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06224D3D-335B-478B-8502-5BE69F5D0B2E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(mes)'!$B$2:$M$571</definedName>
    <definedName name="_xlnm.Print_Area" localSheetId="3">Titulos!$B$2:$I$60</definedName>
    <definedName name="_xlnm.Print_Area" localSheetId="8">'Titulos (mes)'!$B$2:$G$39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7" i="11" l="1"/>
  <c r="M564" i="10"/>
  <c r="L564" i="10"/>
  <c r="K564" i="10"/>
  <c r="J564" i="10"/>
  <c r="M562" i="10"/>
  <c r="L562" i="10"/>
  <c r="K562" i="10"/>
  <c r="J562" i="10"/>
  <c r="M40" i="10"/>
  <c r="L40" i="10"/>
  <c r="K40" i="10"/>
  <c r="J40" i="10"/>
  <c r="J17" i="10" l="1"/>
  <c r="K17" i="10"/>
  <c r="L17" i="10"/>
  <c r="M17" i="10"/>
  <c r="F43" i="4"/>
  <c r="F42" i="4"/>
  <c r="F44" i="4" s="1"/>
  <c r="D44" i="4" l="1"/>
  <c r="K54" i="4" l="1"/>
  <c r="K53" i="4"/>
  <c r="K52" i="4"/>
  <c r="J53" i="4"/>
  <c r="J52" i="4"/>
  <c r="K25" i="4"/>
  <c r="K24" i="4"/>
  <c r="J26" i="4"/>
  <c r="J25" i="4"/>
  <c r="J24" i="4"/>
  <c r="F15" i="4"/>
  <c r="G15" i="4" s="1"/>
  <c r="F14" i="4"/>
  <c r="G14" i="4" s="1"/>
  <c r="D16" i="4"/>
  <c r="K26" i="4" s="1"/>
  <c r="C16" i="4"/>
  <c r="F16" i="4" l="1"/>
  <c r="G16" i="4" s="1"/>
  <c r="M31" i="10"/>
  <c r="L31" i="10"/>
  <c r="K31" i="10"/>
  <c r="J31" i="10"/>
  <c r="L34" i="12"/>
  <c r="J34" i="12"/>
  <c r="H34" i="12"/>
  <c r="F34" i="12"/>
  <c r="F53" i="12" s="1"/>
  <c r="N34" i="12"/>
  <c r="O34" i="12"/>
  <c r="O47" i="12"/>
  <c r="N47" i="12"/>
  <c r="L47" i="12"/>
  <c r="J47" i="12"/>
  <c r="H47" i="12"/>
  <c r="F47" i="12"/>
  <c r="N53" i="12" l="1"/>
  <c r="O53" i="12"/>
  <c r="L53" i="12"/>
  <c r="M24" i="12" s="1"/>
  <c r="J53" i="12"/>
  <c r="K24" i="12" s="1"/>
  <c r="H53" i="12"/>
  <c r="I19" i="12" s="1"/>
  <c r="K32" i="12"/>
  <c r="K8" i="12"/>
  <c r="K31" i="12"/>
  <c r="K19" i="12"/>
  <c r="K27" i="12"/>
  <c r="K17" i="12"/>
  <c r="K28" i="12"/>
  <c r="K44" i="12"/>
  <c r="K15" i="12"/>
  <c r="K10" i="12"/>
  <c r="K26" i="12"/>
  <c r="K23" i="12"/>
  <c r="K39" i="12"/>
  <c r="K21" i="12"/>
  <c r="I30" i="12"/>
  <c r="I14" i="12"/>
  <c r="I9" i="12"/>
  <c r="I41" i="12"/>
  <c r="G53" i="12"/>
  <c r="G30" i="12"/>
  <c r="G18" i="12"/>
  <c r="G6" i="12"/>
  <c r="G28" i="12"/>
  <c r="G44" i="12"/>
  <c r="G15" i="12"/>
  <c r="G43" i="12"/>
  <c r="G42" i="12"/>
  <c r="G13" i="12"/>
  <c r="G22" i="12"/>
  <c r="G10" i="12"/>
  <c r="G21" i="12"/>
  <c r="G9" i="12"/>
  <c r="G32" i="12"/>
  <c r="G19" i="12"/>
  <c r="G47" i="12"/>
  <c r="G29" i="12"/>
  <c r="G17" i="12"/>
  <c r="G45" i="12"/>
  <c r="G16" i="12"/>
  <c r="G27" i="12"/>
  <c r="G26" i="12"/>
  <c r="G14" i="12"/>
  <c r="G25" i="12"/>
  <c r="G39" i="12"/>
  <c r="G34" i="12"/>
  <c r="G8" i="12"/>
  <c r="G7" i="12"/>
  <c r="G41" i="12"/>
  <c r="G24" i="12"/>
  <c r="G12" i="12"/>
  <c r="G40" i="12"/>
  <c r="G23" i="12"/>
  <c r="G11" i="12"/>
  <c r="G20" i="12"/>
  <c r="G31" i="12"/>
  <c r="D47" i="12"/>
  <c r="I23" i="12" l="1"/>
  <c r="I18" i="12"/>
  <c r="I34" i="12"/>
  <c r="M32" i="12"/>
  <c r="M19" i="12"/>
  <c r="M10" i="12"/>
  <c r="M43" i="12"/>
  <c r="M42" i="12"/>
  <c r="M22" i="12"/>
  <c r="M47" i="12"/>
  <c r="M45" i="12"/>
  <c r="M17" i="12"/>
  <c r="M34" i="12"/>
  <c r="M30" i="12"/>
  <c r="M13" i="12"/>
  <c r="M25" i="12"/>
  <c r="K20" i="12"/>
  <c r="K12" i="12"/>
  <c r="K43" i="12"/>
  <c r="K45" i="12"/>
  <c r="K41" i="12"/>
  <c r="K53" i="12"/>
  <c r="K47" i="12"/>
  <c r="K13" i="12"/>
  <c r="K25" i="12"/>
  <c r="K29" i="12"/>
  <c r="K40" i="12"/>
  <c r="K6" i="12"/>
  <c r="K18" i="12"/>
  <c r="K30" i="12"/>
  <c r="K34" i="12"/>
  <c r="K42" i="12"/>
  <c r="K14" i="12"/>
  <c r="I10" i="12"/>
  <c r="I42" i="12"/>
  <c r="I13" i="12"/>
  <c r="I26" i="12"/>
  <c r="I43" i="12"/>
  <c r="I16" i="12"/>
  <c r="I8" i="12"/>
  <c r="I28" i="12"/>
  <c r="I20" i="12"/>
  <c r="I15" i="12"/>
  <c r="I31" i="12"/>
  <c r="I29" i="12"/>
  <c r="I32" i="12"/>
  <c r="I47" i="12"/>
  <c r="I53" i="12" s="1"/>
  <c r="M39" i="12"/>
  <c r="K16" i="12"/>
  <c r="K7" i="12"/>
  <c r="I45" i="12"/>
  <c r="I12" i="12"/>
  <c r="I44" i="12"/>
  <c r="I17" i="12"/>
  <c r="I24" i="12"/>
  <c r="I6" i="12"/>
  <c r="M40" i="12"/>
  <c r="M14" i="12"/>
  <c r="M26" i="12"/>
  <c r="M15" i="12"/>
  <c r="M27" i="12"/>
  <c r="I21" i="12"/>
  <c r="I39" i="12"/>
  <c r="I27" i="12"/>
  <c r="I22" i="12"/>
  <c r="I11" i="12"/>
  <c r="I7" i="12"/>
  <c r="I40" i="12"/>
  <c r="I25" i="12"/>
  <c r="M29" i="12"/>
  <c r="M8" i="12"/>
  <c r="M44" i="12"/>
  <c r="M20" i="12"/>
  <c r="M16" i="12"/>
  <c r="M6" i="12"/>
  <c r="M9" i="12"/>
  <c r="M28" i="12"/>
  <c r="M18" i="12"/>
  <c r="M7" i="12"/>
  <c r="M11" i="12"/>
  <c r="M31" i="12"/>
  <c r="M12" i="12"/>
  <c r="M41" i="12"/>
  <c r="M21" i="12"/>
  <c r="K9" i="12"/>
  <c r="K22" i="12"/>
  <c r="K11" i="12"/>
  <c r="M23" i="12"/>
  <c r="D34" i="12"/>
  <c r="O47" i="8"/>
  <c r="N47" i="8"/>
  <c r="L47" i="8"/>
  <c r="J47" i="8"/>
  <c r="H47" i="8"/>
  <c r="O34" i="8"/>
  <c r="N34" i="8"/>
  <c r="L34" i="8"/>
  <c r="J34" i="8"/>
  <c r="H34" i="8"/>
  <c r="F34" i="8"/>
  <c r="F53" i="8" s="1"/>
  <c r="F47" i="8"/>
  <c r="F34" i="7"/>
  <c r="F33" i="7"/>
  <c r="F35" i="7" s="1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D18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3" i="4"/>
  <c r="G42" i="4"/>
  <c r="C44" i="4"/>
  <c r="J54" i="4" s="1"/>
  <c r="M53" i="12" l="1"/>
  <c r="D20" i="6"/>
  <c r="F7" i="7"/>
  <c r="D23" i="6"/>
  <c r="D5" i="6"/>
  <c r="D6" i="6"/>
  <c r="D9" i="6"/>
  <c r="D8" i="6"/>
  <c r="D11" i="6"/>
  <c r="D16" i="6"/>
  <c r="D21" i="6"/>
  <c r="D17" i="6"/>
  <c r="H25" i="6"/>
  <c r="G44" i="4"/>
  <c r="N53" i="8"/>
  <c r="O53" i="8"/>
  <c r="L53" i="8"/>
  <c r="J53" i="8"/>
  <c r="K34" i="8" s="1"/>
  <c r="H53" i="8"/>
  <c r="G23" i="8"/>
  <c r="G43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3" i="12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D25" i="6" l="1"/>
  <c r="M21" i="8"/>
  <c r="M9" i="8"/>
  <c r="M32" i="8"/>
  <c r="M20" i="8"/>
  <c r="M8" i="8"/>
  <c r="M17" i="8"/>
  <c r="M26" i="8"/>
  <c r="M25" i="8"/>
  <c r="M41" i="8"/>
  <c r="M40" i="8"/>
  <c r="M22" i="8"/>
  <c r="M31" i="8"/>
  <c r="M19" i="8"/>
  <c r="M7" i="8"/>
  <c r="M29" i="8"/>
  <c r="M23" i="8"/>
  <c r="M30" i="8"/>
  <c r="M18" i="8"/>
  <c r="M6" i="8"/>
  <c r="M47" i="8"/>
  <c r="M43" i="8"/>
  <c r="M13" i="8"/>
  <c r="M12" i="8"/>
  <c r="M10" i="8"/>
  <c r="M45" i="8"/>
  <c r="M28" i="8"/>
  <c r="M16" i="8"/>
  <c r="M44" i="8"/>
  <c r="M27" i="8"/>
  <c r="M15" i="8"/>
  <c r="M14" i="8"/>
  <c r="M42" i="8"/>
  <c r="M24" i="8"/>
  <c r="M11" i="8"/>
  <c r="M39" i="8"/>
  <c r="M34" i="8"/>
  <c r="K41" i="8"/>
  <c r="K24" i="8"/>
  <c r="K12" i="8"/>
  <c r="K11" i="8"/>
  <c r="K45" i="8"/>
  <c r="K14" i="8"/>
  <c r="K40" i="8"/>
  <c r="K23" i="8"/>
  <c r="K27" i="8"/>
  <c r="K13" i="8"/>
  <c r="K39" i="8"/>
  <c r="K22" i="8"/>
  <c r="K10" i="8"/>
  <c r="K21" i="8"/>
  <c r="K9" i="8"/>
  <c r="K17" i="8"/>
  <c r="K16" i="8"/>
  <c r="K43" i="8"/>
  <c r="K25" i="8"/>
  <c r="K32" i="8"/>
  <c r="K20" i="8"/>
  <c r="K8" i="8"/>
  <c r="K31" i="8"/>
  <c r="K19" i="8"/>
  <c r="K7" i="8"/>
  <c r="K29" i="8"/>
  <c r="K28" i="8"/>
  <c r="K26" i="8"/>
  <c r="K42" i="8"/>
  <c r="K30" i="8"/>
  <c r="K18" i="8"/>
  <c r="K6" i="8"/>
  <c r="K47" i="8"/>
  <c r="K53" i="8" s="1"/>
  <c r="K15" i="8"/>
  <c r="K44" i="8"/>
  <c r="I42" i="8"/>
  <c r="I41" i="8"/>
  <c r="I40" i="8"/>
  <c r="I44" i="8"/>
  <c r="I39" i="8"/>
  <c r="I43" i="8"/>
  <c r="I47" i="8"/>
  <c r="I45" i="8"/>
  <c r="I21" i="8"/>
  <c r="I9" i="8"/>
  <c r="I16" i="8"/>
  <c r="I23" i="8"/>
  <c r="I32" i="8"/>
  <c r="I20" i="8"/>
  <c r="I8" i="8"/>
  <c r="I6" i="8"/>
  <c r="I31" i="8"/>
  <c r="I19" i="8"/>
  <c r="I7" i="8"/>
  <c r="I28" i="8"/>
  <c r="I24" i="8"/>
  <c r="I22" i="8"/>
  <c r="I30" i="8"/>
  <c r="I18" i="8"/>
  <c r="I15" i="8"/>
  <c r="I14" i="8"/>
  <c r="I25" i="8"/>
  <c r="I12" i="8"/>
  <c r="I29" i="8"/>
  <c r="I17" i="8"/>
  <c r="I27" i="8"/>
  <c r="I26" i="8"/>
  <c r="I13" i="8"/>
  <c r="I11" i="8"/>
  <c r="I10" i="8"/>
  <c r="I34" i="8"/>
  <c r="G53" i="8"/>
  <c r="F25" i="6"/>
  <c r="E34" i="12"/>
  <c r="E40" i="12"/>
  <c r="E47" i="12"/>
  <c r="E45" i="12"/>
  <c r="E44" i="12"/>
  <c r="E43" i="12"/>
  <c r="E42" i="12"/>
  <c r="E41" i="12"/>
  <c r="E39" i="12"/>
  <c r="E27" i="12"/>
  <c r="E30" i="12"/>
  <c r="E29" i="12"/>
  <c r="E14" i="12"/>
  <c r="E6" i="12"/>
  <c r="E31" i="12"/>
  <c r="E15" i="12"/>
  <c r="E23" i="12"/>
  <c r="E25" i="12"/>
  <c r="E18" i="12"/>
  <c r="E28" i="12"/>
  <c r="E19" i="12"/>
  <c r="E26" i="12"/>
  <c r="E32" i="12"/>
  <c r="E16" i="12"/>
  <c r="E21" i="12"/>
  <c r="E17" i="12"/>
  <c r="E10" i="12"/>
  <c r="E7" i="12"/>
  <c r="E20" i="12"/>
  <c r="E22" i="12"/>
  <c r="E8" i="12"/>
  <c r="E11" i="12"/>
  <c r="E12" i="12"/>
  <c r="E9" i="12"/>
  <c r="E24" i="12"/>
  <c r="E13" i="12"/>
  <c r="D53" i="8"/>
  <c r="E29" i="8" s="1"/>
  <c r="M53" i="8" l="1"/>
  <c r="I53" i="8"/>
  <c r="E53" i="12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23" i="8"/>
  <c r="E41" i="8"/>
  <c r="E44" i="8"/>
  <c r="E42" i="8"/>
  <c r="E39" i="8"/>
  <c r="E7" i="8"/>
  <c r="E14" i="8"/>
  <c r="E18" i="8"/>
  <c r="E24" i="8"/>
  <c r="E9" i="8"/>
  <c r="E10" i="8"/>
  <c r="E53" i="8" l="1"/>
  <c r="O9" i="7"/>
  <c r="O8" i="7"/>
  <c r="O13" i="7"/>
  <c r="O14" i="7"/>
  <c r="O41" i="7"/>
  <c r="P39" i="7" s="1"/>
  <c r="O46" i="7"/>
  <c r="P45" i="7" s="1"/>
  <c r="F37" i="11"/>
  <c r="F7" i="11"/>
  <c r="C7" i="11"/>
  <c r="G35" i="7"/>
  <c r="G34" i="7"/>
  <c r="P34" i="7"/>
  <c r="G33" i="7"/>
  <c r="P33" i="7"/>
  <c r="P19" i="7"/>
  <c r="P18" i="7"/>
  <c r="G7" i="7"/>
  <c r="O15" i="7"/>
  <c r="O10" i="7"/>
  <c r="B37" i="4"/>
  <c r="C39" i="11" l="1"/>
  <c r="G5" i="7"/>
  <c r="F39" i="11"/>
  <c r="K34" i="10"/>
  <c r="L34" i="10"/>
  <c r="M34" i="10"/>
  <c r="J34" i="10"/>
  <c r="J42" i="10" s="1"/>
  <c r="G6" i="7"/>
  <c r="P14" i="7"/>
  <c r="P13" i="7"/>
  <c r="P44" i="7"/>
  <c r="P40" i="7"/>
  <c r="P9" i="7"/>
  <c r="G32" i="11" l="1"/>
  <c r="G34" i="11"/>
  <c r="G31" i="11"/>
  <c r="G35" i="11"/>
  <c r="G36" i="11"/>
  <c r="G33" i="11"/>
  <c r="D18" i="11"/>
  <c r="D31" i="11"/>
  <c r="D36" i="11"/>
  <c r="D34" i="11"/>
  <c r="D32" i="11"/>
  <c r="D35" i="11"/>
  <c r="D33" i="11"/>
  <c r="D30" i="11"/>
  <c r="D16" i="11"/>
  <c r="D14" i="11"/>
  <c r="D15" i="11"/>
  <c r="D17" i="11"/>
  <c r="G39" i="11"/>
  <c r="G18" i="11"/>
  <c r="G17" i="11"/>
  <c r="G19" i="11"/>
  <c r="G16" i="11"/>
  <c r="G15" i="11"/>
  <c r="G14" i="11"/>
  <c r="G20" i="11"/>
  <c r="M42" i="10"/>
  <c r="M570" i="10" s="1"/>
  <c r="L42" i="10"/>
  <c r="L570" i="10" s="1"/>
  <c r="K42" i="10"/>
  <c r="K570" i="10" s="1"/>
  <c r="D13" i="11"/>
  <c r="D5" i="11"/>
  <c r="G24" i="11"/>
  <c r="G21" i="11"/>
  <c r="D10" i="11"/>
  <c r="D19" i="11"/>
  <c r="D39" i="11"/>
  <c r="G25" i="11"/>
  <c r="D24" i="11"/>
  <c r="D21" i="11"/>
  <c r="D11" i="11"/>
  <c r="G6" i="11"/>
  <c r="D28" i="11"/>
  <c r="D25" i="11"/>
  <c r="D6" i="11"/>
  <c r="G11" i="11"/>
  <c r="D29" i="11"/>
  <c r="D22" i="11"/>
  <c r="D20" i="11"/>
  <c r="G22" i="11"/>
  <c r="D27" i="11"/>
  <c r="D26" i="11"/>
  <c r="D23" i="11"/>
  <c r="D12" i="11"/>
  <c r="G28" i="11"/>
  <c r="G29" i="11"/>
  <c r="G27" i="11"/>
  <c r="G26" i="11"/>
  <c r="G23" i="11"/>
  <c r="G5" i="11"/>
  <c r="G30" i="11"/>
  <c r="G10" i="11"/>
  <c r="G12" i="11"/>
  <c r="G13" i="11"/>
  <c r="P8" i="7"/>
</calcChain>
</file>

<file path=xl/sharedStrings.xml><?xml version="1.0" encoding="utf-8"?>
<sst xmlns="http://schemas.openxmlformats.org/spreadsheetml/2006/main" count="2176" uniqueCount="585">
  <si>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</si>
  <si>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</si>
  <si>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</si>
  <si>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</si>
  <si>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</si>
  <si>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</si>
  <si>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</si>
  <si>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</si>
  <si>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</si>
  <si>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</si>
  <si>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</si>
  <si>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</si>
  <si>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</si>
  <si>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</si>
  <si>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</si>
  <si>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</si>
  <si>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</si>
  <si>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</si>
  <si>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</si>
  <si>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</si>
  <si>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</si>
  <si>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</si>
  <si>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</si>
  <si>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</si>
  <si>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</si>
  <si>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</si>
  <si>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</si>
  <si>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</si>
  <si>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</si>
  <si>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</si>
  <si>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</si>
  <si>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</si>
  <si>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</si>
  <si>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</si>
  <si>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</si>
  <si>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</si>
  <si>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</si>
  <si>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</si>
  <si>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</si>
  <si>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</si>
  <si>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</si>
  <si>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</si>
  <si>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</si>
  <si>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</si>
  <si>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</si>
  <si>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</si>
  <si>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</si>
  <si>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</si>
  <si>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</si>
  <si>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</si>
  <si>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</si>
  <si>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</si>
  <si>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</si>
  <si>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</si>
  <si>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</si>
  <si>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</si>
  <si>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</si>
  <si>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</si>
  <si>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</si>
  <si>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</si>
  <si>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</si>
  <si>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</si>
  <si>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</si>
  <si>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</si>
  <si>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</si>
  <si>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</si>
  <si>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</si>
  <si>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</si>
  <si>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</si>
  <si>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</si>
  <si>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</si>
  <si>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</si>
  <si>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</si>
  <si>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</si>
  <si>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</si>
  <si>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</si>
  <si>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</si>
  <si>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</si>
  <si>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</si>
  <si>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</si>
  <si>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</si>
  <si>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</si>
  <si>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</si>
  <si>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</si>
  <si>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</si>
  <si>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</si>
  <si>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</si>
  <si>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</si>
  <si>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</si>
  <si>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</si>
  <si>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</si>
  <si>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</si>
  <si>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</si>
  <si>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</si>
  <si>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</si>
  <si>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</si>
  <si>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</si>
  <si>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</si>
  <si>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</si>
  <si>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</si>
  <si>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</si>
  <si>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</si>
  <si>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</si>
  <si>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</si>
  <si>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</si>
  <si>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</si>
  <si>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</si>
  <si>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</si>
  <si>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</si>
  <si>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</si>
  <si>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</si>
  <si>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</si>
  <si>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</si>
  <si>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</si>
  <si>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</si>
  <si>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</si>
  <si>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</si>
  <si>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</si>
  <si>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</si>
  <si>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</si>
  <si>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</si>
  <si>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</si>
  <si>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</si>
  <si>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</si>
  <si>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</si>
  <si>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</si>
  <si>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</si>
  <si>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</si>
  <si>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</si>
  <si>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</si>
  <si>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</si>
  <si>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</si>
  <si>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</si>
  <si>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</si>
  <si>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</si>
  <si>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</si>
  <si>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</si>
  <si>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</si>
  <si>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</si>
  <si>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</si>
  <si>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</si>
  <si>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</si>
  <si>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</si>
  <si>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</si>
  <si>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</si>
  <si>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</si>
  <si>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</si>
  <si>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</si>
  <si>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</si>
  <si>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</si>
  <si>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</si>
  <si>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</si>
  <si>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</si>
  <si>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</si>
  <si>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</si>
  <si>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</si>
  <si>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</si>
  <si>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</si>
  <si>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</si>
  <si>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</si>
  <si>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</si>
  <si>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</si>
  <si>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</si>
  <si>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</si>
  <si>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</si>
  <si>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</si>
  <si>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</si>
  <si>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</si>
  <si>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</si>
  <si>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</si>
  <si>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</si>
  <si>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</si>
  <si>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</si>
  <si>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</si>
  <si>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</si>
  <si>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002-2022 -JUBILADOS</t>
  </si>
  <si>
    <t xml:space="preserve">BONO RESOLUCION CDF-2023-0001           </t>
  </si>
  <si>
    <t xml:space="preserve">BONO RESOLUCION CDF-2023-0001 JUBILADOS </t>
  </si>
  <si>
    <t xml:space="preserve">CERT.TESORERIA NACIONAL    </t>
  </si>
  <si>
    <t xml:space="preserve">    91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</si>
  <si>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</si>
  <si>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</si>
  <si>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</si>
  <si>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</si>
  <si>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</si>
  <si>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</si>
  <si>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</si>
  <si>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</si>
  <si>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 xml:space="preserve">BANCO GENERAL RUMIÑAHUI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</si>
  <si>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</si>
  <si>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</si>
  <si>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</si>
  <si>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</si>
  <si>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</si>
  <si>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</si>
  <si>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</si>
  <si>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</si>
  <si>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</si>
  <si>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</si>
  <si>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</si>
  <si>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 xml:space="preserve">CARRO SEGURO CARSEG </t>
  </si>
  <si>
    <t>TIENDAS INDUSTRIALES ASOCIADAS (TIA)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</si>
  <si>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</si>
  <si>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</si>
  <si>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</si>
  <si>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</si>
  <si>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</si>
  <si>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</si>
  <si>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</si>
  <si>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</si>
  <si>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SURPAPELCORP </t>
  </si>
  <si>
    <t xml:space="preserve">    63 D  </t>
  </si>
  <si>
    <t xml:space="preserve">    90 D  </t>
  </si>
  <si>
    <t xml:space="preserve">   358 D  </t>
  </si>
  <si>
    <t xml:space="preserve">    62 D  </t>
  </si>
  <si>
    <t xml:space="preserve">ALMACENES BOYACA </t>
  </si>
  <si>
    <t>MAVESA</t>
  </si>
  <si>
    <t>EMPAGRAN</t>
  </si>
  <si>
    <t xml:space="preserve">    99 D  </t>
  </si>
  <si>
    <t>OBLIGACIONES SPLIT-UP TIPO 2</t>
  </si>
  <si>
    <t xml:space="preserve">    31 D  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</si>
  <si>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</si>
  <si>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</si>
  <si>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</si>
  <si>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</si>
  <si>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</si>
  <si>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</si>
  <si>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</si>
  <si>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</si>
  <si>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</si>
  <si>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</si>
  <si>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 xml:space="preserve">VALORES TITULARIZACION CREDITICIA       </t>
  </si>
  <si>
    <t>FACTURA COMERCIAL NEGOCIABLE</t>
  </si>
  <si>
    <t xml:space="preserve">HIVIMAR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</si>
  <si>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</si>
  <si>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</si>
  <si>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</si>
  <si>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</si>
  <si>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</si>
  <si>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</si>
  <si>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</si>
  <si>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</si>
  <si>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</si>
  <si>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</si>
  <si>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Equity Casa de Valores S.A.</t>
  </si>
  <si>
    <t>Banco Central del Ecuador</t>
  </si>
  <si>
    <t>INVERSANCARLOS</t>
  </si>
  <si>
    <t xml:space="preserve">BONO ACTA RESOLUTIVA 032-2019           </t>
  </si>
  <si>
    <t xml:space="preserve">    30 D  </t>
  </si>
  <si>
    <t>CORPORACION FERNANDEZ</t>
  </si>
  <si>
    <t xml:space="preserve">    22 D  </t>
  </si>
  <si>
    <t xml:space="preserve">    72 D  </t>
  </si>
  <si>
    <t>DISTRIBUIDORA COMERCIAL DEL NORTE TRICOMNOR</t>
  </si>
  <si>
    <t>FUROIANI OBRAS Y PROYECTOS</t>
  </si>
  <si>
    <t xml:space="preserve">    61 D  </t>
  </si>
  <si>
    <t xml:space="preserve">NESTLE ECUADOR </t>
  </si>
  <si>
    <t>DULCES, PASTELES Y TORTAS RADU</t>
  </si>
  <si>
    <t xml:space="preserve">POLIZAS DE ACUMULACION     </t>
  </si>
  <si>
    <t>CORPORACION FINANCIERA NACIONAL</t>
  </si>
  <si>
    <t xml:space="preserve">    41 D  </t>
  </si>
  <si>
    <t xml:space="preserve">   144 D  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</si>
  <si>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</si>
  <si>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</si>
  <si>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</si>
  <si>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</si>
  <si>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</si>
  <si>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</si>
  <si>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</si>
  <si>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</si>
  <si>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</si>
  <si>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</si>
  <si>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HOLCIM ECUADOR</t>
  </si>
  <si>
    <t xml:space="preserve">    60 D  </t>
  </si>
  <si>
    <t xml:space="preserve">FUNDAMETZ </t>
  </si>
  <si>
    <t xml:space="preserve">    49 D  </t>
  </si>
  <si>
    <t>GREEN ENERGY CONSTRUCTIONS &amp; INTEGRATION C&amp;I</t>
  </si>
  <si>
    <t xml:space="preserve">IASA </t>
  </si>
  <si>
    <t>PRONACA</t>
  </si>
  <si>
    <t xml:space="preserve">    34 D  </t>
  </si>
  <si>
    <t xml:space="preserve">   352 D  </t>
  </si>
  <si>
    <t>DREAMPACK ECUADOR</t>
  </si>
  <si>
    <t xml:space="preserve">    88 D  </t>
  </si>
  <si>
    <t>GENETICA NACIONAL  GENETSA</t>
  </si>
  <si>
    <t xml:space="preserve">    97 D  </t>
  </si>
  <si>
    <t xml:space="preserve">   327 D  </t>
  </si>
  <si>
    <t xml:space="preserve">    56 D  </t>
  </si>
  <si>
    <t xml:space="preserve">    71 D  </t>
  </si>
  <si>
    <t xml:space="preserve">    58 D  </t>
  </si>
  <si>
    <t xml:space="preserve">BANCO PICHINCHA </t>
  </si>
  <si>
    <t xml:space="preserve">   300 D  </t>
  </si>
  <si>
    <t xml:space="preserve">   103 D  </t>
  </si>
  <si>
    <t xml:space="preserve">OBLIGACIONES - REB (REG.ESPECIAL B.)    </t>
  </si>
  <si>
    <t>CERVECERIA NACIONAL CN</t>
  </si>
  <si>
    <t xml:space="preserve">   177 D  </t>
  </si>
  <si>
    <t xml:space="preserve"> 1,982 D  </t>
  </si>
  <si>
    <t xml:space="preserve"> 1,084 D  </t>
  </si>
  <si>
    <t xml:space="preserve">    64 D  </t>
  </si>
  <si>
    <t xml:space="preserve">ARTES GRAFICAS SENEFELDER </t>
  </si>
  <si>
    <t xml:space="preserve">   993 D  </t>
  </si>
  <si>
    <t xml:space="preserve"> 1,000 D  </t>
  </si>
  <si>
    <t xml:space="preserve">   818 D  </t>
  </si>
  <si>
    <t>PRODUCTOS DEL AGRO SYLVIA MARIA</t>
  </si>
  <si>
    <t>ADITIVOS Y ALIMENTOS  ADILISA</t>
  </si>
  <si>
    <t xml:space="preserve"> 1,427 D  </t>
  </si>
  <si>
    <t>INMONTE</t>
  </si>
  <si>
    <t xml:space="preserve"> 1,735 D  </t>
  </si>
  <si>
    <t xml:space="preserve"> 1,749 D  </t>
  </si>
  <si>
    <t xml:space="preserve">LIRIS </t>
  </si>
  <si>
    <t xml:space="preserve"> 1,111 D  </t>
  </si>
  <si>
    <t>EDIMCA</t>
  </si>
  <si>
    <t xml:space="preserve">PREDUCA </t>
  </si>
  <si>
    <t xml:space="preserve">HUMANITAS </t>
  </si>
  <si>
    <t xml:space="preserve">REPRODUCTORAS DEL ECUADOR </t>
  </si>
  <si>
    <t xml:space="preserve">PROMARISCO </t>
  </si>
  <si>
    <t>CORPETROLSA</t>
  </si>
  <si>
    <t xml:space="preserve"> 1,063 D  </t>
  </si>
  <si>
    <t xml:space="preserve"> 1,096 D  </t>
  </si>
  <si>
    <t xml:space="preserve"> 1,098 D  </t>
  </si>
  <si>
    <t xml:space="preserve">   121 D  </t>
  </si>
  <si>
    <t xml:space="preserve">   155 D  </t>
  </si>
  <si>
    <t xml:space="preserve">   185 D  </t>
  </si>
  <si>
    <t xml:space="preserve">   203 D  </t>
  </si>
  <si>
    <t xml:space="preserve">   112 D  </t>
  </si>
  <si>
    <t xml:space="preserve">MEGAPROFER </t>
  </si>
  <si>
    <t xml:space="preserve">    23 D  </t>
  </si>
  <si>
    <t>SALCEDO MOTORS</t>
  </si>
  <si>
    <t xml:space="preserve">    44 D  </t>
  </si>
  <si>
    <t xml:space="preserve">    46 D  </t>
  </si>
  <si>
    <t>COMERCIALIZADORA DEL ECUADOR FERTIEXPORTS</t>
  </si>
  <si>
    <t xml:space="preserve">   260 D  </t>
  </si>
  <si>
    <t xml:space="preserve">    83 D  </t>
  </si>
  <si>
    <t xml:space="preserve">   363 D  </t>
  </si>
  <si>
    <t xml:space="preserve">   627 D  </t>
  </si>
  <si>
    <t xml:space="preserve"> 1,963 D  </t>
  </si>
  <si>
    <t>SOCIETCOMPANY</t>
  </si>
  <si>
    <t xml:space="preserve">   731 D  </t>
  </si>
  <si>
    <t xml:space="preserve">   183 D  </t>
  </si>
  <si>
    <t xml:space="preserve">    57 D  </t>
  </si>
  <si>
    <t xml:space="preserve">    89 D  </t>
  </si>
  <si>
    <t>BANCO DE LOJA</t>
  </si>
  <si>
    <t>COOPERATIVA DE AHORRO Y CRÉDITO ALIANZA DEL VALLE</t>
  </si>
  <si>
    <t>TITULARIZACION CARTERA CREDITO RETAIL I</t>
  </si>
  <si>
    <t xml:space="preserve">   179 D  </t>
  </si>
  <si>
    <t xml:space="preserve">   111 D  </t>
  </si>
  <si>
    <t xml:space="preserve">    51 D  </t>
  </si>
  <si>
    <t>BANCO BOLIVARIANO</t>
  </si>
  <si>
    <t>CONTINENTAL TIRE ANDINA</t>
  </si>
  <si>
    <t>TECAFORTUNA</t>
  </si>
  <si>
    <t>BANCO PICHINCHA</t>
  </si>
  <si>
    <t xml:space="preserve"> 1,418 D  </t>
  </si>
  <si>
    <t>BONO ACTA RESOLUTIVA 002-2021 - JUBILADO</t>
  </si>
  <si>
    <t xml:space="preserve">   186 D  </t>
  </si>
  <si>
    <t xml:space="preserve">LETRAS DE CAMBIO           </t>
  </si>
  <si>
    <t xml:space="preserve"> 1,386 D  </t>
  </si>
  <si>
    <t xml:space="preserve"> 1,561 D  </t>
  </si>
  <si>
    <t xml:space="preserve">DOLTREX </t>
  </si>
  <si>
    <t xml:space="preserve"> 1,053 D  </t>
  </si>
  <si>
    <t xml:space="preserve">    69 D  </t>
  </si>
  <si>
    <t xml:space="preserve">    86 D  </t>
  </si>
  <si>
    <t xml:space="preserve">QUIMIPAC </t>
  </si>
  <si>
    <t xml:space="preserve"> 1,727 D  </t>
  </si>
  <si>
    <t>AGRICOMINSA</t>
  </si>
  <si>
    <t xml:space="preserve">   615 D  </t>
  </si>
  <si>
    <t xml:space="preserve"> 1,092 D  </t>
  </si>
  <si>
    <t xml:space="preserve">OBLIGACIONES CONV.EN ACCIONES           </t>
  </si>
  <si>
    <t xml:space="preserve">LA FABRIL </t>
  </si>
  <si>
    <t xml:space="preserve">   189 D  </t>
  </si>
  <si>
    <t xml:space="preserve">INDUSTRIAS CATEDRAL </t>
  </si>
  <si>
    <t xml:space="preserve">FISA FUNDICIONES INDUSTRIALES </t>
  </si>
  <si>
    <t xml:space="preserve">   128 D  </t>
  </si>
  <si>
    <t xml:space="preserve">   272 D  </t>
  </si>
  <si>
    <t xml:space="preserve">   113 D  </t>
  </si>
  <si>
    <t xml:space="preserve">   146 D  </t>
  </si>
  <si>
    <t>SEMVRA-VECONSA</t>
  </si>
  <si>
    <t xml:space="preserve">   274 D  </t>
  </si>
  <si>
    <t xml:space="preserve">GALARMOBIL </t>
  </si>
  <si>
    <t xml:space="preserve">    75 D  </t>
  </si>
  <si>
    <t xml:space="preserve">   154 D  </t>
  </si>
  <si>
    <t xml:space="preserve">   304 D  </t>
  </si>
  <si>
    <t xml:space="preserve">    42 D  </t>
  </si>
  <si>
    <t xml:space="preserve">   167 D  </t>
  </si>
  <si>
    <t xml:space="preserve">    82 D  </t>
  </si>
  <si>
    <t xml:space="preserve">GROWFLOWERS PRODUCCIONES </t>
  </si>
  <si>
    <t xml:space="preserve">    21 D  </t>
  </si>
  <si>
    <t xml:space="preserve">   147 D  </t>
  </si>
  <si>
    <t xml:space="preserve">PAPEL COMERCIAL CON INTERES TIPO 1      </t>
  </si>
  <si>
    <t xml:space="preserve">   261 D  </t>
  </si>
  <si>
    <t xml:space="preserve">   195 D  </t>
  </si>
  <si>
    <t xml:space="preserve">    77 D  </t>
  </si>
  <si>
    <t xml:space="preserve">   720 D  </t>
  </si>
  <si>
    <t xml:space="preserve">   117 D  </t>
  </si>
  <si>
    <t xml:space="preserve">   105 D  </t>
  </si>
  <si>
    <t xml:space="preserve">   361 D  </t>
  </si>
  <si>
    <t xml:space="preserve">   365 D  </t>
  </si>
  <si>
    <t xml:space="preserve">   151 D  </t>
  </si>
  <si>
    <t xml:space="preserve">    55 D  </t>
  </si>
  <si>
    <t>CAJA CENTRAL FINANCOOP</t>
  </si>
  <si>
    <t xml:space="preserve">   104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</si>
  <si>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Agosto de 2023 - No. 335</t>
    </r>
  </si>
  <si>
    <t>El monto tranzado en la BVG en el mes de Agosto fue de US$ 452,6 millones, mientras que a nivel nacional  el monto negociado fue de US$ 901,2 millones
La participación de la BVG en valores efectivos en el monto nacional es del 50,22%
Por tipo de Renta a Nivel Nacional, la renta variable alcanzó US$ 12,9 millones que representa el 1.43% mientras que en renta fija se cerró US$ 888,3 millones que representa el 99,57% del total negociado</t>
  </si>
  <si>
    <t>EN AGOSTO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</si>
  <si>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Agosto</t>
    </r>
  </si>
  <si>
    <t>En el periodo Enero a Agosto de 2023, el monto transado en BVG es de US$ 4.416,1 millones mostrando un decremento del 1,8% respecto al mismo período del año 2022.  Las negociaciones por sector de emisión, en papeles del sector privado se negociaron US$ 2.181,6 millones que representa el 49,4% del total transado frente a US$ 234,4 millones en papeles del sector público que tienen una participación del 50,6%.  Los papeles del sector privado muestran un incremento del 17,4% respecto al período anterior mientras los papeles emitidos por el sector público presenta una caída del 15,3%.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</si>
  <si>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Agosto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</si>
  <si>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Agosto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</si>
  <si>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Agosto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</si>
  <si>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Enero-Agosto 2023</t>
    </r>
  </si>
  <si>
    <t>BOLETÍN MENSUAL DE OPERACIONES
Agosto 2023</t>
  </si>
  <si>
    <t>VALLE GRANDE FORESTAL</t>
  </si>
  <si>
    <t>FIDEICOMISO MERCANTIL GM HOTEL</t>
  </si>
  <si>
    <t xml:space="preserve">   142 D  </t>
  </si>
  <si>
    <t xml:space="preserve">   336 D  </t>
  </si>
  <si>
    <t xml:space="preserve">BONO DEL ESTADO ACTA 015-2020           </t>
  </si>
  <si>
    <t xml:space="preserve">   520 D  </t>
  </si>
  <si>
    <t>BONO ACTA RESOLUTIVA 004-2018 - JUBILADO</t>
  </si>
  <si>
    <t xml:space="preserve"> 1,146 D  </t>
  </si>
  <si>
    <t xml:space="preserve">   239 D  </t>
  </si>
  <si>
    <t xml:space="preserve">   356 D  </t>
  </si>
  <si>
    <t xml:space="preserve">   671 D  </t>
  </si>
  <si>
    <t xml:space="preserve"> 1,411 D  </t>
  </si>
  <si>
    <t xml:space="preserve"> 2,106 D  </t>
  </si>
  <si>
    <t xml:space="preserve">BONO ACTA RESOLUTIVA 002-2022           </t>
  </si>
  <si>
    <t xml:space="preserve">   622 D  </t>
  </si>
  <si>
    <t xml:space="preserve">   613 D  </t>
  </si>
  <si>
    <t xml:space="preserve"> 1,358 D  </t>
  </si>
  <si>
    <t xml:space="preserve">   255 D  </t>
  </si>
  <si>
    <t xml:space="preserve">   628 D  </t>
  </si>
  <si>
    <t xml:space="preserve">   629 D  </t>
  </si>
  <si>
    <t xml:space="preserve">   636 D  </t>
  </si>
  <si>
    <t xml:space="preserve">   641 D  </t>
  </si>
  <si>
    <t xml:space="preserve">   986 D  </t>
  </si>
  <si>
    <t xml:space="preserve"> 1,217 D  </t>
  </si>
  <si>
    <t xml:space="preserve"> 1,218 D  </t>
  </si>
  <si>
    <t xml:space="preserve"> 1,342 D  </t>
  </si>
  <si>
    <t xml:space="preserve"> 1,344 D  </t>
  </si>
  <si>
    <t xml:space="preserve"> 1,700 D  </t>
  </si>
  <si>
    <t xml:space="preserve"> 1,708 D  </t>
  </si>
  <si>
    <t xml:space="preserve"> 1,361 D  </t>
  </si>
  <si>
    <t xml:space="preserve"> 1,717 D  </t>
  </si>
  <si>
    <t xml:space="preserve"> 2,100 D  </t>
  </si>
  <si>
    <t xml:space="preserve"> 1,728 D  </t>
  </si>
  <si>
    <t xml:space="preserve"> 2,334 D  </t>
  </si>
  <si>
    <t xml:space="preserve"> 2,473 D  </t>
  </si>
  <si>
    <t xml:space="preserve"> 2,454 D  </t>
  </si>
  <si>
    <t xml:space="preserve"> 2,667 D  </t>
  </si>
  <si>
    <t xml:space="preserve"> 2,670 D  </t>
  </si>
  <si>
    <t xml:space="preserve">   930 D  </t>
  </si>
  <si>
    <t xml:space="preserve">   931 D  </t>
  </si>
  <si>
    <t xml:space="preserve"> 1,666 D  </t>
  </si>
  <si>
    <t xml:space="preserve"> 1,667 D  </t>
  </si>
  <si>
    <t xml:space="preserve"> 1,668 D  </t>
  </si>
  <si>
    <t xml:space="preserve"> 1,670 D  </t>
  </si>
  <si>
    <t xml:space="preserve"> 1,662 D  </t>
  </si>
  <si>
    <t xml:space="preserve"> 1,663 D  </t>
  </si>
  <si>
    <t xml:space="preserve">   702 D  </t>
  </si>
  <si>
    <t xml:space="preserve">   349 D  </t>
  </si>
  <si>
    <t xml:space="preserve"> 1,042 D  </t>
  </si>
  <si>
    <t xml:space="preserve"> 1,055 D  </t>
  </si>
  <si>
    <t xml:space="preserve"> 2,443 D  </t>
  </si>
  <si>
    <t xml:space="preserve">   866 D  </t>
  </si>
  <si>
    <t xml:space="preserve"> 1,582 D  </t>
  </si>
  <si>
    <t xml:space="preserve"> 1,593 D  </t>
  </si>
  <si>
    <t xml:space="preserve"> 1,737 D  </t>
  </si>
  <si>
    <t xml:space="preserve"> 1,758 D  </t>
  </si>
  <si>
    <t xml:space="preserve"> 1,759 D  </t>
  </si>
  <si>
    <t xml:space="preserve"> 1,153 D  </t>
  </si>
  <si>
    <t xml:space="preserve"> 1,402 D  </t>
  </si>
  <si>
    <t xml:space="preserve"> 1,612 D  </t>
  </si>
  <si>
    <t xml:space="preserve">TELCONET </t>
  </si>
  <si>
    <t xml:space="preserve">   639 D  </t>
  </si>
  <si>
    <t xml:space="preserve"> 1,462 D  </t>
  </si>
  <si>
    <t xml:space="preserve"> 1,805 D  </t>
  </si>
  <si>
    <t xml:space="preserve"> 2,519 D  </t>
  </si>
  <si>
    <t xml:space="preserve"> 3,100 D  </t>
  </si>
  <si>
    <t xml:space="preserve">   652 D  </t>
  </si>
  <si>
    <t xml:space="preserve"> 2,360 D  </t>
  </si>
  <si>
    <t xml:space="preserve"> 2,374 D  </t>
  </si>
  <si>
    <t xml:space="preserve"> 3,455 D  </t>
  </si>
  <si>
    <t xml:space="preserve"> 3,462 D  </t>
  </si>
  <si>
    <t xml:space="preserve"> 1,709 D  </t>
  </si>
  <si>
    <t xml:space="preserve"> 1,581 D  </t>
  </si>
  <si>
    <t>FARMAENLACE</t>
  </si>
  <si>
    <t xml:space="preserve"> 1,701 D  </t>
  </si>
  <si>
    <t xml:space="preserve">   925 D  </t>
  </si>
  <si>
    <t xml:space="preserve">   940 D  </t>
  </si>
  <si>
    <t xml:space="preserve">   955 D  </t>
  </si>
  <si>
    <t xml:space="preserve"> 1,293 D  </t>
  </si>
  <si>
    <t xml:space="preserve"> 1,294 D  </t>
  </si>
  <si>
    <t xml:space="preserve"> 1,306 D  </t>
  </si>
  <si>
    <t xml:space="preserve">SOUTH ECUAMERIDIAN </t>
  </si>
  <si>
    <t xml:space="preserve"> 2,177 D  </t>
  </si>
  <si>
    <t xml:space="preserve"> 1,430 D  </t>
  </si>
  <si>
    <t xml:space="preserve"> 1,968 D  </t>
  </si>
  <si>
    <t xml:space="preserve"> 1,770 D  </t>
  </si>
  <si>
    <t>ALPHA FACTORING DEL ECUADOR</t>
  </si>
  <si>
    <t xml:space="preserve"> 2,190 D  </t>
  </si>
  <si>
    <t xml:space="preserve"> 1,265 D  </t>
  </si>
  <si>
    <t xml:space="preserve">   841 D  </t>
  </si>
  <si>
    <t xml:space="preserve"> 2,525 D  </t>
  </si>
  <si>
    <t xml:space="preserve"> 2,498 D  </t>
  </si>
  <si>
    <t>INDUSTRIAS DACAR</t>
  </si>
  <si>
    <t xml:space="preserve"> 2,113 D  </t>
  </si>
  <si>
    <t>FABRICA DE DILUYENTES Y ADHESIVOS DISTHER</t>
  </si>
  <si>
    <t xml:space="preserve"> 1,631 D  </t>
  </si>
  <si>
    <t xml:space="preserve"> 1,420 D  </t>
  </si>
  <si>
    <t xml:space="preserve"> 1,421 D  </t>
  </si>
  <si>
    <t xml:space="preserve">   651 D  </t>
  </si>
  <si>
    <t>ARRENDATOTEM</t>
  </si>
  <si>
    <t xml:space="preserve"> 1,054 D  </t>
  </si>
  <si>
    <t>FORMAPER</t>
  </si>
  <si>
    <t xml:space="preserve"> 2,312 D  </t>
  </si>
  <si>
    <t xml:space="preserve"> 1,048 D  </t>
  </si>
  <si>
    <t xml:space="preserve"> 1,786 D  </t>
  </si>
  <si>
    <t xml:space="preserve"> 1,787 D  </t>
  </si>
  <si>
    <t>CEDAL</t>
  </si>
  <si>
    <t>RIPCONCIV CONSTRUCCIONES CIVILES</t>
  </si>
  <si>
    <t xml:space="preserve">    36 D  </t>
  </si>
  <si>
    <t xml:space="preserve">    38 D  </t>
  </si>
  <si>
    <t xml:space="preserve">   238 D  </t>
  </si>
  <si>
    <t xml:space="preserve">   234 D  </t>
  </si>
  <si>
    <t xml:space="preserve">   100 D  </t>
  </si>
  <si>
    <t xml:space="preserve">   240 D  </t>
  </si>
  <si>
    <t xml:space="preserve">   241 D  </t>
  </si>
  <si>
    <t xml:space="preserve">   130 D  </t>
  </si>
  <si>
    <t xml:space="preserve">     9 D  </t>
  </si>
  <si>
    <t xml:space="preserve">   198 D  </t>
  </si>
  <si>
    <t xml:space="preserve">   210 D  </t>
  </si>
  <si>
    <t xml:space="preserve">   276 D  </t>
  </si>
  <si>
    <t xml:space="preserve">   165 D  </t>
  </si>
  <si>
    <t xml:space="preserve">   184 D  </t>
  </si>
  <si>
    <t xml:space="preserve">    70 D  </t>
  </si>
  <si>
    <t xml:space="preserve">   345 D  </t>
  </si>
  <si>
    <t xml:space="preserve">   353 D  </t>
  </si>
  <si>
    <t xml:space="preserve">COMPUTRONSA </t>
  </si>
  <si>
    <t>CORP.ECUATORIANA DE ALIMENTOS Y BEBIDAS CORPABE</t>
  </si>
  <si>
    <t xml:space="preserve">    14 D  </t>
  </si>
  <si>
    <t xml:space="preserve">   385 D  </t>
  </si>
  <si>
    <t xml:space="preserve">   567 D  </t>
  </si>
  <si>
    <t xml:space="preserve">   750 D  </t>
  </si>
  <si>
    <t xml:space="preserve">   586 D  </t>
  </si>
  <si>
    <t xml:space="preserve">   595 D  </t>
  </si>
  <si>
    <t xml:space="preserve">   777 D  </t>
  </si>
  <si>
    <t xml:space="preserve">   869 D  </t>
  </si>
  <si>
    <t xml:space="preserve">   959 D  </t>
  </si>
  <si>
    <t xml:space="preserve"> 1,050 D  </t>
  </si>
  <si>
    <t xml:space="preserve"> 1,142 D  </t>
  </si>
  <si>
    <t xml:space="preserve"> 1,324 D  </t>
  </si>
  <si>
    <t xml:space="preserve"> 1,415 D  </t>
  </si>
  <si>
    <t xml:space="preserve">   188 D  </t>
  </si>
  <si>
    <t xml:space="preserve"> 2,000 D  </t>
  </si>
  <si>
    <t xml:space="preserve">   746 D  </t>
  </si>
  <si>
    <t xml:space="preserve"> 1,302 D  </t>
  </si>
  <si>
    <t xml:space="preserve">   928 D  </t>
  </si>
  <si>
    <t xml:space="preserve"> 1,476 D  </t>
  </si>
  <si>
    <t xml:space="preserve"> 1,658 D  </t>
  </si>
  <si>
    <t xml:space="preserve"> 2,201 D  </t>
  </si>
  <si>
    <t xml:space="preserve">   375 D  </t>
  </si>
  <si>
    <t xml:space="preserve">   382 D  </t>
  </si>
  <si>
    <t xml:space="preserve"> 2,023 D  </t>
  </si>
  <si>
    <t xml:space="preserve"> 2,209 D  </t>
  </si>
  <si>
    <t xml:space="preserve">   169 D  </t>
  </si>
  <si>
    <t xml:space="preserve">   126 D  </t>
  </si>
  <si>
    <t>COOPERATIVA DE AHORRO Y CRÉDITO JEP</t>
  </si>
  <si>
    <t>COOPERATIVA DE AHORRO Y CRÉDITO CACPECO</t>
  </si>
  <si>
    <t xml:space="preserve">    74 D  </t>
  </si>
  <si>
    <t xml:space="preserve">   127 D  </t>
  </si>
  <si>
    <t xml:space="preserve">    52 D  </t>
  </si>
  <si>
    <t xml:space="preserve">BANCO PROCREDIT </t>
  </si>
  <si>
    <t xml:space="preserve">   367 D  </t>
  </si>
  <si>
    <t>COOPERATIVA DE AHORRO Y CREDITO ANDALUCIA</t>
  </si>
  <si>
    <t>BANCO DE DESARROLLO DEL ECUADO</t>
  </si>
  <si>
    <t>COOPERATIVA DE AHORRO Y CRÉDITO INDÍGENA SAC</t>
  </si>
  <si>
    <t>CUARTA TITULARIZACIÓN DE CARTERA MARCIMEX</t>
  </si>
  <si>
    <t xml:space="preserve">    39 D  </t>
  </si>
  <si>
    <t>TIT.CARTERA AUTOMOTRIZ MUTUALISTA PICHINCHA 1</t>
  </si>
  <si>
    <t xml:space="preserve">   396 D  </t>
  </si>
  <si>
    <t xml:space="preserve">   441 D  </t>
  </si>
  <si>
    <t xml:space="preserve">   431 D  </t>
  </si>
  <si>
    <t>TITULARIZACIÓN CARTERA CREDITO RETAIL II</t>
  </si>
  <si>
    <t xml:space="preserve">   721 D  </t>
  </si>
  <si>
    <t xml:space="preserve">   160 D  </t>
  </si>
  <si>
    <t xml:space="preserve">   138 D  </t>
  </si>
  <si>
    <t>ELECTRICA HAMT CIA. LTDA</t>
  </si>
  <si>
    <t>REPORTO-ACCIONES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</si>
  <si>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Agosto de 2023  Hasta: 31 de Agosto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</si>
</sst>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C00000"/>
      <name val="Arial"/>
      <family val="2"/>
    </font>
    <font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5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</cellStyleXfs>
  <cellXfs count="497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6" fillId="0" borderId="3" xfId="9" quotePrefix="1" applyFont="1" applyBorder="1"/>
    <xf numFmtId="0" fontId="66" fillId="0" borderId="4" xfId="9" applyFont="1" applyBorder="1"/>
    <xf numFmtId="3" fontId="66" fillId="0" borderId="4" xfId="9" applyNumberFormat="1" applyFont="1" applyBorder="1"/>
    <xf numFmtId="3" fontId="66" fillId="0" borderId="5" xfId="9" applyNumberFormat="1" applyFont="1" applyBorder="1" applyAlignment="1">
      <alignment horizontal="center"/>
    </xf>
    <xf numFmtId="0" fontId="54" fillId="0" borderId="0" xfId="9" applyFont="1"/>
    <xf numFmtId="0" fontId="67" fillId="2" borderId="0" xfId="9" applyFont="1" applyFill="1"/>
    <xf numFmtId="0" fontId="68" fillId="2" borderId="0" xfId="9" applyFont="1" applyFill="1"/>
    <xf numFmtId="3" fontId="67" fillId="2" borderId="0" xfId="9" applyNumberFormat="1" applyFont="1" applyFill="1"/>
    <xf numFmtId="4" fontId="67" fillId="2" borderId="0" xfId="9" applyNumberFormat="1" applyFont="1" applyFill="1"/>
    <xf numFmtId="3" fontId="67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0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1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2" fillId="4" borderId="0" xfId="1" applyFont="1" applyFill="1" applyAlignment="1">
      <alignment vertical="center"/>
    </xf>
    <xf numFmtId="3" fontId="72" fillId="4" borderId="0" xfId="1" applyNumberFormat="1" applyFont="1" applyFill="1" applyAlignment="1">
      <alignment vertical="center"/>
    </xf>
    <xf numFmtId="0" fontId="73" fillId="4" borderId="0" xfId="1" applyFont="1" applyFill="1" applyAlignment="1">
      <alignment horizontal="left" vertical="center"/>
    </xf>
    <xf numFmtId="10" fontId="72" fillId="4" borderId="0" xfId="3" applyNumberFormat="1" applyFont="1" applyFill="1" applyAlignment="1">
      <alignment vertical="center"/>
    </xf>
    <xf numFmtId="0" fontId="74" fillId="4" borderId="0" xfId="1" applyFont="1" applyFill="1"/>
    <xf numFmtId="0" fontId="74" fillId="0" borderId="0" xfId="1" applyFont="1"/>
    <xf numFmtId="0" fontId="75" fillId="4" borderId="0" xfId="1" applyFont="1" applyFill="1" applyAlignment="1">
      <alignment horizontal="left"/>
    </xf>
    <xf numFmtId="3" fontId="74" fillId="4" borderId="0" xfId="1" applyNumberFormat="1" applyFont="1" applyFill="1" applyAlignment="1">
      <alignment horizontal="right"/>
    </xf>
    <xf numFmtId="10" fontId="72" fillId="0" borderId="0" xfId="3" applyNumberFormat="1" applyFont="1"/>
    <xf numFmtId="0" fontId="76" fillId="4" borderId="0" xfId="1" applyFont="1" applyFill="1" applyAlignment="1">
      <alignment horizontal="left"/>
    </xf>
    <xf numFmtId="10" fontId="74" fillId="0" borderId="0" xfId="3" applyNumberFormat="1" applyFont="1"/>
    <xf numFmtId="9" fontId="74" fillId="0" borderId="0" xfId="1" applyNumberFormat="1" applyFont="1"/>
    <xf numFmtId="0" fontId="72" fillId="4" borderId="0" xfId="1" applyFont="1" applyFill="1"/>
    <xf numFmtId="0" fontId="72" fillId="0" borderId="0" xfId="1" applyFont="1"/>
    <xf numFmtId="0" fontId="77" fillId="0" borderId="0" xfId="1" applyFont="1" applyAlignment="1">
      <alignment horizontal="left" vertical="center"/>
    </xf>
    <xf numFmtId="17" fontId="78" fillId="0" borderId="0" xfId="1" applyNumberFormat="1" applyFont="1" applyAlignment="1">
      <alignment horizontal="right" vertical="center"/>
    </xf>
    <xf numFmtId="41" fontId="79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8" fillId="0" borderId="0" xfId="1" applyFont="1" applyAlignment="1">
      <alignment vertical="center"/>
    </xf>
    <xf numFmtId="41" fontId="77" fillId="0" borderId="0" xfId="4" applyFont="1" applyAlignment="1">
      <alignment horizontal="left" vertical="center"/>
    </xf>
    <xf numFmtId="0" fontId="77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3" fontId="72" fillId="0" borderId="0" xfId="1" applyNumberFormat="1" applyFont="1" applyAlignment="1">
      <alignment vertical="center"/>
    </xf>
    <xf numFmtId="0" fontId="73" fillId="0" borderId="0" xfId="1" applyFont="1" applyAlignment="1">
      <alignment horizontal="left" vertical="center"/>
    </xf>
    <xf numFmtId="0" fontId="82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168" fontId="50" fillId="0" borderId="0" xfId="9" applyNumberFormat="1" applyFont="1" applyAlignment="1">
      <alignment horizontal="center"/>
    </xf>
    <xf numFmtId="168" fontId="50" fillId="0" borderId="0" xfId="9" applyNumberFormat="1" applyFont="1"/>
    <xf numFmtId="2" fontId="50" fillId="0" borderId="0" xfId="9" applyNumberFormat="1" applyFont="1" applyAlignment="1">
      <alignment horizontal="center"/>
    </xf>
    <xf numFmtId="4" fontId="50" fillId="0" borderId="0" xfId="9" applyNumberFormat="1" applyFont="1"/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47" fillId="5" borderId="0" xfId="1" applyFont="1" applyFill="1" applyAlignment="1">
      <alignment horizontal="center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  <xf numFmtId="0" fontId="85" fillId="0" borderId="0" xfId="1" applyFont="1" applyAlignment="1">
      <alignment vertical="center"/>
    </xf>
    <xf numFmtId="3" fontId="85" fillId="0" borderId="0" xfId="1" applyNumberFormat="1" applyFont="1" applyAlignment="1">
      <alignment vertical="center"/>
    </xf>
    <xf numFmtId="0" fontId="84" fillId="0" borderId="0" xfId="1" applyFont="1" applyAlignment="1">
      <alignment horizontal="left" vertical="center"/>
    </xf>
  </cellXfs>
  <cellStyles count="15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1536272244.8100004</c:v>
                </c:pt>
                <c:pt idx="1">
                  <c:v>1112755742.9299998</c:v>
                </c:pt>
                <c:pt idx="2">
                  <c:v>694064544.8500011</c:v>
                </c:pt>
                <c:pt idx="3">
                  <c:v>523310570.65000045</c:v>
                </c:pt>
                <c:pt idx="4">
                  <c:v>217036233.97999984</c:v>
                </c:pt>
                <c:pt idx="5">
                  <c:v>332658817.1699999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1465130667</c:v>
                </c:pt>
                <c:pt idx="1">
                  <c:v>1072029420.8200001</c:v>
                </c:pt>
                <c:pt idx="2">
                  <c:v>1061507293.53</c:v>
                </c:pt>
                <c:pt idx="3">
                  <c:v>384696413.48999989</c:v>
                </c:pt>
                <c:pt idx="4">
                  <c:v>199162128.89999995</c:v>
                </c:pt>
                <c:pt idx="5">
                  <c:v>314518193.83999997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4389256981.0600004</c:v>
                </c:pt>
                <c:pt idx="1">
                  <c:v>4386157057.4271793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AGOSTO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26831633.669999998</c:v>
                </c:pt>
                <c:pt idx="1">
                  <c:v>36534532.169999994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653762.19999999995</c:v>
                </c:pt>
                <c:pt idx="1">
                  <c:v>451916300.19</c:v>
                </c:pt>
                <c:pt idx="2">
                  <c:v>452570062.38999999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12240429.739999996</c:v>
                </c:pt>
                <c:pt idx="1">
                  <c:v>436356116.32999986</c:v>
                </c:pt>
                <c:pt idx="2">
                  <c:v>448596546.06999987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653762.19999999995</c:v>
                </c:pt>
                <c:pt idx="1">
                  <c:v>219517311.99430099</c:v>
                </c:pt>
                <c:pt idx="2">
                  <c:v>220171074.19430098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12240429.739999996</c:v>
                </c:pt>
                <c:pt idx="1">
                  <c:v>217183891.1886026</c:v>
                </c:pt>
                <c:pt idx="2">
                  <c:v>229424320.92860261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AGOSTO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Enero-Agosto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AGOSTO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AGOSTO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AGOSTO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AGOSTO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AGOSTO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13</xdr:col>
      <xdr:colOff>457200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Picaval, Plusbursátil, Furutocapital y Advfinsa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56</xdr:row>
      <xdr:rowOff>15932</xdr:rowOff>
    </xdr:from>
    <xdr:to>
      <xdr:col>13</xdr:col>
      <xdr:colOff>426720</xdr:colOff>
      <xdr:row>63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80" zoomScaleNormal="80" workbookViewId="0">
      <selection activeCell="C16" sqref="C16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4" t="s">
        <v>398</v>
      </c>
      <c r="C1" s="465"/>
      <c r="D1" s="106"/>
      <c r="E1" s="106"/>
      <c r="F1" s="106"/>
      <c r="G1" s="124"/>
    </row>
    <row r="2" spans="1:13" ht="9.75" customHeight="1" x14ac:dyDescent="0.25">
      <c r="B2" s="466" t="s">
        <v>0</v>
      </c>
      <c r="C2" s="467"/>
      <c r="D2" s="467"/>
      <c r="E2" s="467"/>
      <c r="F2" s="467"/>
      <c r="G2" s="468"/>
    </row>
    <row r="3" spans="1:13" s="9" customFormat="1" ht="23.25" customHeight="1" x14ac:dyDescent="0.25">
      <c r="B3" s="466"/>
      <c r="C3" s="467"/>
      <c r="D3" s="467"/>
      <c r="E3" s="467"/>
      <c r="F3" s="467"/>
      <c r="G3" s="468"/>
      <c r="H3" s="125"/>
      <c r="I3" s="8"/>
      <c r="J3" s="8"/>
      <c r="K3" s="8"/>
      <c r="L3" s="8"/>
      <c r="M3" s="8"/>
    </row>
    <row r="4" spans="1:13" s="11" customFormat="1" ht="68.45" customHeight="1" x14ac:dyDescent="0.25">
      <c r="B4" s="469" t="s">
        <v>399</v>
      </c>
      <c r="C4" s="470"/>
      <c r="D4" s="470"/>
      <c r="E4" s="470"/>
      <c r="F4" s="470"/>
      <c r="G4" s="471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2"/>
      <c r="C5" s="473"/>
      <c r="D5" s="473"/>
      <c r="E5" s="473"/>
      <c r="F5" s="473"/>
      <c r="G5" s="474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7"/>
      <c r="B7" s="461" t="s">
        <v>1</v>
      </c>
      <c r="C7" s="462"/>
      <c r="D7" s="462"/>
      <c r="E7" s="462"/>
      <c r="F7" s="462"/>
      <c r="G7" s="463"/>
      <c r="H7" s="12"/>
      <c r="I7" s="8"/>
      <c r="J7" s="8"/>
      <c r="K7" s="8"/>
      <c r="L7" s="8"/>
      <c r="M7" s="8"/>
    </row>
    <row r="8" spans="1:13" s="9" customFormat="1" x14ac:dyDescent="0.25">
      <c r="A8" s="107"/>
      <c r="B8" s="461" t="s">
        <v>2</v>
      </c>
      <c r="C8" s="462"/>
      <c r="D8" s="462"/>
      <c r="E8" s="462"/>
      <c r="F8" s="462"/>
      <c r="G8" s="463"/>
      <c r="H8" s="12"/>
      <c r="I8" s="8"/>
      <c r="J8" s="8"/>
      <c r="K8" s="8"/>
      <c r="L8" s="8"/>
      <c r="M8" s="8"/>
    </row>
    <row r="9" spans="1:13" s="9" customFormat="1" x14ac:dyDescent="0.25">
      <c r="A9" s="107"/>
      <c r="B9" s="461" t="s">
        <v>400</v>
      </c>
      <c r="C9" s="462"/>
      <c r="D9" s="462"/>
      <c r="E9" s="462"/>
      <c r="F9" s="462"/>
      <c r="G9" s="463"/>
      <c r="H9" s="12"/>
      <c r="I9" s="8"/>
      <c r="J9" s="8"/>
      <c r="K9" s="8"/>
      <c r="L9" s="8"/>
      <c r="M9" s="8"/>
    </row>
    <row r="10" spans="1:13" s="9" customFormat="1" x14ac:dyDescent="0.25">
      <c r="A10" s="107"/>
      <c r="B10" s="458" t="s">
        <v>3</v>
      </c>
      <c r="C10" s="459"/>
      <c r="D10" s="459"/>
      <c r="E10" s="459"/>
      <c r="F10" s="459"/>
      <c r="G10" s="460"/>
      <c r="H10" s="12"/>
      <c r="I10" s="8"/>
      <c r="J10" s="8"/>
      <c r="K10" s="8"/>
      <c r="L10" s="8"/>
      <c r="M10" s="8"/>
    </row>
    <row r="11" spans="1:13" s="9" customFormat="1" x14ac:dyDescent="0.25">
      <c r="A11" s="107"/>
      <c r="B11" s="108"/>
      <c r="C11" s="109"/>
      <c r="D11" s="110"/>
      <c r="E11" s="109"/>
      <c r="F11" s="109"/>
      <c r="G11" s="111"/>
      <c r="H11" s="13"/>
      <c r="I11" s="8"/>
      <c r="J11" s="8"/>
      <c r="K11" s="8"/>
      <c r="L11" s="8"/>
      <c r="M11" s="8"/>
    </row>
    <row r="12" spans="1:13" s="9" customFormat="1" ht="23.25" x14ac:dyDescent="0.25">
      <c r="A12" s="107"/>
      <c r="B12" s="112"/>
      <c r="C12" s="113" t="s">
        <v>4</v>
      </c>
      <c r="D12" s="113" t="s">
        <v>4</v>
      </c>
      <c r="E12" s="113"/>
      <c r="F12" s="113" t="s">
        <v>5</v>
      </c>
      <c r="G12" s="114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7"/>
      <c r="B13" s="112"/>
      <c r="C13" s="115" t="s">
        <v>7</v>
      </c>
      <c r="D13" s="113" t="s">
        <v>8</v>
      </c>
      <c r="E13" s="116"/>
      <c r="F13" s="115" t="s">
        <v>9</v>
      </c>
      <c r="G13" s="117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7"/>
      <c r="B14" s="118" t="s">
        <v>11</v>
      </c>
      <c r="C14" s="119">
        <v>653762.19999999995</v>
      </c>
      <c r="D14" s="119">
        <v>12240429.739999996</v>
      </c>
      <c r="E14" s="120"/>
      <c r="F14" s="121">
        <f>SUM(C14:E14)</f>
        <v>12894191.939999996</v>
      </c>
      <c r="G14" s="122">
        <f>C14/F14</f>
        <v>5.0702068267800285E-2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7"/>
      <c r="B15" s="118" t="s">
        <v>12</v>
      </c>
      <c r="C15" s="119">
        <v>451916300.19</v>
      </c>
      <c r="D15" s="119">
        <v>436356116.32999986</v>
      </c>
      <c r="E15" s="121"/>
      <c r="F15" s="121">
        <f>SUM(C15:E15)</f>
        <v>888272416.51999986</v>
      </c>
      <c r="G15" s="122">
        <f>C15/F15</f>
        <v>0.50875867783948558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7"/>
      <c r="B16" s="123" t="s">
        <v>13</v>
      </c>
      <c r="C16" s="119">
        <f>SUM(C14:C15)</f>
        <v>452570062.38999999</v>
      </c>
      <c r="D16" s="119">
        <f>SUM(D14:D15)</f>
        <v>448596546.06999987</v>
      </c>
      <c r="E16" s="119"/>
      <c r="F16" s="121">
        <f>SUM(F14:F15)</f>
        <v>901166608.4599998</v>
      </c>
      <c r="G16" s="122">
        <f>C16/F16</f>
        <v>0.5022046513278996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47"/>
      <c r="I21" s="448"/>
      <c r="J21" s="448"/>
      <c r="K21" s="448"/>
      <c r="L21" s="448"/>
      <c r="M21" s="448"/>
    </row>
    <row r="22" spans="2:13" s="9" customFormat="1" ht="23.25" x14ac:dyDescent="0.25">
      <c r="B22" s="22"/>
      <c r="C22" s="23"/>
      <c r="D22" s="23"/>
      <c r="E22" s="23"/>
      <c r="F22" s="24"/>
      <c r="G22" s="24"/>
      <c r="H22" s="447"/>
      <c r="I22" s="444"/>
      <c r="J22" s="444"/>
      <c r="K22" s="444"/>
      <c r="L22" s="448"/>
      <c r="M22" s="448"/>
    </row>
    <row r="23" spans="2:13" s="9" customFormat="1" ht="23.25" x14ac:dyDescent="0.25">
      <c r="B23" s="25"/>
      <c r="C23" s="25"/>
      <c r="D23" s="25"/>
      <c r="E23" s="25"/>
      <c r="F23" s="24"/>
      <c r="G23" s="24"/>
      <c r="H23" s="447"/>
      <c r="I23" s="438"/>
      <c r="J23" s="439" t="s">
        <v>14</v>
      </c>
      <c r="K23" s="439" t="s">
        <v>15</v>
      </c>
      <c r="L23" s="448"/>
      <c r="M23" s="448"/>
    </row>
    <row r="24" spans="2:13" s="9" customFormat="1" ht="23.25" x14ac:dyDescent="0.25">
      <c r="B24" s="25"/>
      <c r="C24" s="25"/>
      <c r="D24" s="25"/>
      <c r="E24" s="25"/>
      <c r="F24" s="24"/>
      <c r="G24" s="24"/>
      <c r="H24" s="447"/>
      <c r="I24" s="438" t="s">
        <v>11</v>
      </c>
      <c r="J24" s="445">
        <f t="shared" ref="J24:K26" si="0">C14</f>
        <v>653762.19999999995</v>
      </c>
      <c r="K24" s="445">
        <f t="shared" si="0"/>
        <v>12240429.739999996</v>
      </c>
      <c r="L24" s="448"/>
      <c r="M24" s="448"/>
    </row>
    <row r="25" spans="2:13" s="9" customFormat="1" ht="23.25" x14ac:dyDescent="0.25">
      <c r="B25" s="25"/>
      <c r="C25" s="25"/>
      <c r="D25" s="25"/>
      <c r="E25" s="25"/>
      <c r="F25" s="24"/>
      <c r="G25" s="24"/>
      <c r="H25" s="447"/>
      <c r="I25" s="438" t="s">
        <v>12</v>
      </c>
      <c r="J25" s="445">
        <f t="shared" si="0"/>
        <v>451916300.19</v>
      </c>
      <c r="K25" s="445">
        <f t="shared" si="0"/>
        <v>436356116.32999986</v>
      </c>
      <c r="L25" s="448"/>
      <c r="M25" s="448"/>
    </row>
    <row r="26" spans="2:13" s="9" customFormat="1" ht="23.25" x14ac:dyDescent="0.25">
      <c r="B26" s="25"/>
      <c r="C26" s="25"/>
      <c r="D26" s="25"/>
      <c r="E26" s="25"/>
      <c r="F26" s="24"/>
      <c r="G26" s="24"/>
      <c r="H26" s="447"/>
      <c r="I26" s="438" t="s">
        <v>13</v>
      </c>
      <c r="J26" s="445">
        <f t="shared" si="0"/>
        <v>452570062.38999999</v>
      </c>
      <c r="K26" s="445">
        <f t="shared" si="0"/>
        <v>448596546.06999987</v>
      </c>
      <c r="L26" s="448"/>
      <c r="M26" s="448"/>
    </row>
    <row r="27" spans="2:13" s="9" customFormat="1" ht="23.25" x14ac:dyDescent="0.25">
      <c r="B27" s="26"/>
      <c r="C27" s="25"/>
      <c r="D27" s="25"/>
      <c r="E27" s="25"/>
      <c r="F27" s="24"/>
      <c r="G27" s="24"/>
      <c r="H27" s="447"/>
      <c r="I27" s="444"/>
      <c r="J27" s="444"/>
      <c r="K27" s="444"/>
      <c r="L27" s="448"/>
      <c r="M27" s="448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41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61" t="s">
        <v>16</v>
      </c>
      <c r="C35" s="462"/>
      <c r="D35" s="462"/>
      <c r="E35" s="462"/>
      <c r="F35" s="462"/>
      <c r="G35" s="463"/>
      <c r="H35" s="7"/>
      <c r="I35" s="8"/>
      <c r="J35" s="21"/>
      <c r="K35" s="8"/>
      <c r="L35" s="8"/>
      <c r="M35" s="8"/>
    </row>
    <row r="36" spans="2:13" s="9" customFormat="1" x14ac:dyDescent="0.25">
      <c r="B36" s="461" t="s">
        <v>2</v>
      </c>
      <c r="C36" s="462"/>
      <c r="D36" s="462"/>
      <c r="E36" s="462"/>
      <c r="F36" s="462"/>
      <c r="G36" s="463"/>
      <c r="H36" s="7"/>
      <c r="I36" s="8"/>
      <c r="J36" s="8"/>
      <c r="K36" s="8"/>
      <c r="L36" s="8"/>
      <c r="M36" s="8"/>
    </row>
    <row r="37" spans="2:13" s="9" customFormat="1" x14ac:dyDescent="0.25">
      <c r="B37" s="461" t="str">
        <f>+B9</f>
        <v>EN AGOSTO DE 2023</v>
      </c>
      <c r="C37" s="462"/>
      <c r="D37" s="462"/>
      <c r="E37" s="462"/>
      <c r="F37" s="462"/>
      <c r="G37" s="463"/>
      <c r="H37" s="7"/>
      <c r="I37" s="8"/>
      <c r="J37" s="8"/>
      <c r="K37" s="8"/>
      <c r="L37" s="8"/>
      <c r="M37" s="8"/>
    </row>
    <row r="38" spans="2:13" s="9" customFormat="1" x14ac:dyDescent="0.25">
      <c r="B38" s="458" t="s">
        <v>17</v>
      </c>
      <c r="C38" s="459"/>
      <c r="D38" s="459"/>
      <c r="E38" s="459"/>
      <c r="F38" s="459"/>
      <c r="G38" s="460"/>
      <c r="H38" s="7"/>
      <c r="I38" s="8"/>
      <c r="J38" s="8"/>
      <c r="K38" s="8"/>
      <c r="L38" s="8"/>
      <c r="M38" s="8"/>
    </row>
    <row r="39" spans="2:13" s="9" customFormat="1" x14ac:dyDescent="0.25">
      <c r="B39" s="126"/>
      <c r="C39" s="127"/>
      <c r="D39" s="128"/>
      <c r="E39" s="127"/>
      <c r="F39" s="127"/>
      <c r="G39" s="129"/>
      <c r="H39" s="8"/>
      <c r="I39" s="8"/>
      <c r="J39" s="8"/>
      <c r="K39" s="8"/>
      <c r="L39" s="8"/>
      <c r="M39" s="8"/>
    </row>
    <row r="40" spans="2:13" s="9" customFormat="1" ht="23.25" x14ac:dyDescent="0.25">
      <c r="B40" s="126"/>
      <c r="C40" s="130" t="s">
        <v>4</v>
      </c>
      <c r="D40" s="130" t="s">
        <v>4</v>
      </c>
      <c r="E40" s="130"/>
      <c r="F40" s="130" t="s">
        <v>5</v>
      </c>
      <c r="G40" s="131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6"/>
      <c r="C41" s="132" t="s">
        <v>7</v>
      </c>
      <c r="D41" s="130" t="s">
        <v>8</v>
      </c>
      <c r="E41" s="133"/>
      <c r="F41" s="132" t="s">
        <v>9</v>
      </c>
      <c r="G41" s="134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5" t="s">
        <v>11</v>
      </c>
      <c r="C42" s="158">
        <v>653762.19999999995</v>
      </c>
      <c r="D42" s="159">
        <v>12240429.739999996</v>
      </c>
      <c r="E42" s="160"/>
      <c r="F42" s="161">
        <f>SUM(C42:E42)</f>
        <v>12894191.939999996</v>
      </c>
      <c r="G42" s="162">
        <f>C42/F42</f>
        <v>5.0702068267800285E-2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5" t="s">
        <v>12</v>
      </c>
      <c r="C43" s="158">
        <v>219517311.99430099</v>
      </c>
      <c r="D43" s="159">
        <v>217183891.1886026</v>
      </c>
      <c r="E43" s="161"/>
      <c r="F43" s="161">
        <f>SUM(C43:E43)</f>
        <v>436701203.18290359</v>
      </c>
      <c r="G43" s="162">
        <f>C43/F43</f>
        <v>0.50267164458065516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7" t="s">
        <v>13</v>
      </c>
      <c r="C44" s="158">
        <f>SUM(C42:C43)</f>
        <v>220171074.19430098</v>
      </c>
      <c r="D44" s="159">
        <f>SUM(D42:D43)</f>
        <v>229424320.92860261</v>
      </c>
      <c r="E44" s="159"/>
      <c r="F44" s="161">
        <f>SUM(F42:F43)</f>
        <v>449595395.12290359</v>
      </c>
      <c r="G44" s="162">
        <f>C44/F44</f>
        <v>0.48970936220134981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8"/>
      <c r="C45" s="139"/>
      <c r="D45" s="140"/>
      <c r="E45" s="140"/>
      <c r="F45" s="141"/>
      <c r="G45" s="142"/>
      <c r="H45" s="18"/>
      <c r="I45" s="8"/>
      <c r="J45" s="8"/>
      <c r="K45" s="8"/>
      <c r="L45" s="8"/>
      <c r="M45" s="8"/>
    </row>
    <row r="46" spans="2:13" s="9" customFormat="1" ht="23.25" x14ac:dyDescent="0.25">
      <c r="B46" s="143"/>
      <c r="C46" s="136"/>
      <c r="D46" s="144"/>
      <c r="E46" s="144"/>
      <c r="F46" s="145"/>
      <c r="G46" s="145"/>
      <c r="H46" s="18"/>
      <c r="I46" s="8"/>
      <c r="J46" s="8"/>
      <c r="K46" s="8"/>
      <c r="L46" s="8"/>
      <c r="M46" s="8"/>
    </row>
    <row r="47" spans="2:13" s="9" customFormat="1" ht="23.25" x14ac:dyDescent="0.25">
      <c r="B47" s="143"/>
      <c r="C47" s="136"/>
      <c r="D47" s="144"/>
      <c r="E47" s="144"/>
      <c r="F47" s="145"/>
      <c r="G47" s="145"/>
      <c r="H47" s="18"/>
      <c r="I47" s="8"/>
      <c r="J47" s="8"/>
      <c r="K47" s="8"/>
      <c r="L47" s="8"/>
      <c r="M47" s="8"/>
    </row>
    <row r="48" spans="2:13" s="9" customFormat="1" ht="23.25" x14ac:dyDescent="0.25">
      <c r="B48" s="143"/>
      <c r="C48" s="136"/>
      <c r="D48" s="144"/>
      <c r="E48" s="144"/>
      <c r="F48" s="145"/>
      <c r="G48" s="145"/>
      <c r="H48" s="18"/>
      <c r="I48" s="8"/>
      <c r="J48" s="8"/>
      <c r="K48" s="8"/>
      <c r="L48" s="8"/>
      <c r="M48" s="8"/>
    </row>
    <row r="49" spans="2:13" s="9" customFormat="1" ht="23.25" x14ac:dyDescent="0.25">
      <c r="B49" s="143"/>
      <c r="C49" s="136"/>
      <c r="D49" s="144"/>
      <c r="E49" s="144"/>
      <c r="F49" s="145"/>
      <c r="G49" s="145"/>
      <c r="H49" s="18"/>
      <c r="I49" s="8"/>
      <c r="J49" s="8"/>
      <c r="K49" s="8"/>
      <c r="L49" s="8"/>
      <c r="M49" s="8"/>
    </row>
    <row r="50" spans="2:13" s="9" customFormat="1" ht="23.25" x14ac:dyDescent="0.25">
      <c r="B50" s="143"/>
      <c r="C50" s="144"/>
      <c r="D50" s="144"/>
      <c r="E50" s="144"/>
      <c r="F50" s="145"/>
      <c r="G50" s="145"/>
      <c r="H50" s="18"/>
      <c r="L50" s="8"/>
      <c r="M50" s="8"/>
    </row>
    <row r="51" spans="2:13" s="9" customFormat="1" ht="23.25" x14ac:dyDescent="0.25">
      <c r="B51" s="127"/>
      <c r="C51" s="127"/>
      <c r="D51" s="127"/>
      <c r="E51" s="127"/>
      <c r="F51" s="145"/>
      <c r="G51" s="145"/>
      <c r="H51" s="18"/>
      <c r="I51" s="446"/>
      <c r="J51" s="439" t="s">
        <v>14</v>
      </c>
      <c r="K51" s="439" t="s">
        <v>15</v>
      </c>
      <c r="L51" s="8"/>
      <c r="M51" s="8"/>
    </row>
    <row r="52" spans="2:13" s="9" customFormat="1" ht="23.25" x14ac:dyDescent="0.25">
      <c r="B52" s="127"/>
      <c r="C52" s="127"/>
      <c r="D52" s="127"/>
      <c r="E52" s="127"/>
      <c r="F52" s="145"/>
      <c r="G52" s="145"/>
      <c r="H52" s="18"/>
      <c r="I52" s="438" t="s">
        <v>11</v>
      </c>
      <c r="J52" s="440">
        <f t="shared" ref="J52:K54" si="1">C42</f>
        <v>653762.19999999995</v>
      </c>
      <c r="K52" s="440">
        <f t="shared" si="1"/>
        <v>12240429.739999996</v>
      </c>
      <c r="L52" s="8"/>
      <c r="M52" s="8"/>
    </row>
    <row r="53" spans="2:13" s="9" customFormat="1" ht="23.25" x14ac:dyDescent="0.25">
      <c r="B53" s="127"/>
      <c r="C53" s="127"/>
      <c r="D53" s="127"/>
      <c r="E53" s="127"/>
      <c r="F53" s="145"/>
      <c r="G53" s="145"/>
      <c r="H53" s="18"/>
      <c r="I53" s="438" t="s">
        <v>12</v>
      </c>
      <c r="J53" s="440">
        <f t="shared" si="1"/>
        <v>219517311.99430099</v>
      </c>
      <c r="K53" s="440">
        <f t="shared" si="1"/>
        <v>217183891.1886026</v>
      </c>
      <c r="L53" s="8"/>
      <c r="M53" s="8"/>
    </row>
    <row r="54" spans="2:13" s="9" customFormat="1" ht="23.25" x14ac:dyDescent="0.25">
      <c r="B54" s="127"/>
      <c r="C54" s="127"/>
      <c r="D54" s="127"/>
      <c r="E54" s="127"/>
      <c r="F54" s="145"/>
      <c r="G54" s="145"/>
      <c r="H54" s="18"/>
      <c r="I54" s="438" t="s">
        <v>13</v>
      </c>
      <c r="J54" s="440">
        <f t="shared" si="1"/>
        <v>220171074.19430098</v>
      </c>
      <c r="K54" s="440">
        <f t="shared" si="1"/>
        <v>229424320.92860261</v>
      </c>
      <c r="L54" s="8"/>
      <c r="M54" s="8"/>
    </row>
    <row r="55" spans="2:13" s="9" customFormat="1" ht="23.25" x14ac:dyDescent="0.25">
      <c r="B55" s="127"/>
      <c r="C55" s="127"/>
      <c r="D55" s="127"/>
      <c r="E55" s="127"/>
      <c r="F55" s="145"/>
      <c r="G55" s="145"/>
      <c r="H55" s="18"/>
      <c r="I55" s="8"/>
      <c r="J55" s="8"/>
      <c r="K55" s="8"/>
      <c r="L55" s="8"/>
      <c r="M55" s="8"/>
    </row>
    <row r="56" spans="2:13" s="9" customFormat="1" ht="23.25" x14ac:dyDescent="0.25">
      <c r="B56" s="127"/>
      <c r="C56" s="127"/>
      <c r="D56" s="127"/>
      <c r="E56" s="127"/>
      <c r="F56" s="145"/>
      <c r="G56" s="145"/>
      <c r="H56" s="18"/>
      <c r="I56" s="8"/>
      <c r="J56" s="8"/>
      <c r="K56" s="8"/>
      <c r="L56" s="8"/>
      <c r="M56" s="8"/>
    </row>
    <row r="57" spans="2:13" s="9" customFormat="1" ht="23.25" x14ac:dyDescent="0.25">
      <c r="B57" s="146"/>
      <c r="C57" s="127"/>
      <c r="D57" s="127"/>
      <c r="E57" s="127"/>
      <c r="F57" s="145"/>
      <c r="G57" s="145"/>
      <c r="H57" s="18"/>
      <c r="I57" s="8"/>
      <c r="J57" s="8"/>
      <c r="K57" s="8"/>
      <c r="L57" s="8"/>
      <c r="M57" s="8"/>
    </row>
    <row r="58" spans="2:13" s="9" customFormat="1" ht="23.25" x14ac:dyDescent="0.25">
      <c r="B58" s="146"/>
      <c r="C58" s="127"/>
      <c r="D58" s="127"/>
      <c r="E58" s="127"/>
      <c r="F58" s="145"/>
      <c r="G58" s="145"/>
      <c r="H58" s="18"/>
      <c r="I58" s="8"/>
      <c r="J58" s="8"/>
      <c r="K58" s="8"/>
      <c r="L58" s="8"/>
      <c r="M58" s="8"/>
    </row>
    <row r="59" spans="2:13" s="9" customFormat="1" ht="23.25" x14ac:dyDescent="0.25">
      <c r="B59" s="146"/>
      <c r="C59" s="127"/>
      <c r="D59" s="127"/>
      <c r="E59" s="127"/>
      <c r="F59" s="145"/>
      <c r="G59" s="145"/>
      <c r="H59" s="18"/>
      <c r="I59" s="8"/>
      <c r="J59" s="8"/>
      <c r="K59" s="8"/>
      <c r="L59" s="8"/>
      <c r="M59" s="8"/>
    </row>
    <row r="60" spans="2:13" s="9" customFormat="1" ht="23.25" x14ac:dyDescent="0.25">
      <c r="B60" s="146"/>
      <c r="C60" s="127"/>
      <c r="D60" s="127"/>
      <c r="E60" s="127"/>
      <c r="F60" s="145"/>
      <c r="G60" s="145"/>
      <c r="H60" s="18"/>
      <c r="I60" s="8"/>
      <c r="J60" s="8"/>
      <c r="K60" s="8"/>
      <c r="L60" s="8"/>
      <c r="M60" s="8"/>
    </row>
    <row r="61" spans="2:13" s="9" customFormat="1" ht="23.25" x14ac:dyDescent="0.25">
      <c r="B61" s="146"/>
      <c r="C61" s="127"/>
      <c r="D61" s="127"/>
      <c r="E61" s="127"/>
      <c r="F61" s="145"/>
      <c r="G61" s="145"/>
      <c r="H61" s="18"/>
      <c r="I61" s="8"/>
      <c r="J61" s="8"/>
      <c r="K61" s="8"/>
      <c r="L61" s="8"/>
      <c r="M61" s="8"/>
    </row>
    <row r="62" spans="2:13" s="9" customFormat="1" ht="23.25" x14ac:dyDescent="0.25">
      <c r="B62" s="147"/>
      <c r="C62" s="148"/>
      <c r="D62" s="148"/>
      <c r="E62" s="148"/>
      <c r="F62" s="149"/>
      <c r="G62" s="150"/>
      <c r="H62" s="18"/>
      <c r="I62" s="8"/>
      <c r="J62" s="8"/>
      <c r="K62" s="8"/>
      <c r="L62" s="8"/>
      <c r="M62" s="8"/>
    </row>
    <row r="63" spans="2:13" s="9" customFormat="1" ht="23.25" x14ac:dyDescent="0.25">
      <c r="B63" s="151" t="s">
        <v>18</v>
      </c>
      <c r="C63" s="144"/>
      <c r="D63" s="144"/>
      <c r="E63" s="144"/>
      <c r="F63" s="145"/>
      <c r="G63" s="152"/>
      <c r="H63" s="18"/>
      <c r="I63" s="8"/>
      <c r="J63" s="8"/>
      <c r="K63" s="8"/>
      <c r="L63" s="8"/>
      <c r="M63" s="8"/>
    </row>
    <row r="64" spans="2:13" s="9" customFormat="1" ht="23.25" x14ac:dyDescent="0.25">
      <c r="B64" s="151" t="s">
        <v>19</v>
      </c>
      <c r="C64" s="144"/>
      <c r="D64" s="144"/>
      <c r="E64" s="144"/>
      <c r="F64" s="145"/>
      <c r="G64" s="152"/>
      <c r="H64" s="18"/>
      <c r="I64" s="8"/>
      <c r="J64" s="8"/>
      <c r="K64" s="8"/>
      <c r="L64" s="8"/>
      <c r="M64" s="8"/>
    </row>
    <row r="65" spans="2:13" s="9" customFormat="1" ht="23.25" x14ac:dyDescent="0.25">
      <c r="B65" s="151" t="s">
        <v>20</v>
      </c>
      <c r="C65" s="144"/>
      <c r="D65" s="144"/>
      <c r="E65" s="144"/>
      <c r="F65" s="145"/>
      <c r="G65" s="152"/>
      <c r="H65" s="18"/>
      <c r="I65" s="8"/>
      <c r="J65" s="8"/>
      <c r="K65" s="8"/>
      <c r="L65" s="8"/>
      <c r="M65" s="8"/>
    </row>
    <row r="66" spans="2:13" s="9" customFormat="1" ht="23.25" x14ac:dyDescent="0.25">
      <c r="B66" s="151" t="s">
        <v>21</v>
      </c>
      <c r="C66" s="144"/>
      <c r="D66" s="144"/>
      <c r="E66" s="144"/>
      <c r="F66" s="145"/>
      <c r="G66" s="152"/>
      <c r="H66" s="18"/>
      <c r="I66" s="8"/>
      <c r="J66" s="8"/>
      <c r="K66" s="8"/>
      <c r="L66" s="8"/>
      <c r="M66" s="8"/>
    </row>
    <row r="67" spans="2:13" s="9" customFormat="1" ht="23.25" x14ac:dyDescent="0.25">
      <c r="B67" s="151" t="s">
        <v>22</v>
      </c>
      <c r="C67" s="144"/>
      <c r="D67" s="144"/>
      <c r="E67" s="144"/>
      <c r="F67" s="145"/>
      <c r="G67" s="152"/>
      <c r="H67" s="18"/>
      <c r="I67" s="8"/>
      <c r="J67" s="8"/>
      <c r="K67" s="8"/>
      <c r="L67" s="8"/>
      <c r="M67" s="8"/>
    </row>
    <row r="68" spans="2:13" s="9" customFormat="1" ht="23.25" x14ac:dyDescent="0.25">
      <c r="B68" s="151" t="s">
        <v>23</v>
      </c>
      <c r="C68" s="144"/>
      <c r="D68" s="144"/>
      <c r="E68" s="144"/>
      <c r="F68" s="145"/>
      <c r="G68" s="152"/>
      <c r="H68" s="18"/>
      <c r="I68" s="8"/>
      <c r="J68" s="8"/>
      <c r="K68" s="8"/>
      <c r="L68" s="8"/>
      <c r="M68" s="8"/>
    </row>
    <row r="69" spans="2:13" s="9" customFormat="1" ht="23.25" x14ac:dyDescent="0.25">
      <c r="B69" s="126"/>
      <c r="C69" s="144"/>
      <c r="D69" s="144"/>
      <c r="E69" s="144"/>
      <c r="F69" s="145"/>
      <c r="G69" s="152"/>
      <c r="H69" s="18"/>
      <c r="I69" s="8"/>
      <c r="J69" s="8"/>
      <c r="K69" s="8"/>
      <c r="L69" s="8"/>
      <c r="M69" s="8"/>
    </row>
    <row r="70" spans="2:13" s="9" customFormat="1" x14ac:dyDescent="0.25">
      <c r="B70" s="135" t="s">
        <v>24</v>
      </c>
      <c r="C70" s="153"/>
      <c r="D70" s="153"/>
      <c r="E70" s="153"/>
      <c r="F70" s="127"/>
      <c r="G70" s="129"/>
      <c r="H70" s="8"/>
      <c r="I70" s="8"/>
      <c r="J70" s="8"/>
      <c r="K70" s="8"/>
      <c r="L70" s="8"/>
      <c r="M70" s="8"/>
    </row>
    <row r="71" spans="2:13" s="9" customFormat="1" x14ac:dyDescent="0.25">
      <c r="B71" s="154" t="s">
        <v>25</v>
      </c>
      <c r="C71" s="155"/>
      <c r="D71" s="155"/>
      <c r="E71" s="155"/>
      <c r="F71" s="156"/>
      <c r="G71" s="157"/>
      <c r="H71" s="8"/>
      <c r="I71" s="8"/>
      <c r="J71" s="8"/>
      <c r="K71" s="8"/>
      <c r="L71" s="8"/>
      <c r="M71" s="8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>
      <selection activeCell="C7" sqref="C7:D18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77" t="s">
        <v>401</v>
      </c>
      <c r="C1" s="465"/>
      <c r="D1" s="106"/>
    </row>
    <row r="2" spans="2:5" ht="39.75" customHeight="1" x14ac:dyDescent="0.25">
      <c r="B2" s="475" t="s">
        <v>26</v>
      </c>
      <c r="C2" s="475"/>
      <c r="D2" s="475"/>
      <c r="E2" s="475"/>
    </row>
    <row r="3" spans="2:5" s="8" customFormat="1" ht="51" customHeight="1" x14ac:dyDescent="0.25">
      <c r="B3" s="476" t="s">
        <v>402</v>
      </c>
      <c r="C3" s="476"/>
      <c r="D3" s="476"/>
      <c r="E3" s="476"/>
    </row>
    <row r="4" spans="2:5" s="8" customFormat="1" ht="87.75" customHeight="1" x14ac:dyDescent="0.25">
      <c r="B4" s="476"/>
      <c r="C4" s="476"/>
      <c r="D4" s="476"/>
      <c r="E4" s="476"/>
    </row>
    <row r="5" spans="2:5" ht="15" x14ac:dyDescent="0.25">
      <c r="B5" s="384"/>
      <c r="C5" s="384"/>
      <c r="D5" s="384"/>
      <c r="E5" s="384"/>
    </row>
    <row r="6" spans="2:5" s="40" customFormat="1" ht="42" customHeight="1" x14ac:dyDescent="0.25">
      <c r="B6" s="387"/>
      <c r="C6" s="385">
        <v>2022</v>
      </c>
      <c r="D6" s="385">
        <v>2023</v>
      </c>
      <c r="E6" s="386" t="s">
        <v>27</v>
      </c>
    </row>
    <row r="7" spans="2:5" s="41" customFormat="1" ht="27.75" customHeight="1" x14ac:dyDescent="0.25">
      <c r="B7" s="391" t="s">
        <v>28</v>
      </c>
      <c r="C7" s="392">
        <v>4497044117.5799999</v>
      </c>
      <c r="D7" s="392">
        <v>4416088614.7300005</v>
      </c>
      <c r="E7" s="393">
        <f>(D7-C7)/C7</f>
        <v>-1.800193654616938E-2</v>
      </c>
    </row>
    <row r="8" spans="2:5" s="41" customFormat="1" ht="28.5" customHeight="1" x14ac:dyDescent="0.25">
      <c r="B8" s="391" t="s">
        <v>29</v>
      </c>
      <c r="C8" s="392">
        <v>26928407.889700599</v>
      </c>
      <c r="D8" s="392">
        <v>26602943.46222892</v>
      </c>
      <c r="E8" s="393">
        <f t="shared" ref="E8:E17" si="0">(D8-C8)/C8</f>
        <v>-1.2086285561507712E-2</v>
      </c>
    </row>
    <row r="9" spans="2:5" s="41" customFormat="1" ht="28.5" customHeight="1" x14ac:dyDescent="0.25">
      <c r="B9" s="391" t="s">
        <v>30</v>
      </c>
      <c r="C9" s="392">
        <v>1998687331.8536434</v>
      </c>
      <c r="D9" s="392">
        <v>2252623999.4875102</v>
      </c>
      <c r="E9" s="393">
        <f t="shared" si="0"/>
        <v>0.12705172219126351</v>
      </c>
    </row>
    <row r="10" spans="2:5" s="41" customFormat="1" ht="28.5" customHeight="1" x14ac:dyDescent="0.25">
      <c r="B10" s="391" t="s">
        <v>31</v>
      </c>
      <c r="C10" s="392">
        <v>4490222094.4399996</v>
      </c>
      <c r="D10" s="392">
        <v>4389256981.0600004</v>
      </c>
      <c r="E10" s="393">
        <f t="shared" si="0"/>
        <v>-2.2485549992063605E-2</v>
      </c>
    </row>
    <row r="11" spans="2:5" s="41" customFormat="1" ht="28.5" customHeight="1" x14ac:dyDescent="0.25">
      <c r="B11" s="391" t="s">
        <v>32</v>
      </c>
      <c r="C11" s="392">
        <v>6822023.1399999997</v>
      </c>
      <c r="D11" s="392">
        <v>26831633.669999998</v>
      </c>
      <c r="E11" s="393">
        <f t="shared" si="0"/>
        <v>2.9330903925957656</v>
      </c>
    </row>
    <row r="12" spans="2:5" s="41" customFormat="1" ht="28.5" customHeight="1" x14ac:dyDescent="0.25">
      <c r="B12" s="391" t="s">
        <v>33</v>
      </c>
      <c r="C12" s="392">
        <v>1858765672.2999988</v>
      </c>
      <c r="D12" s="392">
        <v>2181686655.8600001</v>
      </c>
      <c r="E12" s="393">
        <f t="shared" si="0"/>
        <v>0.17372872136186243</v>
      </c>
    </row>
    <row r="13" spans="2:5" s="41" customFormat="1" ht="28.5" customHeight="1" x14ac:dyDescent="0.25">
      <c r="B13" s="391" t="s">
        <v>34</v>
      </c>
      <c r="C13" s="392">
        <v>2638278445.2800012</v>
      </c>
      <c r="D13" s="392">
        <v>2234401958.8700042</v>
      </c>
      <c r="E13" s="393">
        <f t="shared" si="0"/>
        <v>-0.15308334384967978</v>
      </c>
    </row>
    <row r="14" spans="2:5" s="41" customFormat="1" ht="28.5" customHeight="1" x14ac:dyDescent="0.25">
      <c r="B14" s="391" t="s">
        <v>35</v>
      </c>
      <c r="C14" s="392">
        <v>3442</v>
      </c>
      <c r="D14" s="392">
        <v>2508.6289999999999</v>
      </c>
      <c r="E14" s="393">
        <f t="shared" si="0"/>
        <v>-0.27117112144102268</v>
      </c>
    </row>
    <row r="15" spans="2:5" s="41" customFormat="1" ht="28.5" customHeight="1" x14ac:dyDescent="0.25">
      <c r="B15" s="391" t="s">
        <v>36</v>
      </c>
      <c r="C15" s="392">
        <v>6462</v>
      </c>
      <c r="D15" s="392">
        <v>7211</v>
      </c>
      <c r="E15" s="393">
        <f t="shared" si="0"/>
        <v>0.11590838749613123</v>
      </c>
    </row>
    <row r="16" spans="2:5" s="41" customFormat="1" ht="28.5" customHeight="1" x14ac:dyDescent="0.25">
      <c r="B16" s="391" t="s">
        <v>37</v>
      </c>
      <c r="C16" s="392">
        <v>38.694610778443113</v>
      </c>
      <c r="D16" s="392">
        <v>43.439759036144579</v>
      </c>
      <c r="E16" s="393">
        <f t="shared" si="0"/>
        <v>0.1226307271798429</v>
      </c>
    </row>
    <row r="17" spans="2:5" s="41" customFormat="1" ht="28.5" customHeight="1" x14ac:dyDescent="0.25">
      <c r="B17" s="391" t="s">
        <v>38</v>
      </c>
      <c r="C17" s="392">
        <v>171.51</v>
      </c>
      <c r="D17" s="392">
        <v>165.82230000000001</v>
      </c>
      <c r="E17" s="393">
        <f t="shared" si="0"/>
        <v>-3.3162497813538444E-2</v>
      </c>
    </row>
    <row r="18" spans="2:5" s="41" customFormat="1" ht="28.5" customHeight="1" x14ac:dyDescent="0.25">
      <c r="B18" s="391" t="s">
        <v>39</v>
      </c>
      <c r="C18" s="392">
        <v>167</v>
      </c>
      <c r="D18" s="392">
        <v>166</v>
      </c>
      <c r="E18" s="393" t="s">
        <v>40</v>
      </c>
    </row>
    <row r="19" spans="2:5" s="41" customFormat="1" ht="20.25" x14ac:dyDescent="0.25">
      <c r="B19" s="390"/>
      <c r="C19" s="389"/>
      <c r="D19" s="389"/>
      <c r="E19" s="38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9"/>
  <sheetViews>
    <sheetView showGridLines="0" zoomScale="80" zoomScaleNormal="80" workbookViewId="0">
      <selection activeCell="B1" sqref="B1:F1"/>
    </sheetView>
  </sheetViews>
  <sheetFormatPr baseColWidth="10" defaultColWidth="11.5703125" defaultRowHeight="12.75" x14ac:dyDescent="0.25"/>
  <cols>
    <col min="1" max="1" width="1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452" customWidth="1"/>
    <col min="13" max="13" width="13.7109375" style="452" bestFit="1" customWidth="1"/>
    <col min="14" max="14" width="11.5703125" style="452" bestFit="1" customWidth="1"/>
    <col min="15" max="15" width="16.28515625" style="452" customWidth="1"/>
    <col min="16" max="16" width="14.42578125" style="452" bestFit="1" customWidth="1"/>
    <col min="17" max="17" width="11.5703125" style="452"/>
    <col min="18" max="16384" width="11.5703125" style="38"/>
  </cols>
  <sheetData>
    <row r="1" spans="2:21" ht="74.25" customHeight="1" x14ac:dyDescent="0.25">
      <c r="B1" s="477" t="s">
        <v>403</v>
      </c>
      <c r="C1" s="477"/>
      <c r="D1" s="477"/>
      <c r="E1" s="477"/>
      <c r="F1" s="477"/>
      <c r="G1" s="394"/>
      <c r="H1" s="394"/>
    </row>
    <row r="2" spans="2:21" ht="11.25" customHeight="1" x14ac:dyDescent="0.25">
      <c r="B2" s="395"/>
      <c r="C2" s="395"/>
      <c r="D2" s="395"/>
      <c r="E2" s="395"/>
      <c r="F2" s="395"/>
      <c r="G2" s="395"/>
      <c r="H2" s="396"/>
      <c r="I2" s="396"/>
    </row>
    <row r="3" spans="2:21" s="97" customFormat="1" ht="40.5" x14ac:dyDescent="0.25">
      <c r="B3" s="422" t="s">
        <v>41</v>
      </c>
      <c r="C3" s="271" t="s">
        <v>42</v>
      </c>
      <c r="D3" s="423" t="s">
        <v>43</v>
      </c>
      <c r="E3" s="271" t="s">
        <v>44</v>
      </c>
      <c r="F3" s="423" t="s">
        <v>43</v>
      </c>
      <c r="G3" s="423" t="s">
        <v>45</v>
      </c>
      <c r="H3" s="271" t="s">
        <v>46</v>
      </c>
      <c r="I3" s="271" t="s">
        <v>47</v>
      </c>
      <c r="L3" s="453"/>
      <c r="M3" s="453"/>
      <c r="N3" s="453"/>
      <c r="O3" s="453"/>
      <c r="P3" s="453"/>
      <c r="Q3" s="453"/>
    </row>
    <row r="4" spans="2:21" s="97" customFormat="1" ht="12" customHeight="1" x14ac:dyDescent="0.25">
      <c r="B4" s="397"/>
      <c r="C4" s="398"/>
      <c r="D4" s="399"/>
      <c r="E4" s="398"/>
      <c r="F4" s="400"/>
      <c r="G4" s="401"/>
      <c r="H4" s="402"/>
      <c r="I4" s="403"/>
      <c r="L4" s="453"/>
      <c r="M4" s="453"/>
      <c r="N4" s="453"/>
      <c r="O4" s="453"/>
      <c r="P4" s="453"/>
      <c r="Q4" s="453"/>
    </row>
    <row r="5" spans="2:21" s="97" customFormat="1" ht="18" customHeight="1" x14ac:dyDescent="0.25">
      <c r="B5" s="415" t="s">
        <v>48</v>
      </c>
      <c r="C5" s="416">
        <v>4600884.8900000006</v>
      </c>
      <c r="D5" s="417">
        <f>C5/$C$25</f>
        <v>1.041846142908819E-3</v>
      </c>
      <c r="E5" s="416">
        <v>6568549.1700000009</v>
      </c>
      <c r="F5" s="417">
        <f>E5/$E$25</f>
        <v>1.4606370314051409E-3</v>
      </c>
      <c r="G5" s="417">
        <f>(C5-E5)/E5</f>
        <v>-0.29955843049584724</v>
      </c>
      <c r="H5" s="418">
        <f>C5/BVGInfo!$D$18</f>
        <v>27716.174036144581</v>
      </c>
      <c r="I5" s="418">
        <f>E5/BVGInfo!$C$18</f>
        <v>39332.629760479045</v>
      </c>
      <c r="L5" s="453"/>
      <c r="M5" s="453"/>
      <c r="N5" s="453"/>
      <c r="O5" s="453"/>
      <c r="P5" s="453"/>
      <c r="Q5" s="453"/>
    </row>
    <row r="6" spans="2:21" s="97" customFormat="1" ht="20.25" x14ac:dyDescent="0.25">
      <c r="B6" s="415" t="s">
        <v>49</v>
      </c>
      <c r="C6" s="416">
        <v>15042</v>
      </c>
      <c r="D6" s="417">
        <f t="shared" ref="D6:D23" si="0">C6/$C$25</f>
        <v>3.4061816490337042E-6</v>
      </c>
      <c r="E6" s="416">
        <v>16921.75</v>
      </c>
      <c r="F6" s="417">
        <f t="shared" ref="F6:F23" si="1">E6/$E$25</f>
        <v>3.7628605718696231E-6</v>
      </c>
      <c r="G6" s="417">
        <f t="shared" ref="G6:G25" si="2">(C6-E6)/E6</f>
        <v>-0.11108484642545836</v>
      </c>
      <c r="H6" s="418">
        <f>C6/BVGInfo!$D$18</f>
        <v>90.614457831325296</v>
      </c>
      <c r="I6" s="418">
        <f>E6/BVGInfo!$C$18</f>
        <v>101.32784431137725</v>
      </c>
      <c r="L6" s="453"/>
      <c r="M6" s="453"/>
      <c r="N6" s="453"/>
      <c r="O6" s="453"/>
      <c r="P6" s="453"/>
      <c r="Q6" s="453"/>
    </row>
    <row r="7" spans="2:21" s="97" customFormat="1" ht="20.25" x14ac:dyDescent="0.25">
      <c r="B7" s="415" t="s">
        <v>50</v>
      </c>
      <c r="C7" s="416">
        <v>22215706.780000001</v>
      </c>
      <c r="D7" s="417">
        <f t="shared" si="0"/>
        <v>5.0306297536464335E-3</v>
      </c>
      <c r="E7" s="416">
        <v>236552.22</v>
      </c>
      <c r="F7" s="417">
        <f t="shared" si="1"/>
        <v>5.2601712105794552E-5</v>
      </c>
      <c r="G7" s="417">
        <f t="shared" si="2"/>
        <v>92.914598560943546</v>
      </c>
      <c r="H7" s="418">
        <f>C7/BVGInfo!$D$18</f>
        <v>133829.55891566267</v>
      </c>
      <c r="I7" s="418">
        <f>E7/BVGInfo!$C$18</f>
        <v>1416.4803592814371</v>
      </c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1" s="97" customFormat="1" ht="20.25" x14ac:dyDescent="0.25">
      <c r="B8" s="415" t="s">
        <v>51</v>
      </c>
      <c r="C8" s="416">
        <v>6126615.5200000005</v>
      </c>
      <c r="D8" s="417">
        <f t="shared" si="0"/>
        <v>1.3873398055384316E-3</v>
      </c>
      <c r="E8" s="416">
        <v>76250.86</v>
      </c>
      <c r="F8" s="417">
        <f t="shared" si="1"/>
        <v>1.6955773171518938E-5</v>
      </c>
      <c r="G8" s="417">
        <f t="shared" si="2"/>
        <v>79.34814977824513</v>
      </c>
      <c r="H8" s="418">
        <f>C8/BVGInfo!$D$18</f>
        <v>36907.32240963856</v>
      </c>
      <c r="I8" s="418">
        <f>E8/BVGInfo!$C$18</f>
        <v>456.59197604790421</v>
      </c>
      <c r="L8" s="453"/>
      <c r="M8" s="453"/>
      <c r="N8" s="453"/>
      <c r="O8" s="453"/>
      <c r="P8" s="453"/>
      <c r="Q8" s="453"/>
      <c r="R8" s="453"/>
      <c r="S8" s="453"/>
      <c r="T8" s="453"/>
      <c r="U8" s="453"/>
    </row>
    <row r="9" spans="2:21" s="97" customFormat="1" ht="20.25" x14ac:dyDescent="0.25">
      <c r="B9" s="415" t="s">
        <v>52</v>
      </c>
      <c r="C9" s="416">
        <v>28389729.040000007</v>
      </c>
      <c r="D9" s="417">
        <f t="shared" si="0"/>
        <v>6.4287045656885563E-3</v>
      </c>
      <c r="E9" s="416">
        <v>4902327.8499999996</v>
      </c>
      <c r="F9" s="417">
        <f t="shared" si="1"/>
        <v>1.0901222495984977E-3</v>
      </c>
      <c r="G9" s="417">
        <f t="shared" si="2"/>
        <v>4.7910710806499832</v>
      </c>
      <c r="H9" s="418">
        <f>C9/BVGInfo!$D$18</f>
        <v>171022.46409638558</v>
      </c>
      <c r="I9" s="418">
        <f>E9/BVGInfo!$C$18</f>
        <v>29355.256586826345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</row>
    <row r="10" spans="2:21" s="97" customFormat="1" ht="20.25" x14ac:dyDescent="0.25">
      <c r="B10" s="415" t="s">
        <v>53</v>
      </c>
      <c r="C10" s="416">
        <v>93629027.229999989</v>
      </c>
      <c r="D10" s="417">
        <f t="shared" si="0"/>
        <v>2.1201799918076251E-2</v>
      </c>
      <c r="E10" s="416">
        <v>199162128.89999995</v>
      </c>
      <c r="F10" s="417">
        <f t="shared" si="1"/>
        <v>4.4287341572084769E-2</v>
      </c>
      <c r="G10" s="417">
        <f t="shared" si="2"/>
        <v>-0.52988538660875895</v>
      </c>
      <c r="H10" s="418">
        <f>C10/BVGInfo!$D$18</f>
        <v>564030.28451807227</v>
      </c>
      <c r="I10" s="418">
        <f>E10/BVGInfo!$C$18</f>
        <v>1192587.5982035925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</row>
    <row r="11" spans="2:21" s="97" customFormat="1" ht="20.25" x14ac:dyDescent="0.25">
      <c r="B11" s="415" t="s">
        <v>54</v>
      </c>
      <c r="C11" s="416">
        <v>1536272244.8100004</v>
      </c>
      <c r="D11" s="417">
        <f t="shared" si="0"/>
        <v>0.34788075576330529</v>
      </c>
      <c r="E11" s="416">
        <v>1465130667</v>
      </c>
      <c r="F11" s="417">
        <f t="shared" si="1"/>
        <v>0.32579859763271191</v>
      </c>
      <c r="G11" s="417">
        <f t="shared" si="2"/>
        <v>4.8556473093058543E-2</v>
      </c>
      <c r="H11" s="418">
        <f>C11/BVGInfo!$D$18</f>
        <v>9254652.077168677</v>
      </c>
      <c r="I11" s="418">
        <f>E11/BVGInfo!$C$18</f>
        <v>8773237.5269461069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</row>
    <row r="12" spans="2:21" s="97" customFormat="1" ht="20.25" x14ac:dyDescent="0.25">
      <c r="B12" s="415" t="s">
        <v>55</v>
      </c>
      <c r="C12" s="416">
        <v>1200000</v>
      </c>
      <c r="D12" s="417">
        <f t="shared" si="0"/>
        <v>2.717336776253454E-4</v>
      </c>
      <c r="E12" s="416">
        <v>50094.93</v>
      </c>
      <c r="F12" s="417">
        <f t="shared" si="1"/>
        <v>1.1139523805018319E-5</v>
      </c>
      <c r="G12" s="417">
        <f t="shared" si="2"/>
        <v>22.954519948425919</v>
      </c>
      <c r="H12" s="418">
        <f>C12/BVGInfo!$D$18</f>
        <v>7228.9156626506028</v>
      </c>
      <c r="I12" s="418">
        <f>E12/BVGInfo!$C$18</f>
        <v>299.96964071856286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</row>
    <row r="13" spans="2:21" s="97" customFormat="1" ht="20.25" x14ac:dyDescent="0.25">
      <c r="B13" s="415" t="s">
        <v>56</v>
      </c>
      <c r="C13" s="416">
        <v>694064544.8500011</v>
      </c>
      <c r="D13" s="417">
        <f t="shared" si="0"/>
        <v>0.15716725940121024</v>
      </c>
      <c r="E13" s="416">
        <v>1072029420.8200001</v>
      </c>
      <c r="F13" s="417">
        <f t="shared" si="1"/>
        <v>0.23838534663895911</v>
      </c>
      <c r="G13" s="417">
        <f t="shared" si="2"/>
        <v>-0.35256949914759983</v>
      </c>
      <c r="H13" s="418">
        <f>C13/BVGInfo!$D$18</f>
        <v>4181111.7159638619</v>
      </c>
      <c r="I13" s="418">
        <f>E13/BVGInfo!$C$18</f>
        <v>6419337.8492215574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</row>
    <row r="14" spans="2:21" s="97" customFormat="1" ht="20.25" x14ac:dyDescent="0.25">
      <c r="B14" s="415" t="s">
        <v>57</v>
      </c>
      <c r="C14" s="416">
        <v>0</v>
      </c>
      <c r="D14" s="417">
        <f t="shared" si="0"/>
        <v>0</v>
      </c>
      <c r="E14" s="416">
        <v>0</v>
      </c>
      <c r="F14" s="417">
        <f t="shared" si="1"/>
        <v>0</v>
      </c>
      <c r="G14" s="417" t="s">
        <v>40</v>
      </c>
      <c r="H14" s="418">
        <f>C14/BVGInfo!$D$18</f>
        <v>0</v>
      </c>
      <c r="I14" s="418">
        <f>E14/BVGInfo!$C$18</f>
        <v>0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</row>
    <row r="15" spans="2:21" s="97" customFormat="1" ht="20.25" x14ac:dyDescent="0.25">
      <c r="B15" s="415" t="s">
        <v>58</v>
      </c>
      <c r="C15" s="416">
        <v>1112755742.9299998</v>
      </c>
      <c r="D15" s="417">
        <f t="shared" si="0"/>
        <v>0.2519776752709102</v>
      </c>
      <c r="E15" s="416">
        <v>1061507293.53</v>
      </c>
      <c r="F15" s="417">
        <f t="shared" si="1"/>
        <v>0.23604555921084236</v>
      </c>
      <c r="G15" s="417">
        <f t="shared" si="2"/>
        <v>4.827894232320834E-2</v>
      </c>
      <c r="H15" s="418">
        <f>C15/BVGInfo!$D$18</f>
        <v>6703347.8489759024</v>
      </c>
      <c r="I15" s="418">
        <f>E15/BVGInfo!$C$18</f>
        <v>6356331.0989820361</v>
      </c>
      <c r="L15" s="453"/>
      <c r="M15" s="453"/>
      <c r="N15" s="453"/>
      <c r="O15" s="453"/>
      <c r="P15" s="453"/>
      <c r="Q15" s="453"/>
      <c r="R15" s="453"/>
      <c r="S15" s="453"/>
      <c r="T15" s="453"/>
      <c r="U15" s="453"/>
    </row>
    <row r="16" spans="2:21" s="97" customFormat="1" ht="20.25" x14ac:dyDescent="0.25">
      <c r="B16" s="415" t="s">
        <v>59</v>
      </c>
      <c r="C16" s="416">
        <v>10917252.33</v>
      </c>
      <c r="D16" s="417">
        <f t="shared" si="0"/>
        <v>2.4721542709956424E-3</v>
      </c>
      <c r="E16" s="416">
        <v>7374401.2199999988</v>
      </c>
      <c r="F16" s="417">
        <f t="shared" si="1"/>
        <v>1.639832971878514E-3</v>
      </c>
      <c r="G16" s="417">
        <f t="shared" si="2"/>
        <v>0.48042559718496058</v>
      </c>
      <c r="H16" s="418">
        <f>C16/BVGInfo!$D$18</f>
        <v>65766.580301204813</v>
      </c>
      <c r="I16" s="418">
        <f>E16/BVGInfo!$C$18</f>
        <v>44158.091137724543</v>
      </c>
      <c r="L16" s="453"/>
      <c r="M16" s="453"/>
      <c r="N16" s="453"/>
      <c r="O16" s="453"/>
      <c r="P16" s="453"/>
      <c r="Q16" s="453"/>
      <c r="R16" s="453"/>
      <c r="S16" s="453"/>
      <c r="T16" s="453"/>
      <c r="U16" s="453"/>
    </row>
    <row r="17" spans="2:21" s="97" customFormat="1" ht="20.25" x14ac:dyDescent="0.25">
      <c r="B17" s="415" t="s">
        <v>60</v>
      </c>
      <c r="C17" s="416">
        <v>14295958.5</v>
      </c>
      <c r="D17" s="417">
        <f t="shared" si="0"/>
        <v>3.2372444819869302E-3</v>
      </c>
      <c r="E17" s="416">
        <v>4040555.6999999997</v>
      </c>
      <c r="F17" s="417">
        <f t="shared" si="1"/>
        <v>8.9849145224182283E-4</v>
      </c>
      <c r="G17" s="417">
        <f t="shared" si="2"/>
        <v>2.5381169228777125</v>
      </c>
      <c r="H17" s="418">
        <f>C17/BVGInfo!$D$18</f>
        <v>86120.231927710847</v>
      </c>
      <c r="I17" s="418">
        <f>E17/BVGInfo!$C$18</f>
        <v>24194.944311377243</v>
      </c>
      <c r="L17" s="453"/>
      <c r="M17" s="453"/>
      <c r="N17" s="453"/>
      <c r="O17" s="453"/>
      <c r="P17" s="453"/>
      <c r="Q17" s="453"/>
      <c r="R17" s="453"/>
      <c r="S17" s="453"/>
      <c r="T17" s="453"/>
      <c r="U17" s="453"/>
    </row>
    <row r="18" spans="2:21" s="97" customFormat="1" ht="20.25" x14ac:dyDescent="0.25">
      <c r="B18" s="415" t="s">
        <v>61</v>
      </c>
      <c r="C18" s="416">
        <v>217036233.97999984</v>
      </c>
      <c r="D18" s="417">
        <f t="shared" si="0"/>
        <v>4.9146711697783591E-2</v>
      </c>
      <c r="E18" s="416">
        <v>168027505.94</v>
      </c>
      <c r="F18" s="417">
        <f t="shared" si="1"/>
        <v>3.7363988777237275E-2</v>
      </c>
      <c r="G18" s="417">
        <f t="shared" si="2"/>
        <v>0.29167086523024449</v>
      </c>
      <c r="H18" s="418">
        <f>C18/BVGInfo!$D$18</f>
        <v>1307447.1926506015</v>
      </c>
      <c r="I18" s="418">
        <f>E18/BVGInfo!$C$18</f>
        <v>1006152.7301796407</v>
      </c>
      <c r="L18" s="453"/>
      <c r="M18" s="453"/>
      <c r="N18" s="453"/>
      <c r="O18" s="453"/>
      <c r="P18" s="453"/>
      <c r="Q18" s="453"/>
      <c r="R18" s="453"/>
      <c r="S18" s="453"/>
      <c r="T18" s="453"/>
      <c r="U18" s="453"/>
    </row>
    <row r="19" spans="2:21" s="97" customFormat="1" ht="20.25" x14ac:dyDescent="0.25">
      <c r="B19" s="415" t="s">
        <v>62</v>
      </c>
      <c r="C19" s="416">
        <v>523301030.98999995</v>
      </c>
      <c r="D19" s="417">
        <f t="shared" si="0"/>
        <v>0.11849876138003959</v>
      </c>
      <c r="E19" s="416">
        <v>384696413.48999989</v>
      </c>
      <c r="F19" s="417">
        <f t="shared" si="1"/>
        <v>8.55442827403297E-2</v>
      </c>
      <c r="G19" s="417">
        <f t="shared" si="2"/>
        <v>0.36029610009245139</v>
      </c>
      <c r="H19" s="418">
        <f>C19/BVGInfo!$D$18</f>
        <v>3152415.8493373492</v>
      </c>
      <c r="I19" s="418">
        <f>E19/BVGInfo!$C$18</f>
        <v>2303571.3382634725</v>
      </c>
      <c r="L19" s="453"/>
      <c r="M19" s="453"/>
      <c r="N19" s="453"/>
      <c r="O19" s="453"/>
      <c r="P19" s="453"/>
      <c r="Q19" s="453"/>
      <c r="R19" s="453"/>
      <c r="S19" s="453"/>
      <c r="T19" s="453"/>
      <c r="U19" s="453"/>
    </row>
    <row r="20" spans="2:21" s="97" customFormat="1" ht="20.25" x14ac:dyDescent="0.25">
      <c r="B20" s="415" t="s">
        <v>63</v>
      </c>
      <c r="C20" s="416">
        <v>89320342.169999957</v>
      </c>
      <c r="D20" s="417">
        <f t="shared" si="0"/>
        <v>2.0226120887173592E-2</v>
      </c>
      <c r="E20" s="416">
        <v>70225690.48999998</v>
      </c>
      <c r="F20" s="417">
        <f t="shared" si="1"/>
        <v>1.5615966544662371E-2</v>
      </c>
      <c r="G20" s="417">
        <f t="shared" si="2"/>
        <v>0.27190407878893014</v>
      </c>
      <c r="H20" s="418">
        <f>C20/BVGInfo!$D$18</f>
        <v>538074.35042168654</v>
      </c>
      <c r="I20" s="418">
        <f>E20/BVGInfo!$C$18</f>
        <v>420513.11670658673</v>
      </c>
      <c r="L20" s="453"/>
      <c r="M20" s="453"/>
      <c r="N20" s="453"/>
      <c r="O20" s="453"/>
      <c r="P20" s="453"/>
      <c r="Q20" s="453"/>
      <c r="R20" s="453"/>
      <c r="S20" s="453"/>
      <c r="T20" s="453"/>
      <c r="U20" s="453"/>
    </row>
    <row r="21" spans="2:21" s="97" customFormat="1" ht="20.25" x14ac:dyDescent="0.25">
      <c r="B21" s="415" t="s">
        <v>64</v>
      </c>
      <c r="C21" s="416">
        <v>133550.73000000001</v>
      </c>
      <c r="D21" s="417">
        <f t="shared" si="0"/>
        <v>3.0241859177041287E-5</v>
      </c>
      <c r="E21" s="416">
        <v>1334873.6499999999</v>
      </c>
      <c r="F21" s="417">
        <f t="shared" si="1"/>
        <v>2.9683356780549829E-4</v>
      </c>
      <c r="G21" s="417">
        <f t="shared" si="2"/>
        <v>-0.89995253108786744</v>
      </c>
      <c r="H21" s="418">
        <f>C21/BVGInfo!$D$18</f>
        <v>804.5224698795181</v>
      </c>
      <c r="I21" s="418">
        <f>E21/BVGInfo!$C$18</f>
        <v>7993.2553892215565</v>
      </c>
      <c r="L21" s="453"/>
      <c r="M21" s="453"/>
      <c r="N21" s="453"/>
      <c r="O21" s="453"/>
      <c r="P21" s="453"/>
      <c r="Q21" s="453"/>
      <c r="R21" s="453"/>
      <c r="S21" s="453"/>
      <c r="T21" s="453"/>
      <c r="U21" s="453"/>
    </row>
    <row r="22" spans="2:21" s="97" customFormat="1" ht="20.25" x14ac:dyDescent="0.25">
      <c r="B22" s="415" t="s">
        <v>65</v>
      </c>
      <c r="C22" s="416">
        <v>0</v>
      </c>
      <c r="D22" s="417">
        <f t="shared" si="0"/>
        <v>0</v>
      </c>
      <c r="E22" s="416">
        <v>0</v>
      </c>
      <c r="F22" s="417">
        <f t="shared" si="1"/>
        <v>0</v>
      </c>
      <c r="G22" s="417" t="s">
        <v>40</v>
      </c>
      <c r="H22" s="418">
        <f>C22/BVGInfo!$D$18</f>
        <v>0</v>
      </c>
      <c r="I22" s="418">
        <f>E22/BVGInfo!$C$18</f>
        <v>0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</row>
    <row r="23" spans="2:21" s="97" customFormat="1" ht="20.25" x14ac:dyDescent="0.25">
      <c r="B23" s="415" t="s">
        <v>66</v>
      </c>
      <c r="C23" s="416">
        <v>61814707.979999982</v>
      </c>
      <c r="D23" s="417">
        <f t="shared" si="0"/>
        <v>1.3997614942285149E-2</v>
      </c>
      <c r="E23" s="416">
        <v>51664470.059999987</v>
      </c>
      <c r="F23" s="417">
        <f t="shared" si="1"/>
        <v>1.1488539740589039E-2</v>
      </c>
      <c r="G23" s="417">
        <f t="shared" si="2"/>
        <v>0.19646457049132843</v>
      </c>
      <c r="H23" s="418">
        <f>C23/BVGInfo!$D$18</f>
        <v>372377.75891566253</v>
      </c>
      <c r="I23" s="418">
        <f>E23/BVGInfo!$C$18</f>
        <v>309368.08419161668</v>
      </c>
      <c r="L23" s="453"/>
      <c r="M23" s="453"/>
      <c r="N23" s="453"/>
      <c r="O23" s="453"/>
      <c r="P23" s="453"/>
      <c r="Q23" s="453"/>
      <c r="R23" s="453"/>
      <c r="S23" s="453"/>
      <c r="T23" s="453"/>
      <c r="U23" s="453"/>
    </row>
    <row r="24" spans="2:21" s="97" customFormat="1" ht="20.25" x14ac:dyDescent="0.25">
      <c r="B24" s="404"/>
      <c r="C24" s="398"/>
      <c r="D24" s="400"/>
      <c r="E24" s="403"/>
      <c r="F24" s="400"/>
      <c r="G24" s="405"/>
      <c r="H24" s="403"/>
      <c r="I24" s="403"/>
      <c r="L24" s="453"/>
      <c r="M24" s="453"/>
      <c r="N24" s="453"/>
      <c r="O24" s="453"/>
      <c r="P24" s="453"/>
      <c r="Q24" s="453"/>
      <c r="R24" s="453"/>
      <c r="S24" s="453"/>
      <c r="T24" s="453"/>
      <c r="U24" s="453"/>
    </row>
    <row r="25" spans="2:21" s="97" customFormat="1" ht="20.25" x14ac:dyDescent="0.25">
      <c r="B25" s="419" t="s">
        <v>13</v>
      </c>
      <c r="C25" s="420">
        <f>SUM(C5:C24)</f>
        <v>4416088614.7300005</v>
      </c>
      <c r="D25" s="421">
        <f>SUM(D5:D24)</f>
        <v>1</v>
      </c>
      <c r="E25" s="420">
        <f>SUM(E5:E24)</f>
        <v>4497044117.579999</v>
      </c>
      <c r="F25" s="421">
        <f>SUM(F5:F24)</f>
        <v>1</v>
      </c>
      <c r="G25" s="421">
        <f t="shared" si="2"/>
        <v>-1.8001936546169172E-2</v>
      </c>
      <c r="H25" s="420">
        <f>C25/BVGInfo!$D$18</f>
        <v>26602943.46222892</v>
      </c>
      <c r="I25" s="420">
        <f>E25/BVGInfo!$C$18</f>
        <v>26928407.889700592</v>
      </c>
      <c r="L25" s="453"/>
      <c r="M25" s="453"/>
      <c r="N25" s="453"/>
      <c r="O25" s="453"/>
      <c r="P25" s="453"/>
      <c r="Q25" s="453"/>
      <c r="R25" s="453"/>
      <c r="S25" s="453"/>
      <c r="T25" s="453"/>
      <c r="U25" s="453"/>
    </row>
    <row r="26" spans="2:21" ht="5.25" customHeight="1" x14ac:dyDescent="0.25">
      <c r="B26" s="19"/>
      <c r="C26" s="406"/>
      <c r="D26" s="407"/>
      <c r="E26" s="406"/>
      <c r="F26" s="407"/>
      <c r="G26" s="408"/>
      <c r="H26" s="409"/>
      <c r="I26" s="409"/>
      <c r="R26" s="452"/>
      <c r="S26" s="452"/>
      <c r="T26" s="452"/>
      <c r="U26" s="452"/>
    </row>
    <row r="27" spans="2:21" x14ac:dyDescent="0.25">
      <c r="B27" s="410"/>
      <c r="C27" s="411"/>
      <c r="D27" s="412"/>
      <c r="E27" s="413"/>
      <c r="F27" s="412"/>
      <c r="G27" s="412"/>
      <c r="H27" s="209"/>
      <c r="I27" s="209"/>
      <c r="R27" s="452"/>
      <c r="S27" s="452"/>
      <c r="T27" s="452"/>
      <c r="U27" s="452"/>
    </row>
    <row r="28" spans="2:21" x14ac:dyDescent="0.25">
      <c r="C28" s="39"/>
      <c r="E28" s="414"/>
      <c r="F28" s="396"/>
      <c r="H28" s="396"/>
      <c r="I28" s="396"/>
      <c r="R28" s="452"/>
      <c r="S28" s="452"/>
      <c r="T28" s="452"/>
      <c r="U28" s="452"/>
    </row>
    <row r="29" spans="2:21" x14ac:dyDescent="0.25">
      <c r="E29" s="396"/>
      <c r="F29" s="396"/>
      <c r="H29" s="396"/>
      <c r="I29" s="396"/>
      <c r="L29" s="494"/>
      <c r="M29" s="494"/>
      <c r="N29" s="494"/>
      <c r="O29" s="494"/>
      <c r="P29" s="494"/>
      <c r="Q29" s="494"/>
      <c r="R29" s="452"/>
      <c r="S29" s="452"/>
      <c r="T29" s="452"/>
      <c r="U29" s="452"/>
    </row>
    <row r="30" spans="2:21" x14ac:dyDescent="0.25">
      <c r="E30" s="396"/>
      <c r="F30" s="396"/>
      <c r="H30" s="396"/>
      <c r="I30" s="396"/>
      <c r="L30" s="449"/>
      <c r="M30" s="449"/>
      <c r="N30" s="449"/>
      <c r="O30" s="449"/>
      <c r="P30" s="449"/>
      <c r="Q30" s="449"/>
      <c r="R30" s="452"/>
      <c r="S30" s="452"/>
      <c r="T30" s="452"/>
      <c r="U30" s="452"/>
    </row>
    <row r="31" spans="2:21" x14ac:dyDescent="0.25">
      <c r="E31" s="396"/>
      <c r="F31" s="396"/>
      <c r="H31" s="396"/>
      <c r="I31" s="396"/>
      <c r="L31" s="424"/>
      <c r="M31" s="425">
        <v>2023</v>
      </c>
      <c r="N31" s="424"/>
      <c r="O31" s="426"/>
      <c r="P31" s="425">
        <v>2022</v>
      </c>
      <c r="Q31" s="424"/>
      <c r="R31" s="449"/>
      <c r="S31" s="452"/>
      <c r="T31" s="452"/>
      <c r="U31" s="452"/>
    </row>
    <row r="32" spans="2:21" ht="11.25" customHeight="1" x14ac:dyDescent="0.25">
      <c r="E32" s="396"/>
      <c r="F32" s="396"/>
      <c r="H32" s="396"/>
      <c r="I32" s="396"/>
      <c r="L32" s="424"/>
      <c r="M32" s="424"/>
      <c r="N32" s="424"/>
      <c r="O32" s="426"/>
      <c r="P32" s="425"/>
      <c r="Q32" s="424"/>
      <c r="R32" s="449"/>
      <c r="S32" s="452"/>
      <c r="T32" s="452"/>
      <c r="U32" s="452"/>
    </row>
    <row r="33" spans="5:21" x14ac:dyDescent="0.25">
      <c r="E33" s="396"/>
      <c r="F33" s="396"/>
      <c r="H33" s="396"/>
      <c r="I33" s="396"/>
      <c r="L33" s="426" t="s">
        <v>54</v>
      </c>
      <c r="M33" s="425">
        <v>1536272244.8100004</v>
      </c>
      <c r="N33" s="427">
        <v>0.34788000427092108</v>
      </c>
      <c r="O33" s="426" t="s">
        <v>54</v>
      </c>
      <c r="P33" s="425">
        <v>1465130667</v>
      </c>
      <c r="Q33" s="427">
        <v>0.32579859763271185</v>
      </c>
      <c r="R33" s="449"/>
      <c r="S33" s="452"/>
      <c r="T33" s="452"/>
      <c r="U33" s="452"/>
    </row>
    <row r="34" spans="5:21" x14ac:dyDescent="0.25">
      <c r="E34" s="396"/>
      <c r="F34" s="396"/>
      <c r="H34" s="396"/>
      <c r="I34" s="396"/>
      <c r="L34" s="426" t="s">
        <v>58</v>
      </c>
      <c r="M34" s="425">
        <v>1112755742.9299998</v>
      </c>
      <c r="N34" s="427">
        <v>0.25197713094846408</v>
      </c>
      <c r="O34" s="426" t="s">
        <v>56</v>
      </c>
      <c r="P34" s="425">
        <v>1072029420.8200001</v>
      </c>
      <c r="Q34" s="427">
        <v>0.23838534663895905</v>
      </c>
      <c r="R34" s="449"/>
      <c r="S34" s="452"/>
      <c r="T34" s="452"/>
      <c r="U34" s="452"/>
    </row>
    <row r="35" spans="5:21" x14ac:dyDescent="0.25">
      <c r="E35" s="396"/>
      <c r="F35" s="396"/>
      <c r="H35" s="396"/>
      <c r="I35" s="396"/>
      <c r="L35" s="426" t="s">
        <v>56</v>
      </c>
      <c r="M35" s="425">
        <v>694064544.8500011</v>
      </c>
      <c r="N35" s="427">
        <v>0.15716691988832679</v>
      </c>
      <c r="O35" s="426" t="s">
        <v>58</v>
      </c>
      <c r="P35" s="425">
        <v>1061507293.53</v>
      </c>
      <c r="Q35" s="427">
        <v>0.2360455592108423</v>
      </c>
      <c r="R35" s="494"/>
      <c r="S35" s="452"/>
      <c r="T35" s="452"/>
      <c r="U35" s="452"/>
    </row>
    <row r="36" spans="5:21" x14ac:dyDescent="0.25">
      <c r="E36" s="396"/>
      <c r="F36" s="396"/>
      <c r="H36" s="396"/>
      <c r="I36" s="396"/>
      <c r="L36" s="426" t="s">
        <v>62</v>
      </c>
      <c r="M36" s="425">
        <v>523310570.65000045</v>
      </c>
      <c r="N36" s="427">
        <v>0.11850066559996687</v>
      </c>
      <c r="O36" s="426" t="s">
        <v>62</v>
      </c>
      <c r="P36" s="425">
        <v>384696413.48999989</v>
      </c>
      <c r="Q36" s="427">
        <v>8.5544282740329672E-2</v>
      </c>
      <c r="R36" s="494"/>
      <c r="S36" s="452"/>
      <c r="T36" s="452"/>
      <c r="U36" s="452"/>
    </row>
    <row r="37" spans="5:21" x14ac:dyDescent="0.25">
      <c r="E37" s="396"/>
      <c r="F37" s="396"/>
      <c r="H37" s="396"/>
      <c r="I37" s="396"/>
      <c r="L37" s="426" t="s">
        <v>61</v>
      </c>
      <c r="M37" s="425">
        <v>217036233.97999984</v>
      </c>
      <c r="N37" s="427">
        <v>4.9146605531003917E-2</v>
      </c>
      <c r="O37" s="426" t="s">
        <v>53</v>
      </c>
      <c r="P37" s="425">
        <v>199162128.89999995</v>
      </c>
      <c r="Q37" s="427">
        <v>4.4287341572084755E-2</v>
      </c>
      <c r="R37" s="494"/>
      <c r="S37" s="452"/>
      <c r="T37" s="452"/>
      <c r="U37" s="452"/>
    </row>
    <row r="38" spans="5:21" x14ac:dyDescent="0.25">
      <c r="E38" s="396"/>
      <c r="F38" s="396"/>
      <c r="H38" s="396"/>
      <c r="I38" s="396"/>
      <c r="L38" s="426" t="s">
        <v>67</v>
      </c>
      <c r="M38" s="425">
        <v>332658817.1699999</v>
      </c>
      <c r="N38" s="427">
        <v>7.5328673761317314E-2</v>
      </c>
      <c r="O38" s="426" t="s">
        <v>67</v>
      </c>
      <c r="P38" s="425">
        <v>314518193.83999997</v>
      </c>
      <c r="Q38" s="427">
        <v>6.9938872205072347E-2</v>
      </c>
      <c r="R38" s="494"/>
      <c r="S38" s="452"/>
      <c r="T38" s="452"/>
      <c r="U38" s="452"/>
    </row>
    <row r="39" spans="5:21" x14ac:dyDescent="0.25">
      <c r="E39" s="396"/>
      <c r="F39" s="396"/>
      <c r="H39" s="396"/>
      <c r="I39" s="396"/>
      <c r="L39" s="426" t="s">
        <v>68</v>
      </c>
      <c r="M39" s="425">
        <v>4416098154.3900013</v>
      </c>
      <c r="N39" s="427">
        <v>1</v>
      </c>
      <c r="O39" s="426" t="s">
        <v>68</v>
      </c>
      <c r="P39" s="425">
        <v>4497044117.5799999</v>
      </c>
      <c r="Q39" s="427">
        <v>1</v>
      </c>
      <c r="R39" s="494"/>
      <c r="S39" s="452"/>
      <c r="T39" s="452"/>
      <c r="U39" s="452"/>
    </row>
    <row r="40" spans="5:21" x14ac:dyDescent="0.25">
      <c r="E40" s="396"/>
      <c r="F40" s="396"/>
      <c r="H40" s="396"/>
      <c r="I40" s="396"/>
      <c r="L40" s="426" t="s">
        <v>69</v>
      </c>
      <c r="M40" s="424">
        <v>166</v>
      </c>
      <c r="N40" s="427"/>
      <c r="O40" s="426" t="s">
        <v>69</v>
      </c>
      <c r="P40" s="424">
        <v>167</v>
      </c>
      <c r="Q40" s="427"/>
      <c r="R40" s="494"/>
      <c r="S40" s="452"/>
      <c r="T40" s="452"/>
      <c r="U40" s="452"/>
    </row>
    <row r="41" spans="5:21" x14ac:dyDescent="0.25">
      <c r="E41" s="396"/>
      <c r="F41" s="396"/>
      <c r="H41" s="396"/>
      <c r="I41" s="396"/>
      <c r="L41" s="449"/>
      <c r="M41" s="449"/>
      <c r="N41" s="449"/>
      <c r="O41" s="449"/>
      <c r="P41" s="450"/>
      <c r="Q41" s="449"/>
      <c r="R41" s="494"/>
      <c r="S41" s="452"/>
      <c r="T41" s="452"/>
      <c r="U41" s="452"/>
    </row>
    <row r="42" spans="5:21" x14ac:dyDescent="0.25">
      <c r="E42" s="396"/>
      <c r="F42" s="396"/>
      <c r="H42" s="396"/>
      <c r="I42" s="396"/>
      <c r="L42" s="451"/>
      <c r="M42" s="451"/>
      <c r="N42" s="451"/>
      <c r="O42" s="451"/>
      <c r="P42" s="450"/>
      <c r="Q42" s="449"/>
      <c r="R42" s="494"/>
      <c r="S42" s="452"/>
      <c r="T42" s="452"/>
      <c r="U42" s="452"/>
    </row>
    <row r="43" spans="5:21" x14ac:dyDescent="0.25">
      <c r="E43" s="396"/>
      <c r="F43" s="396"/>
      <c r="H43" s="396"/>
      <c r="I43" s="396"/>
      <c r="L43" s="451"/>
      <c r="M43" s="451"/>
      <c r="N43" s="451"/>
      <c r="O43" s="451"/>
      <c r="P43" s="449"/>
      <c r="Q43" s="449"/>
      <c r="R43" s="494"/>
      <c r="S43" s="452"/>
      <c r="T43" s="452"/>
      <c r="U43" s="452"/>
    </row>
    <row r="44" spans="5:21" x14ac:dyDescent="0.25">
      <c r="E44" s="396"/>
      <c r="F44" s="396"/>
      <c r="H44" s="396"/>
      <c r="I44" s="396"/>
      <c r="L44" s="451"/>
      <c r="M44" s="451"/>
      <c r="N44" s="451"/>
      <c r="O44" s="451"/>
      <c r="P44" s="449"/>
      <c r="Q44" s="449"/>
      <c r="R44" s="494"/>
      <c r="S44" s="452"/>
      <c r="T44" s="452"/>
      <c r="U44" s="452"/>
    </row>
    <row r="45" spans="5:21" x14ac:dyDescent="0.25">
      <c r="E45" s="396"/>
      <c r="F45" s="396"/>
      <c r="H45" s="396"/>
      <c r="I45" s="396"/>
      <c r="L45" s="496"/>
      <c r="M45" s="496"/>
      <c r="N45" s="496"/>
      <c r="O45" s="496"/>
      <c r="P45" s="494"/>
      <c r="Q45" s="494"/>
      <c r="R45" s="494"/>
    </row>
    <row r="46" spans="5:21" x14ac:dyDescent="0.25">
      <c r="E46" s="396"/>
      <c r="F46" s="396"/>
      <c r="H46" s="396"/>
      <c r="I46" s="396"/>
      <c r="L46" s="496"/>
      <c r="M46" s="496"/>
      <c r="N46" s="496"/>
      <c r="O46" s="496"/>
      <c r="P46" s="494"/>
      <c r="Q46" s="494"/>
      <c r="R46" s="494"/>
    </row>
    <row r="47" spans="5:21" x14ac:dyDescent="0.25">
      <c r="E47" s="396"/>
      <c r="F47" s="396"/>
      <c r="H47" s="396"/>
      <c r="I47" s="396"/>
      <c r="L47" s="496"/>
      <c r="M47" s="496"/>
      <c r="N47" s="496"/>
      <c r="O47" s="496"/>
      <c r="P47" s="494"/>
      <c r="Q47" s="494"/>
      <c r="R47" s="494"/>
    </row>
    <row r="48" spans="5:21" x14ac:dyDescent="0.25">
      <c r="E48" s="396"/>
      <c r="F48" s="396"/>
      <c r="H48" s="396"/>
      <c r="I48" s="396"/>
      <c r="L48" s="496"/>
      <c r="M48" s="496"/>
      <c r="N48" s="496"/>
      <c r="O48" s="496"/>
      <c r="P48" s="494"/>
      <c r="Q48" s="494"/>
      <c r="R48" s="495"/>
    </row>
    <row r="49" spans="12:18" x14ac:dyDescent="0.25">
      <c r="L49" s="494"/>
      <c r="M49" s="494"/>
      <c r="N49" s="494"/>
      <c r="O49" s="494"/>
      <c r="P49" s="494"/>
      <c r="Q49" s="494"/>
      <c r="R49" s="494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>
      <selection activeCell="K54" sqref="K54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2" customWidth="1"/>
    <col min="8" max="8" width="8.28515625" style="42" customWidth="1"/>
    <col min="9" max="9" width="6.85546875" style="42" customWidth="1"/>
    <col min="10" max="10" width="18.42578125" style="42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2" t="s">
        <v>404</v>
      </c>
      <c r="C1" s="483"/>
      <c r="D1" s="483"/>
      <c r="E1" s="483"/>
      <c r="F1" s="484"/>
      <c r="G1" s="163"/>
      <c r="I1" s="174"/>
    </row>
    <row r="2" spans="1:16" ht="15.75" customHeight="1" x14ac:dyDescent="0.2">
      <c r="A2" s="165"/>
      <c r="B2" s="164"/>
      <c r="G2" s="1"/>
      <c r="H2" s="1"/>
      <c r="I2" s="165"/>
      <c r="J2" s="1"/>
    </row>
    <row r="3" spans="1:16" ht="9.75" customHeight="1" x14ac:dyDescent="0.25">
      <c r="B3" s="169"/>
      <c r="C3" s="166"/>
      <c r="D3" s="167"/>
      <c r="E3" s="168"/>
      <c r="F3" s="168"/>
      <c r="I3" s="174"/>
    </row>
    <row r="4" spans="1:16" s="99" customFormat="1" ht="35.25" customHeight="1" x14ac:dyDescent="0.8">
      <c r="B4" s="170"/>
      <c r="C4" s="194"/>
      <c r="D4" s="193" t="s">
        <v>10</v>
      </c>
      <c r="E4" s="192" t="s">
        <v>70</v>
      </c>
      <c r="F4" s="192" t="s">
        <v>71</v>
      </c>
      <c r="G4" s="191" t="s">
        <v>72</v>
      </c>
      <c r="H4" s="98"/>
      <c r="I4" s="175"/>
      <c r="J4" s="98"/>
    </row>
    <row r="5" spans="1:16" s="99" customFormat="1" ht="17.45" customHeight="1" x14ac:dyDescent="0.8">
      <c r="B5" s="170"/>
      <c r="C5" s="181" t="s">
        <v>73</v>
      </c>
      <c r="D5" s="208">
        <v>26831633.669999998</v>
      </c>
      <c r="E5" s="208">
        <v>36534532.169999994</v>
      </c>
      <c r="F5" s="208">
        <f>SUM(D5:E5)</f>
        <v>63366165.839999989</v>
      </c>
      <c r="G5" s="182">
        <f>D5/F5</f>
        <v>0.42343786016263096</v>
      </c>
      <c r="H5" s="176"/>
      <c r="I5" s="177"/>
    </row>
    <row r="6" spans="1:16" s="99" customFormat="1" ht="17.45" customHeight="1" x14ac:dyDescent="0.8">
      <c r="B6" s="170"/>
      <c r="C6" s="181" t="s">
        <v>12</v>
      </c>
      <c r="D6" s="208">
        <v>4389256981.0600004</v>
      </c>
      <c r="E6" s="208">
        <v>4386157057.4271793</v>
      </c>
      <c r="F6" s="208">
        <f>SUM(D6:E6)</f>
        <v>8775414038.4871788</v>
      </c>
      <c r="G6" s="182">
        <f t="shared" ref="G6:G7" si="0">D6/F6</f>
        <v>0.50017662549135722</v>
      </c>
      <c r="H6" s="176"/>
      <c r="I6" s="177"/>
      <c r="N6" s="98"/>
      <c r="O6" s="98"/>
    </row>
    <row r="7" spans="1:16" s="99" customFormat="1" ht="17.45" customHeight="1" x14ac:dyDescent="0.8">
      <c r="B7" s="170"/>
      <c r="C7" s="181" t="s">
        <v>13</v>
      </c>
      <c r="D7" s="208">
        <f>SUM(D5:D6)</f>
        <v>4416088614.7300005</v>
      </c>
      <c r="E7" s="208">
        <f>SUM(E5:E6)</f>
        <v>4422691589.5971794</v>
      </c>
      <c r="F7" s="208">
        <f>SUM(F5:F6)</f>
        <v>8838780204.327179</v>
      </c>
      <c r="G7" s="182">
        <f t="shared" si="0"/>
        <v>0.49962647702994439</v>
      </c>
      <c r="H7" s="98"/>
      <c r="I7" s="177"/>
      <c r="N7" s="98"/>
      <c r="O7" s="100" t="s">
        <v>74</v>
      </c>
    </row>
    <row r="8" spans="1:16" ht="13.5" customHeight="1" x14ac:dyDescent="0.8">
      <c r="B8" s="171"/>
      <c r="C8" s="172"/>
      <c r="D8" s="172"/>
      <c r="E8" s="173"/>
      <c r="F8" s="173"/>
      <c r="G8" s="180"/>
      <c r="H8" s="178"/>
      <c r="I8" s="179"/>
      <c r="N8" s="101" t="s">
        <v>75</v>
      </c>
      <c r="O8" s="102">
        <f>+D5</f>
        <v>26831633.669999998</v>
      </c>
      <c r="P8" s="103">
        <f>+O8/O10</f>
        <v>0.42343786016263096</v>
      </c>
    </row>
    <row r="9" spans="1:16" ht="8.25" customHeight="1" x14ac:dyDescent="0.25">
      <c r="B9" s="183"/>
      <c r="D9" s="2"/>
      <c r="I9" s="184"/>
      <c r="N9" s="46" t="s">
        <v>76</v>
      </c>
      <c r="O9" s="47">
        <f>+E5</f>
        <v>36534532.169999994</v>
      </c>
      <c r="P9" s="3">
        <f>+O9/O10</f>
        <v>0.57656213983736915</v>
      </c>
    </row>
    <row r="10" spans="1:16" x14ac:dyDescent="0.2">
      <c r="B10" s="164"/>
      <c r="I10" s="174"/>
      <c r="L10" s="50"/>
      <c r="N10" s="42"/>
      <c r="O10" s="48">
        <f>+F5</f>
        <v>63366165.839999989</v>
      </c>
      <c r="P10" s="3">
        <v>0.99999999999999989</v>
      </c>
    </row>
    <row r="11" spans="1:16" ht="12" customHeight="1" x14ac:dyDescent="0.2">
      <c r="B11" s="164"/>
      <c r="I11" s="174"/>
      <c r="N11" s="42"/>
      <c r="O11" s="42"/>
      <c r="P11" s="49"/>
    </row>
    <row r="12" spans="1:16" ht="12" customHeight="1" x14ac:dyDescent="0.2">
      <c r="B12" s="164"/>
      <c r="I12" s="174"/>
      <c r="N12" s="42"/>
      <c r="O12" s="51" t="s">
        <v>77</v>
      </c>
    </row>
    <row r="13" spans="1:16" ht="12" customHeight="1" x14ac:dyDescent="0.25">
      <c r="B13" s="164"/>
      <c r="I13" s="174"/>
      <c r="N13" s="46" t="s">
        <v>75</v>
      </c>
      <c r="O13" s="52">
        <f>+D6</f>
        <v>4389256981.0600004</v>
      </c>
      <c r="P13" s="3">
        <f>+O13/O15</f>
        <v>0.50017662549135722</v>
      </c>
    </row>
    <row r="14" spans="1:16" ht="12" customHeight="1" x14ac:dyDescent="0.25">
      <c r="B14" s="164"/>
      <c r="I14" s="174"/>
      <c r="N14" s="46" t="s">
        <v>76</v>
      </c>
      <c r="O14" s="52">
        <f>+E6</f>
        <v>4386157057.4271793</v>
      </c>
      <c r="P14" s="3">
        <f>+O14/O15</f>
        <v>0.49982337450864289</v>
      </c>
    </row>
    <row r="15" spans="1:16" ht="12" customHeight="1" x14ac:dyDescent="0.2">
      <c r="B15" s="164"/>
      <c r="I15" s="174"/>
      <c r="N15" s="42"/>
      <c r="O15" s="44">
        <f>+F6</f>
        <v>8775414038.4871788</v>
      </c>
      <c r="P15" s="3">
        <v>1</v>
      </c>
    </row>
    <row r="16" spans="1:16" ht="12" customHeight="1" x14ac:dyDescent="0.2">
      <c r="B16" s="164"/>
      <c r="I16" s="174"/>
      <c r="M16" s="2"/>
      <c r="N16" s="42"/>
      <c r="O16" s="42"/>
    </row>
    <row r="17" spans="2:16" ht="12" customHeight="1" x14ac:dyDescent="0.2">
      <c r="B17" s="164"/>
      <c r="I17" s="174"/>
      <c r="N17" s="42"/>
      <c r="O17" s="51" t="s">
        <v>13</v>
      </c>
    </row>
    <row r="18" spans="2:16" ht="12" customHeight="1" x14ac:dyDescent="0.25">
      <c r="B18" s="164"/>
      <c r="I18" s="174"/>
      <c r="N18" s="46" t="s">
        <v>75</v>
      </c>
      <c r="O18" s="45">
        <v>3963518552.3400002</v>
      </c>
      <c r="P18" s="3">
        <f>+O18/O20</f>
        <v>0.4993337738692214</v>
      </c>
    </row>
    <row r="19" spans="2:16" ht="12" customHeight="1" x14ac:dyDescent="0.25">
      <c r="B19" s="164"/>
      <c r="I19" s="174"/>
      <c r="N19" s="46" t="s">
        <v>76</v>
      </c>
      <c r="O19" s="45">
        <v>3974095043.5271807</v>
      </c>
      <c r="P19" s="3">
        <f>+O19/O20</f>
        <v>0.5006662261307786</v>
      </c>
    </row>
    <row r="20" spans="2:16" ht="12" customHeight="1" x14ac:dyDescent="0.2">
      <c r="B20" s="164"/>
      <c r="I20" s="174"/>
      <c r="N20" s="42"/>
      <c r="O20" s="45">
        <v>7937613595.8671808</v>
      </c>
      <c r="P20" s="3">
        <v>1</v>
      </c>
    </row>
    <row r="21" spans="2:16" ht="12" customHeight="1" x14ac:dyDescent="0.2">
      <c r="B21" s="164"/>
      <c r="I21" s="174"/>
      <c r="N21" s="42"/>
      <c r="O21" s="42"/>
    </row>
    <row r="22" spans="2:16" ht="12" customHeight="1" x14ac:dyDescent="0.2">
      <c r="B22" s="164"/>
      <c r="I22" s="174"/>
      <c r="N22" s="42"/>
      <c r="O22" s="42"/>
    </row>
    <row r="23" spans="2:16" ht="12" customHeight="1" x14ac:dyDescent="0.2">
      <c r="B23" s="164"/>
      <c r="I23" s="174"/>
      <c r="N23" s="42"/>
      <c r="O23" s="42"/>
    </row>
    <row r="24" spans="2:16" ht="34.5" customHeight="1" x14ac:dyDescent="0.2">
      <c r="B24" s="164"/>
      <c r="I24" s="174"/>
      <c r="N24" s="42"/>
      <c r="O24" s="42"/>
    </row>
    <row r="25" spans="2:16" ht="12" customHeight="1" x14ac:dyDescent="0.2">
      <c r="B25" s="164"/>
      <c r="I25" s="174"/>
      <c r="N25" s="42"/>
      <c r="O25" s="42"/>
    </row>
    <row r="26" spans="2:16" ht="12" customHeight="1" x14ac:dyDescent="0.2">
      <c r="B26" s="164"/>
      <c r="I26" s="174"/>
      <c r="N26" s="42"/>
      <c r="O26" s="42"/>
    </row>
    <row r="27" spans="2:16" ht="9.75" customHeight="1" x14ac:dyDescent="0.2">
      <c r="B27" s="164"/>
      <c r="I27" s="174"/>
      <c r="N27" s="42"/>
      <c r="O27" s="42"/>
    </row>
    <row r="28" spans="2:16" ht="16.5" customHeight="1" x14ac:dyDescent="0.2">
      <c r="B28" s="185"/>
      <c r="C28" s="186"/>
      <c r="D28" s="186"/>
      <c r="E28" s="186"/>
      <c r="F28" s="186"/>
      <c r="G28" s="178"/>
      <c r="H28" s="178"/>
      <c r="I28" s="179"/>
      <c r="N28" s="42"/>
      <c r="O28" s="42"/>
    </row>
    <row r="29" spans="2:16" ht="16.5" customHeight="1" x14ac:dyDescent="0.2">
      <c r="B29" s="183"/>
      <c r="I29" s="184"/>
      <c r="N29" s="42"/>
      <c r="O29" s="42"/>
    </row>
    <row r="30" spans="2:16" ht="21.75" customHeight="1" x14ac:dyDescent="0.2">
      <c r="B30" s="164"/>
      <c r="C30" s="481" t="s">
        <v>78</v>
      </c>
      <c r="D30" s="481"/>
      <c r="E30" s="481"/>
      <c r="F30" s="481"/>
      <c r="G30" s="481"/>
      <c r="I30" s="174"/>
      <c r="N30" s="42"/>
      <c r="O30" s="42"/>
    </row>
    <row r="31" spans="2:16" s="4" customFormat="1" ht="19.149999999999999" customHeight="1" x14ac:dyDescent="0.4">
      <c r="B31" s="187"/>
      <c r="C31" s="195"/>
      <c r="D31" s="196"/>
      <c r="E31" s="206"/>
      <c r="F31" s="196"/>
      <c r="G31" s="196"/>
      <c r="H31" s="43"/>
      <c r="I31" s="188"/>
      <c r="N31" s="42"/>
      <c r="O31" s="42"/>
      <c r="P31" s="1"/>
    </row>
    <row r="32" spans="2:16" ht="36" customHeight="1" x14ac:dyDescent="0.3">
      <c r="B32" s="164"/>
      <c r="C32" s="197"/>
      <c r="D32" s="205" t="s">
        <v>10</v>
      </c>
      <c r="E32" s="203" t="s">
        <v>70</v>
      </c>
      <c r="F32" s="203" t="s">
        <v>79</v>
      </c>
      <c r="G32" s="204" t="s">
        <v>80</v>
      </c>
      <c r="I32" s="174"/>
      <c r="N32" s="428" t="s">
        <v>74</v>
      </c>
      <c r="O32" s="428"/>
      <c r="P32" s="429"/>
    </row>
    <row r="33" spans="2:16" s="4" customFormat="1" ht="19.149999999999999" customHeight="1" x14ac:dyDescent="0.25">
      <c r="B33" s="187"/>
      <c r="C33" s="201" t="s">
        <v>73</v>
      </c>
      <c r="D33" s="207">
        <v>26831633.669999998</v>
      </c>
      <c r="E33" s="207">
        <v>36534532.169999994</v>
      </c>
      <c r="F33" s="207">
        <f>SUM(D33:E33)</f>
        <v>63366165.839999989</v>
      </c>
      <c r="G33" s="202">
        <f>D33/F33</f>
        <v>0.42343786016263096</v>
      </c>
      <c r="H33" s="44"/>
      <c r="I33" s="188"/>
      <c r="N33" s="430" t="s">
        <v>75</v>
      </c>
      <c r="O33" s="431">
        <v>26177871.469999999</v>
      </c>
      <c r="P33" s="432">
        <f>+O33/O35</f>
        <v>0.51866153524857472</v>
      </c>
    </row>
    <row r="34" spans="2:16" s="4" customFormat="1" ht="19.149999999999999" customHeight="1" x14ac:dyDescent="0.25">
      <c r="B34" s="187"/>
      <c r="C34" s="201" t="s">
        <v>12</v>
      </c>
      <c r="D34" s="207">
        <v>2225792365.8175101</v>
      </c>
      <c r="E34" s="207">
        <v>2424401013.9461427</v>
      </c>
      <c r="F34" s="207">
        <f>SUM(D34:E34)</f>
        <v>4650193379.7636528</v>
      </c>
      <c r="G34" s="202">
        <f t="shared" ref="G34:G35" si="1">D34/F34</f>
        <v>0.47864511947041577</v>
      </c>
      <c r="H34" s="44"/>
      <c r="I34" s="188"/>
      <c r="N34" s="433" t="s">
        <v>76</v>
      </c>
      <c r="O34" s="431">
        <v>24294102.430000003</v>
      </c>
      <c r="P34" s="434">
        <f>+O34/O35</f>
        <v>0.48133846475142517</v>
      </c>
    </row>
    <row r="35" spans="2:16" s="4" customFormat="1" ht="19.149999999999999" customHeight="1" x14ac:dyDescent="0.2">
      <c r="B35" s="187"/>
      <c r="C35" s="201" t="s">
        <v>13</v>
      </c>
      <c r="D35" s="207">
        <f>SUM(D33:D34)</f>
        <v>2252623999.4875102</v>
      </c>
      <c r="E35" s="207">
        <f>SUM(E33:E34)</f>
        <v>2460935546.1161427</v>
      </c>
      <c r="F35" s="207">
        <f>SUM(F33:F34)</f>
        <v>4713559545.603653</v>
      </c>
      <c r="G35" s="202">
        <f t="shared" si="1"/>
        <v>0.47790294737838573</v>
      </c>
      <c r="H35" s="43"/>
      <c r="I35" s="188"/>
      <c r="N35" s="428"/>
      <c r="O35" s="431">
        <v>50471973.900000006</v>
      </c>
      <c r="P35" s="434">
        <v>1</v>
      </c>
    </row>
    <row r="36" spans="2:16" ht="19.149999999999999" customHeight="1" x14ac:dyDescent="0.2">
      <c r="B36" s="164"/>
      <c r="I36" s="174"/>
      <c r="N36" s="428"/>
      <c r="O36" s="428"/>
      <c r="P36" s="435"/>
    </row>
    <row r="37" spans="2:16" ht="9.75" customHeight="1" x14ac:dyDescent="0.3">
      <c r="B37" s="164"/>
      <c r="C37" s="198"/>
      <c r="D37" s="199"/>
      <c r="E37" s="199"/>
      <c r="F37" s="200"/>
      <c r="G37" s="200"/>
      <c r="I37" s="174"/>
      <c r="N37" s="436"/>
      <c r="O37" s="436"/>
      <c r="P37" s="437"/>
    </row>
    <row r="38" spans="2:16" ht="12.75" customHeight="1" x14ac:dyDescent="0.2">
      <c r="B38" s="185"/>
      <c r="C38" s="186"/>
      <c r="D38" s="186"/>
      <c r="E38" s="186"/>
      <c r="F38" s="186"/>
      <c r="G38" s="180"/>
      <c r="H38" s="178"/>
      <c r="I38" s="179"/>
      <c r="N38" s="436" t="s">
        <v>77</v>
      </c>
      <c r="O38" s="436"/>
      <c r="P38" s="437"/>
    </row>
    <row r="39" spans="2:16" ht="15.75" x14ac:dyDescent="0.25">
      <c r="B39" s="183"/>
      <c r="H39" s="189"/>
      <c r="I39" s="184"/>
      <c r="L39" s="50"/>
      <c r="N39" s="430" t="s">
        <v>75</v>
      </c>
      <c r="O39" s="431">
        <v>2006928815.7999997</v>
      </c>
      <c r="P39" s="432">
        <f>+O39/O41</f>
        <v>0.4780988278998165</v>
      </c>
    </row>
    <row r="40" spans="2:16" ht="12" customHeight="1" x14ac:dyDescent="0.25">
      <c r="B40" s="164"/>
      <c r="I40" s="174"/>
      <c r="N40" s="430" t="s">
        <v>76</v>
      </c>
      <c r="O40" s="431">
        <v>2190799140.6059985</v>
      </c>
      <c r="P40" s="432">
        <f>+O40/O41</f>
        <v>0.5219011721001835</v>
      </c>
    </row>
    <row r="41" spans="2:16" ht="12" customHeight="1" x14ac:dyDescent="0.2">
      <c r="B41" s="164"/>
      <c r="I41" s="174"/>
      <c r="N41" s="436"/>
      <c r="O41" s="431">
        <f>SUM(O39:O40)</f>
        <v>4197727956.4059982</v>
      </c>
      <c r="P41" s="432">
        <v>1</v>
      </c>
    </row>
    <row r="42" spans="2:16" ht="12" customHeight="1" x14ac:dyDescent="0.2">
      <c r="B42" s="164"/>
      <c r="I42" s="174"/>
      <c r="N42" s="436"/>
      <c r="O42" s="436"/>
      <c r="P42" s="437"/>
    </row>
    <row r="43" spans="2:16" ht="12" customHeight="1" x14ac:dyDescent="0.2">
      <c r="B43" s="164"/>
      <c r="I43" s="174"/>
      <c r="N43" s="436" t="s">
        <v>13</v>
      </c>
      <c r="O43" s="436"/>
      <c r="P43" s="437"/>
    </row>
    <row r="44" spans="2:16" ht="12" customHeight="1" x14ac:dyDescent="0.25">
      <c r="B44" s="164"/>
      <c r="I44" s="174"/>
      <c r="N44" s="430" t="s">
        <v>75</v>
      </c>
      <c r="O44" s="431">
        <v>2033106687.2699997</v>
      </c>
      <c r="P44" s="432">
        <f>+O44/O46</f>
        <v>0.47858074488001368</v>
      </c>
    </row>
    <row r="45" spans="2:16" ht="12" customHeight="1" x14ac:dyDescent="0.25">
      <c r="B45" s="164"/>
      <c r="I45" s="174"/>
      <c r="M45" s="2"/>
      <c r="N45" s="430" t="s">
        <v>76</v>
      </c>
      <c r="O45" s="431">
        <v>2215093243.5059986</v>
      </c>
      <c r="P45" s="432">
        <f>+O45/O46</f>
        <v>0.52141925511998632</v>
      </c>
    </row>
    <row r="46" spans="2:16" ht="12" customHeight="1" x14ac:dyDescent="0.2">
      <c r="B46" s="164"/>
      <c r="I46" s="174"/>
      <c r="N46" s="436"/>
      <c r="O46" s="431">
        <f>SUM(O44:O45)</f>
        <v>4248199930.7759981</v>
      </c>
      <c r="P46" s="432">
        <v>1</v>
      </c>
    </row>
    <row r="47" spans="2:16" ht="12" customHeight="1" x14ac:dyDescent="0.2">
      <c r="B47" s="164"/>
      <c r="I47" s="174"/>
      <c r="N47" s="42"/>
      <c r="O47" s="42"/>
    </row>
    <row r="48" spans="2:16" ht="12" customHeight="1" x14ac:dyDescent="0.2">
      <c r="B48" s="164"/>
      <c r="I48" s="174"/>
      <c r="N48" s="42"/>
      <c r="O48" s="42"/>
    </row>
    <row r="49" spans="2:15" ht="12" customHeight="1" x14ac:dyDescent="0.2">
      <c r="B49" s="164"/>
      <c r="I49" s="174"/>
      <c r="N49" s="42"/>
      <c r="O49" s="42"/>
    </row>
    <row r="50" spans="2:15" ht="12" customHeight="1" x14ac:dyDescent="0.2">
      <c r="B50" s="164"/>
      <c r="I50" s="174"/>
    </row>
    <row r="51" spans="2:15" ht="12" customHeight="1" x14ac:dyDescent="0.2">
      <c r="B51" s="164"/>
      <c r="I51" s="174"/>
    </row>
    <row r="52" spans="2:15" ht="12" customHeight="1" x14ac:dyDescent="0.2">
      <c r="B52" s="164"/>
      <c r="I52" s="174"/>
    </row>
    <row r="53" spans="2:15" ht="12" customHeight="1" x14ac:dyDescent="0.2">
      <c r="B53" s="164"/>
      <c r="I53" s="174"/>
    </row>
    <row r="54" spans="2:15" ht="12" customHeight="1" x14ac:dyDescent="0.2">
      <c r="B54" s="164"/>
      <c r="I54" s="174"/>
    </row>
    <row r="55" spans="2:15" ht="9.75" customHeight="1" x14ac:dyDescent="0.2">
      <c r="B55" s="164"/>
      <c r="I55" s="174"/>
    </row>
    <row r="56" spans="2:15" ht="9.75" customHeight="1" x14ac:dyDescent="0.2">
      <c r="B56" s="164"/>
      <c r="I56" s="174"/>
    </row>
    <row r="57" spans="2:15" ht="9.75" customHeight="1" x14ac:dyDescent="0.2">
      <c r="B57" s="164"/>
      <c r="I57" s="174"/>
    </row>
    <row r="58" spans="2:15" ht="9.75" customHeight="1" x14ac:dyDescent="0.2">
      <c r="B58" s="164"/>
      <c r="I58" s="174"/>
    </row>
    <row r="59" spans="2:15" s="4" customFormat="1" ht="14.25" x14ac:dyDescent="0.2">
      <c r="B59" s="187"/>
      <c r="G59" s="43"/>
      <c r="H59" s="43"/>
      <c r="I59" s="190"/>
      <c r="J59" s="43"/>
    </row>
    <row r="60" spans="2:15" x14ac:dyDescent="0.2">
      <c r="B60" s="164"/>
      <c r="I60" s="174"/>
    </row>
    <row r="61" spans="2:15" x14ac:dyDescent="0.2">
      <c r="B61" s="164"/>
      <c r="I61" s="174"/>
    </row>
    <row r="62" spans="2:15" x14ac:dyDescent="0.2">
      <c r="B62" s="164"/>
      <c r="I62" s="174"/>
    </row>
    <row r="63" spans="2:15" x14ac:dyDescent="0.2">
      <c r="B63" s="164"/>
      <c r="I63" s="174"/>
    </row>
    <row r="64" spans="2:15" x14ac:dyDescent="0.2">
      <c r="B64" s="164"/>
      <c r="I64" s="174"/>
    </row>
    <row r="65" spans="2:10" s="104" customFormat="1" ht="21.75" x14ac:dyDescent="0.6">
      <c r="B65" s="478" t="s">
        <v>81</v>
      </c>
      <c r="C65" s="479"/>
      <c r="D65" s="479"/>
      <c r="E65" s="479"/>
      <c r="F65" s="479"/>
      <c r="G65" s="479"/>
      <c r="H65" s="479"/>
      <c r="I65" s="480"/>
      <c r="J65" s="10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>
      <selection activeCell="J67" sqref="J67"/>
    </sheetView>
  </sheetViews>
  <sheetFormatPr baseColWidth="10" defaultColWidth="11.42578125" defaultRowHeight="12.75" x14ac:dyDescent="0.25"/>
  <cols>
    <col min="1" max="1" width="4.28515625" style="53" customWidth="1"/>
    <col min="2" max="2" width="5.140625" style="53" customWidth="1"/>
    <col min="3" max="3" width="79.28515625" style="53" customWidth="1"/>
    <col min="4" max="4" width="27.85546875" style="53" customWidth="1"/>
    <col min="5" max="5" width="14.28515625" style="53" customWidth="1"/>
    <col min="6" max="6" width="21.85546875" style="53" customWidth="1"/>
    <col min="7" max="7" width="14" style="53" bestFit="1" customWidth="1"/>
    <col min="8" max="8" width="28" style="53" customWidth="1"/>
    <col min="9" max="9" width="14" style="53" bestFit="1" customWidth="1"/>
    <col min="10" max="10" width="27.28515625" style="53" customWidth="1"/>
    <col min="11" max="11" width="14" style="53" bestFit="1" customWidth="1"/>
    <col min="12" max="12" width="25.42578125" style="53" customWidth="1"/>
    <col min="13" max="13" width="14" style="53" bestFit="1" customWidth="1"/>
    <col min="14" max="14" width="20.28515625" style="53" customWidth="1"/>
    <col min="15" max="15" width="22.42578125" style="53" customWidth="1"/>
    <col min="16" max="16" width="4.140625" style="53" customWidth="1"/>
    <col min="17" max="16384" width="11.42578125" style="53"/>
  </cols>
  <sheetData>
    <row r="1" spans="2:15" ht="77.25" customHeight="1" x14ac:dyDescent="0.25">
      <c r="B1" s="485" t="s">
        <v>405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8"/>
      <c r="C4" s="488"/>
      <c r="D4" s="487"/>
      <c r="E4" s="487"/>
      <c r="F4" s="489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8"/>
      <c r="C5" s="488"/>
      <c r="D5" s="487"/>
      <c r="E5" s="487"/>
      <c r="F5" s="489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13474400.26</v>
      </c>
      <c r="E6" s="219">
        <f>D6/$D$53</f>
        <v>1.4886535124354406E-2</v>
      </c>
      <c r="F6" s="218">
        <v>1062</v>
      </c>
      <c r="G6" s="219">
        <f>F6/$F$53</f>
        <v>8.1222193635545163E-4</v>
      </c>
      <c r="H6" s="218">
        <v>13473338.259999998</v>
      </c>
      <c r="I6" s="219">
        <f>H6/$H$53</f>
        <v>1.6610024722489913E-2</v>
      </c>
      <c r="J6" s="218">
        <v>0</v>
      </c>
      <c r="K6" s="219">
        <f>J6/$J$53</f>
        <v>0</v>
      </c>
      <c r="L6" s="218">
        <v>6512322.6710684942</v>
      </c>
      <c r="M6" s="219">
        <f>L6/$L$53</f>
        <v>1.4833278095254631E-2</v>
      </c>
      <c r="N6" s="218">
        <v>51639.59</v>
      </c>
      <c r="O6" s="220">
        <v>58</v>
      </c>
    </row>
    <row r="7" spans="2:15" s="54" customFormat="1" ht="28.5" x14ac:dyDescent="0.25">
      <c r="B7" s="223">
        <v>2</v>
      </c>
      <c r="C7" s="221" t="s">
        <v>95</v>
      </c>
      <c r="D7" s="218">
        <v>5365.46</v>
      </c>
      <c r="E7" s="219">
        <f t="shared" ref="E7:E34" si="0">D7/$D$53</f>
        <v>5.9277672628910459E-6</v>
      </c>
      <c r="F7" s="222">
        <v>2102</v>
      </c>
      <c r="G7" s="219">
        <f t="shared" ref="G7:G34" si="1">F7/$F$53</f>
        <v>1.6076181828805643E-3</v>
      </c>
      <c r="H7" s="222">
        <v>3263.46</v>
      </c>
      <c r="I7" s="219">
        <f t="shared" ref="I7:I34" si="2">H7/$H$53</f>
        <v>4.0232160905353041E-6</v>
      </c>
      <c r="J7" s="222">
        <v>0</v>
      </c>
      <c r="K7" s="219">
        <f t="shared" ref="K7:K34" si="3">J7/$J$53</f>
        <v>0</v>
      </c>
      <c r="L7" s="222">
        <v>5365.46</v>
      </c>
      <c r="M7" s="219">
        <f t="shared" ref="M7:M34" si="4">L7/$L$53</f>
        <v>1.2221040680698765E-5</v>
      </c>
      <c r="N7" s="222">
        <v>240</v>
      </c>
      <c r="O7" s="224">
        <v>4</v>
      </c>
    </row>
    <row r="8" spans="2:15" s="54" customFormat="1" ht="28.5" x14ac:dyDescent="0.25">
      <c r="B8" s="223">
        <v>3</v>
      </c>
      <c r="C8" s="221" t="s">
        <v>96</v>
      </c>
      <c r="D8" s="218">
        <v>28245384.460000001</v>
      </c>
      <c r="E8" s="219">
        <f t="shared" si="0"/>
        <v>3.120553789046223E-2</v>
      </c>
      <c r="F8" s="222">
        <v>62505.2</v>
      </c>
      <c r="G8" s="219">
        <f t="shared" si="1"/>
        <v>4.7804232181059107E-2</v>
      </c>
      <c r="H8" s="222">
        <v>17143132.09</v>
      </c>
      <c r="I8" s="219">
        <f t="shared" si="2"/>
        <v>2.1134171972893835E-2</v>
      </c>
      <c r="J8" s="222">
        <v>11039747.17</v>
      </c>
      <c r="K8" s="219">
        <f t="shared" si="3"/>
        <v>0.11912251178185633</v>
      </c>
      <c r="L8" s="222">
        <v>19903146.033588998</v>
      </c>
      <c r="M8" s="219">
        <f t="shared" si="4"/>
        <v>4.5333887001371628E-2</v>
      </c>
      <c r="N8" s="222">
        <v>87608.49</v>
      </c>
      <c r="O8" s="224">
        <v>265</v>
      </c>
    </row>
    <row r="9" spans="2:15" s="54" customFormat="1" ht="28.5" x14ac:dyDescent="0.25">
      <c r="B9" s="223">
        <v>4</v>
      </c>
      <c r="C9" s="221" t="s">
        <v>97</v>
      </c>
      <c r="D9" s="218">
        <v>7486012.7999999998</v>
      </c>
      <c r="E9" s="219">
        <f t="shared" si="0"/>
        <v>8.2705567845857263E-3</v>
      </c>
      <c r="F9" s="222">
        <v>26571.02</v>
      </c>
      <c r="G9" s="219">
        <f t="shared" si="1"/>
        <v>2.0321624590715098E-2</v>
      </c>
      <c r="H9" s="222">
        <v>6834378.7099999981</v>
      </c>
      <c r="I9" s="219">
        <f t="shared" si="2"/>
        <v>8.4254694081998573E-3</v>
      </c>
      <c r="J9" s="222">
        <v>625063.06999999995</v>
      </c>
      <c r="K9" s="219">
        <f t="shared" si="3"/>
        <v>6.7446366093253819E-3</v>
      </c>
      <c r="L9" s="222">
        <v>7442686.361561642</v>
      </c>
      <c r="M9" s="219">
        <f t="shared" si="4"/>
        <v>1.6952390437786638E-2</v>
      </c>
      <c r="N9" s="222">
        <v>28127.7</v>
      </c>
      <c r="O9" s="224">
        <v>116</v>
      </c>
    </row>
    <row r="10" spans="2:15" s="54" customFormat="1" ht="28.5" x14ac:dyDescent="0.25">
      <c r="B10" s="223">
        <v>5</v>
      </c>
      <c r="C10" s="221" t="s">
        <v>98</v>
      </c>
      <c r="D10" s="218">
        <v>18000</v>
      </c>
      <c r="E10" s="219">
        <f t="shared" si="0"/>
        <v>1.9886423667689038E-5</v>
      </c>
      <c r="F10" s="222">
        <v>18000</v>
      </c>
      <c r="G10" s="219">
        <f t="shared" si="1"/>
        <v>1.3766473497550027E-2</v>
      </c>
      <c r="H10" s="222">
        <v>0</v>
      </c>
      <c r="I10" s="219">
        <f t="shared" si="2"/>
        <v>0</v>
      </c>
      <c r="J10" s="222">
        <v>0</v>
      </c>
      <c r="K10" s="219">
        <f t="shared" si="3"/>
        <v>0</v>
      </c>
      <c r="L10" s="222">
        <v>18000</v>
      </c>
      <c r="M10" s="219">
        <f t="shared" si="4"/>
        <v>4.099904430423072E-5</v>
      </c>
      <c r="N10" s="222">
        <v>360</v>
      </c>
      <c r="O10" s="224">
        <v>1</v>
      </c>
    </row>
    <row r="11" spans="2:15" s="54" customFormat="1" ht="28.5" x14ac:dyDescent="0.25">
      <c r="B11" s="223">
        <v>6</v>
      </c>
      <c r="C11" s="221" t="s">
        <v>99</v>
      </c>
      <c r="D11" s="218">
        <v>48673340.119999997</v>
      </c>
      <c r="E11" s="219">
        <f t="shared" si="0"/>
        <v>5.3774370163769243E-2</v>
      </c>
      <c r="F11" s="222">
        <v>19280</v>
      </c>
      <c r="G11" s="219">
        <f t="shared" si="1"/>
        <v>1.4745422724042475E-2</v>
      </c>
      <c r="H11" s="222">
        <v>48254060.120000005</v>
      </c>
      <c r="I11" s="219">
        <f t="shared" si="2"/>
        <v>5.9487939520766898E-2</v>
      </c>
      <c r="J11" s="222">
        <v>400000</v>
      </c>
      <c r="K11" s="219">
        <f t="shared" si="3"/>
        <v>4.3161318804679234E-3</v>
      </c>
      <c r="L11" s="222">
        <v>17906669.434794519</v>
      </c>
      <c r="M11" s="219">
        <f t="shared" si="4"/>
        <v>4.0786462972130809E-2</v>
      </c>
      <c r="N11" s="222">
        <v>16379.65</v>
      </c>
      <c r="O11" s="224">
        <v>35</v>
      </c>
    </row>
    <row r="12" spans="2:15" s="54" customFormat="1" ht="28.5" x14ac:dyDescent="0.25">
      <c r="B12" s="223">
        <v>7</v>
      </c>
      <c r="C12" s="221" t="s">
        <v>100</v>
      </c>
      <c r="D12" s="218">
        <v>1995566.13</v>
      </c>
      <c r="E12" s="219">
        <f t="shared" si="0"/>
        <v>2.2047040843372564E-3</v>
      </c>
      <c r="F12" s="222">
        <v>0</v>
      </c>
      <c r="G12" s="219">
        <f t="shared" si="1"/>
        <v>0</v>
      </c>
      <c r="H12" s="222">
        <v>1937415.1500000001</v>
      </c>
      <c r="I12" s="219">
        <f t="shared" si="2"/>
        <v>2.3884588153453299E-3</v>
      </c>
      <c r="J12" s="222">
        <v>58150.98</v>
      </c>
      <c r="K12" s="219">
        <f t="shared" si="3"/>
        <v>6.2746824664613153E-4</v>
      </c>
      <c r="L12" s="222">
        <v>1943283.8221643837</v>
      </c>
      <c r="M12" s="219">
        <f t="shared" si="4"/>
        <v>4.4262655289229102E-3</v>
      </c>
      <c r="N12" s="222">
        <v>5358.39</v>
      </c>
      <c r="O12" s="224">
        <v>13</v>
      </c>
    </row>
    <row r="13" spans="2:15" s="54" customFormat="1" ht="28.5" x14ac:dyDescent="0.25">
      <c r="B13" s="223">
        <v>8</v>
      </c>
      <c r="C13" s="221" t="s">
        <v>101</v>
      </c>
      <c r="D13" s="218">
        <v>3106388.72</v>
      </c>
      <c r="E13" s="219">
        <f t="shared" si="0"/>
        <v>3.4319423423583477E-3</v>
      </c>
      <c r="F13" s="222">
        <v>34956.42</v>
      </c>
      <c r="G13" s="219">
        <f t="shared" si="1"/>
        <v>2.6734812749957097E-2</v>
      </c>
      <c r="H13" s="222">
        <v>3071432.3</v>
      </c>
      <c r="I13" s="219">
        <f t="shared" si="2"/>
        <v>3.7864830120025541E-3</v>
      </c>
      <c r="J13" s="222">
        <v>0</v>
      </c>
      <c r="K13" s="219">
        <f t="shared" si="3"/>
        <v>0</v>
      </c>
      <c r="L13" s="222">
        <v>2245080.7484931508</v>
      </c>
      <c r="M13" s="219">
        <f t="shared" si="4"/>
        <v>5.1136758374470091E-3</v>
      </c>
      <c r="N13" s="222">
        <v>2399.44</v>
      </c>
      <c r="O13" s="224">
        <v>13</v>
      </c>
    </row>
    <row r="14" spans="2:15" s="54" customFormat="1" ht="28.5" x14ac:dyDescent="0.25">
      <c r="B14" s="223">
        <v>9</v>
      </c>
      <c r="C14" s="221" t="s">
        <v>244</v>
      </c>
      <c r="D14" s="218">
        <v>1082485.6000000001</v>
      </c>
      <c r="E14" s="219">
        <f t="shared" si="0"/>
        <v>1.1959315142095871E-3</v>
      </c>
      <c r="F14" s="222">
        <v>0</v>
      </c>
      <c r="G14" s="219">
        <f t="shared" si="1"/>
        <v>0</v>
      </c>
      <c r="H14" s="222">
        <v>1082485.6000000001</v>
      </c>
      <c r="I14" s="219">
        <f t="shared" si="2"/>
        <v>1.3344957449126888E-3</v>
      </c>
      <c r="J14" s="222">
        <v>0</v>
      </c>
      <c r="K14" s="219">
        <f t="shared" si="3"/>
        <v>0</v>
      </c>
      <c r="L14" s="222">
        <v>637821.80920547945</v>
      </c>
      <c r="M14" s="219">
        <f t="shared" si="4"/>
        <v>1.4527824785455581E-3</v>
      </c>
      <c r="N14" s="222">
        <v>1144.83</v>
      </c>
      <c r="O14" s="224">
        <v>4</v>
      </c>
    </row>
    <row r="15" spans="2:15" s="54" customFormat="1" ht="28.5" x14ac:dyDescent="0.25">
      <c r="B15" s="223">
        <v>10</v>
      </c>
      <c r="C15" s="221" t="s">
        <v>102</v>
      </c>
      <c r="D15" s="218">
        <v>5884001.3200000003</v>
      </c>
      <c r="E15" s="219">
        <f t="shared" si="0"/>
        <v>6.5006523950423079E-3</v>
      </c>
      <c r="F15" s="222">
        <v>4545.8</v>
      </c>
      <c r="G15" s="219">
        <f t="shared" si="1"/>
        <v>3.47664640139794E-3</v>
      </c>
      <c r="H15" s="222">
        <v>4379455.5199999996</v>
      </c>
      <c r="I15" s="219">
        <f t="shared" si="2"/>
        <v>5.3990230969117609E-3</v>
      </c>
      <c r="J15" s="222">
        <v>1500000</v>
      </c>
      <c r="K15" s="219">
        <f t="shared" si="3"/>
        <v>1.6185494551754713E-2</v>
      </c>
      <c r="L15" s="222">
        <v>3257460.7874520547</v>
      </c>
      <c r="M15" s="219">
        <f t="shared" si="4"/>
        <v>7.4195988413356152E-3</v>
      </c>
      <c r="N15" s="222">
        <v>3145.88</v>
      </c>
      <c r="O15" s="224">
        <v>7</v>
      </c>
    </row>
    <row r="16" spans="2:15" s="54" customFormat="1" ht="28.5" x14ac:dyDescent="0.25">
      <c r="B16" s="223">
        <v>11</v>
      </c>
      <c r="C16" s="221" t="s">
        <v>103</v>
      </c>
      <c r="D16" s="218">
        <v>24959141.77</v>
      </c>
      <c r="E16" s="219">
        <f t="shared" si="0"/>
        <v>2.7574892645563003E-2</v>
      </c>
      <c r="F16" s="222">
        <v>17299.89</v>
      </c>
      <c r="G16" s="219">
        <f t="shared" si="1"/>
        <v>1.3231026510862819E-2</v>
      </c>
      <c r="H16" s="222">
        <v>23621097.119999997</v>
      </c>
      <c r="I16" s="219">
        <f t="shared" si="2"/>
        <v>2.9120252127889146E-2</v>
      </c>
      <c r="J16" s="222">
        <v>1320744.7600000002</v>
      </c>
      <c r="K16" s="219">
        <f t="shared" si="3"/>
        <v>1.4251271411492392E-2</v>
      </c>
      <c r="L16" s="222">
        <v>20589053.53405479</v>
      </c>
      <c r="M16" s="219">
        <f t="shared" si="4"/>
        <v>4.6896195445827245E-2</v>
      </c>
      <c r="N16" s="222">
        <v>19117.87</v>
      </c>
      <c r="O16" s="224">
        <v>59</v>
      </c>
    </row>
    <row r="17" spans="2:15" s="54" customFormat="1" ht="28.5" x14ac:dyDescent="0.25">
      <c r="B17" s="223">
        <v>12</v>
      </c>
      <c r="C17" s="221" t="s">
        <v>104</v>
      </c>
      <c r="D17" s="218">
        <v>1041393.71</v>
      </c>
      <c r="E17" s="219">
        <f t="shared" si="0"/>
        <v>1.1505331401070273E-3</v>
      </c>
      <c r="F17" s="222">
        <v>153100.85</v>
      </c>
      <c r="G17" s="219">
        <f t="shared" si="1"/>
        <v>0.11709215522096568</v>
      </c>
      <c r="H17" s="222">
        <v>833697.08</v>
      </c>
      <c r="I17" s="219">
        <f t="shared" si="2"/>
        <v>1.0277875343617812E-3</v>
      </c>
      <c r="J17" s="222">
        <v>54595.78</v>
      </c>
      <c r="K17" s="219">
        <f t="shared" si="3"/>
        <v>5.8910646649253258E-4</v>
      </c>
      <c r="L17" s="222">
        <v>632646.48257534252</v>
      </c>
      <c r="M17" s="219">
        <f t="shared" si="4"/>
        <v>1.4409945093345664E-3</v>
      </c>
      <c r="N17" s="222">
        <v>1879.24</v>
      </c>
      <c r="O17" s="224">
        <v>36</v>
      </c>
    </row>
    <row r="18" spans="2:15" s="54" customFormat="1" ht="28.5" x14ac:dyDescent="0.25">
      <c r="B18" s="223">
        <v>13</v>
      </c>
      <c r="C18" s="221" t="s">
        <v>105</v>
      </c>
      <c r="D18" s="218">
        <v>8632949.2599999998</v>
      </c>
      <c r="E18" s="219">
        <f t="shared" si="0"/>
        <v>9.5376936936679198E-3</v>
      </c>
      <c r="F18" s="222">
        <v>0</v>
      </c>
      <c r="G18" s="219">
        <f t="shared" si="1"/>
        <v>0</v>
      </c>
      <c r="H18" s="222">
        <v>8182949.2599999998</v>
      </c>
      <c r="I18" s="219">
        <f t="shared" si="2"/>
        <v>1.0087996522361529E-2</v>
      </c>
      <c r="J18" s="222">
        <v>450000</v>
      </c>
      <c r="K18" s="219">
        <f t="shared" si="3"/>
        <v>4.8556483655264136E-3</v>
      </c>
      <c r="L18" s="222">
        <v>4888923.7886301372</v>
      </c>
      <c r="M18" s="219">
        <f t="shared" si="4"/>
        <v>1.1135622389447472E-2</v>
      </c>
      <c r="N18" s="222">
        <v>8454.44</v>
      </c>
      <c r="O18" s="224">
        <v>15</v>
      </c>
    </row>
    <row r="19" spans="2:15" s="54" customFormat="1" ht="28.5" x14ac:dyDescent="0.25">
      <c r="B19" s="223">
        <v>14</v>
      </c>
      <c r="C19" s="221" t="s">
        <v>106</v>
      </c>
      <c r="D19" s="218">
        <v>13433474.26</v>
      </c>
      <c r="E19" s="219">
        <f t="shared" si="0"/>
        <v>1.4841320025741971E-2</v>
      </c>
      <c r="F19" s="222">
        <v>0</v>
      </c>
      <c r="G19" s="219">
        <f t="shared" si="1"/>
        <v>0</v>
      </c>
      <c r="H19" s="222">
        <v>13433474.259999998</v>
      </c>
      <c r="I19" s="219">
        <f t="shared" si="2"/>
        <v>1.6560880107194153E-2</v>
      </c>
      <c r="J19" s="222">
        <v>0</v>
      </c>
      <c r="K19" s="219">
        <f t="shared" si="3"/>
        <v>0</v>
      </c>
      <c r="L19" s="222">
        <v>4904707.1367123285</v>
      </c>
      <c r="M19" s="219">
        <f t="shared" si="4"/>
        <v>1.1171572510963632E-2</v>
      </c>
      <c r="N19" s="222">
        <v>7901.87</v>
      </c>
      <c r="O19" s="224">
        <v>6</v>
      </c>
    </row>
    <row r="20" spans="2:15" s="54" customFormat="1" ht="28.5" x14ac:dyDescent="0.25">
      <c r="B20" s="223">
        <v>15</v>
      </c>
      <c r="C20" s="221" t="s">
        <v>107</v>
      </c>
      <c r="D20" s="218">
        <v>23799132.989999998</v>
      </c>
      <c r="E20" s="219">
        <f t="shared" si="0"/>
        <v>2.6293313420156384E-2</v>
      </c>
      <c r="F20" s="222">
        <v>48257.3</v>
      </c>
      <c r="G20" s="219">
        <f t="shared" si="1"/>
        <v>3.6907380084073391E-2</v>
      </c>
      <c r="H20" s="222">
        <v>19805810.279999994</v>
      </c>
      <c r="I20" s="219">
        <f t="shared" si="2"/>
        <v>2.4416740087081047E-2</v>
      </c>
      <c r="J20" s="222">
        <v>3945065.41</v>
      </c>
      <c r="K20" s="219">
        <f t="shared" si="3"/>
        <v>4.2568556466580643E-2</v>
      </c>
      <c r="L20" s="222">
        <v>17860050.659753419</v>
      </c>
      <c r="M20" s="219">
        <f t="shared" si="4"/>
        <v>4.0680278237501977E-2</v>
      </c>
      <c r="N20" s="222">
        <v>6366.14</v>
      </c>
      <c r="O20" s="224">
        <v>49</v>
      </c>
    </row>
    <row r="21" spans="2:15" s="54" customFormat="1" ht="28.5" x14ac:dyDescent="0.25">
      <c r="B21" s="223">
        <v>16</v>
      </c>
      <c r="C21" s="221" t="s">
        <v>108</v>
      </c>
      <c r="D21" s="218">
        <v>0</v>
      </c>
      <c r="E21" s="219">
        <f t="shared" si="0"/>
        <v>0</v>
      </c>
      <c r="F21" s="222">
        <v>0</v>
      </c>
      <c r="G21" s="219">
        <f t="shared" si="1"/>
        <v>0</v>
      </c>
      <c r="H21" s="222">
        <v>0</v>
      </c>
      <c r="I21" s="219">
        <f t="shared" si="2"/>
        <v>0</v>
      </c>
      <c r="J21" s="222">
        <v>0</v>
      </c>
      <c r="K21" s="219">
        <f t="shared" si="3"/>
        <v>0</v>
      </c>
      <c r="L21" s="222">
        <v>0</v>
      </c>
      <c r="M21" s="219">
        <f t="shared" si="4"/>
        <v>0</v>
      </c>
      <c r="N21" s="222">
        <v>0</v>
      </c>
      <c r="O21" s="224">
        <v>0</v>
      </c>
    </row>
    <row r="22" spans="2:15" s="54" customFormat="1" ht="28.5" x14ac:dyDescent="0.25">
      <c r="B22" s="223">
        <v>17</v>
      </c>
      <c r="C22" s="221" t="s">
        <v>109</v>
      </c>
      <c r="D22" s="218">
        <v>17251170.550000001</v>
      </c>
      <c r="E22" s="219">
        <f t="shared" si="0"/>
        <v>1.9059115906714452E-2</v>
      </c>
      <c r="F22" s="222">
        <v>117916.01</v>
      </c>
      <c r="G22" s="219">
        <f t="shared" si="1"/>
        <v>9.0182645922324667E-2</v>
      </c>
      <c r="H22" s="222">
        <v>17046216.880000003</v>
      </c>
      <c r="I22" s="219">
        <f t="shared" si="2"/>
        <v>2.1014694230776697E-2</v>
      </c>
      <c r="J22" s="222">
        <v>87037.66</v>
      </c>
      <c r="K22" s="219">
        <f t="shared" si="3"/>
        <v>9.3916504781831934E-4</v>
      </c>
      <c r="L22" s="222">
        <v>5686455.6828767117</v>
      </c>
      <c r="M22" s="219">
        <f t="shared" si="4"/>
        <v>1.2952180470905936E-2</v>
      </c>
      <c r="N22" s="222">
        <v>9375.1200000000008</v>
      </c>
      <c r="O22" s="224">
        <v>42</v>
      </c>
    </row>
    <row r="23" spans="2:15" s="54" customFormat="1" ht="28.5" x14ac:dyDescent="0.25">
      <c r="B23" s="223">
        <v>18</v>
      </c>
      <c r="C23" s="221" t="s">
        <v>110</v>
      </c>
      <c r="D23" s="218">
        <v>700997.18</v>
      </c>
      <c r="E23" s="219">
        <f t="shared" si="0"/>
        <v>7.74462606185293E-4</v>
      </c>
      <c r="F23" s="222">
        <v>280</v>
      </c>
      <c r="G23" s="219">
        <f t="shared" si="1"/>
        <v>2.1414514329522264E-4</v>
      </c>
      <c r="H23" s="222">
        <v>147611.38</v>
      </c>
      <c r="I23" s="219">
        <f t="shared" si="2"/>
        <v>1.8197633161188469E-4</v>
      </c>
      <c r="J23" s="222">
        <v>553105.80000000005</v>
      </c>
      <c r="K23" s="219">
        <f t="shared" si="3"/>
        <v>5.9681939416292877E-3</v>
      </c>
      <c r="L23" s="222">
        <v>621322.68964383565</v>
      </c>
      <c r="M23" s="219">
        <f t="shared" si="4"/>
        <v>1.4152020266628561E-3</v>
      </c>
      <c r="N23" s="222">
        <v>3035.69</v>
      </c>
      <c r="O23" s="224">
        <v>10</v>
      </c>
    </row>
    <row r="24" spans="2:15" s="54" customFormat="1" ht="28.5" x14ac:dyDescent="0.25">
      <c r="B24" s="223">
        <v>19</v>
      </c>
      <c r="C24" s="221" t="s">
        <v>111</v>
      </c>
      <c r="D24" s="218">
        <v>93959738.829999998</v>
      </c>
      <c r="E24" s="219">
        <f t="shared" si="0"/>
        <v>0.10380684300437737</v>
      </c>
      <c r="F24" s="222">
        <v>107106.95</v>
      </c>
      <c r="G24" s="219">
        <f t="shared" si="1"/>
        <v>8.1915832698800886E-2</v>
      </c>
      <c r="H24" s="222">
        <v>89158651.210000008</v>
      </c>
      <c r="I24" s="219">
        <f t="shared" si="2"/>
        <v>0.10991540271935216</v>
      </c>
      <c r="J24" s="222">
        <v>4693980.67</v>
      </c>
      <c r="K24" s="219">
        <f t="shared" si="3"/>
        <v>5.0649599040217951E-2</v>
      </c>
      <c r="L24" s="222">
        <v>58636610.988575369</v>
      </c>
      <c r="M24" s="219">
        <f t="shared" si="4"/>
        <v>0.13355805620947464</v>
      </c>
      <c r="N24" s="222">
        <v>35456.480000000003</v>
      </c>
      <c r="O24" s="224">
        <v>77</v>
      </c>
    </row>
    <row r="25" spans="2:15" s="54" customFormat="1" ht="28.5" x14ac:dyDescent="0.25">
      <c r="B25" s="223">
        <v>20</v>
      </c>
      <c r="C25" s="221" t="s">
        <v>112</v>
      </c>
      <c r="D25" s="218">
        <v>70964034.469999999</v>
      </c>
      <c r="E25" s="219">
        <f t="shared" si="0"/>
        <v>7.8401158591050485E-2</v>
      </c>
      <c r="F25" s="222">
        <v>86494.69</v>
      </c>
      <c r="G25" s="219">
        <f t="shared" si="1"/>
        <v>6.615149208687808E-2</v>
      </c>
      <c r="H25" s="222">
        <v>53705434.229999997</v>
      </c>
      <c r="I25" s="219">
        <f t="shared" si="2"/>
        <v>6.6208431279476843E-2</v>
      </c>
      <c r="J25" s="222">
        <v>17172105.549999997</v>
      </c>
      <c r="K25" s="219">
        <f t="shared" si="3"/>
        <v>0.18529268054778786</v>
      </c>
      <c r="L25" s="222">
        <v>38600217.22958903</v>
      </c>
      <c r="M25" s="219">
        <f t="shared" si="4"/>
        <v>8.7920667574936148E-2</v>
      </c>
      <c r="N25" s="222">
        <v>50465.71</v>
      </c>
      <c r="O25" s="224">
        <v>262</v>
      </c>
    </row>
    <row r="26" spans="2:15" s="54" customFormat="1" ht="28.5" x14ac:dyDescent="0.25">
      <c r="B26" s="223">
        <v>21</v>
      </c>
      <c r="C26" s="221" t="s">
        <v>113</v>
      </c>
      <c r="D26" s="218">
        <v>6062617.5300000003</v>
      </c>
      <c r="E26" s="219">
        <f t="shared" si="0"/>
        <v>6.6979878187076918E-3</v>
      </c>
      <c r="F26" s="222">
        <v>5504</v>
      </c>
      <c r="G26" s="219">
        <f t="shared" si="1"/>
        <v>4.2094816739175192E-3</v>
      </c>
      <c r="H26" s="222">
        <v>5914368.3200000003</v>
      </c>
      <c r="I26" s="219">
        <f t="shared" si="2"/>
        <v>7.291274227469083E-3</v>
      </c>
      <c r="J26" s="222">
        <v>142745.21</v>
      </c>
      <c r="K26" s="219">
        <f t="shared" si="3"/>
        <v>1.5402678791627213E-3</v>
      </c>
      <c r="L26" s="222">
        <v>3551875.2720273971</v>
      </c>
      <c r="M26" s="219">
        <f t="shared" si="4"/>
        <v>8.0901939800529336E-3</v>
      </c>
      <c r="N26" s="222">
        <v>3021.54</v>
      </c>
      <c r="O26" s="224">
        <v>7</v>
      </c>
    </row>
    <row r="27" spans="2:15" s="54" customFormat="1" ht="28.5" x14ac:dyDescent="0.25">
      <c r="B27" s="223">
        <v>22</v>
      </c>
      <c r="C27" s="221" t="s">
        <v>114</v>
      </c>
      <c r="D27" s="218">
        <v>13873978.75</v>
      </c>
      <c r="E27" s="219">
        <f t="shared" si="0"/>
        <v>1.532798996550082E-2</v>
      </c>
      <c r="F27" s="222">
        <v>7565.36</v>
      </c>
      <c r="G27" s="219">
        <f t="shared" si="1"/>
        <v>5.7860182188569486E-3</v>
      </c>
      <c r="H27" s="222">
        <v>13802501.399999999</v>
      </c>
      <c r="I27" s="219">
        <f t="shared" si="2"/>
        <v>1.7015819321246791E-2</v>
      </c>
      <c r="J27" s="222">
        <v>63911.990000000005</v>
      </c>
      <c r="K27" s="219">
        <f t="shared" si="3"/>
        <v>6.8963144395786777E-4</v>
      </c>
      <c r="L27" s="222">
        <v>7420622.7459452059</v>
      </c>
      <c r="M27" s="219">
        <f t="shared" si="4"/>
        <v>1.6902135595888317E-2</v>
      </c>
      <c r="N27" s="222">
        <v>1769.64</v>
      </c>
      <c r="O27" s="224">
        <v>23</v>
      </c>
    </row>
    <row r="28" spans="2:15" s="54" customFormat="1" ht="28.5" x14ac:dyDescent="0.25">
      <c r="B28" s="223">
        <v>23</v>
      </c>
      <c r="C28" s="221" t="s">
        <v>115</v>
      </c>
      <c r="D28" s="218">
        <v>5760830.6200000001</v>
      </c>
      <c r="E28" s="219">
        <f t="shared" si="0"/>
        <v>6.3645732437286511E-3</v>
      </c>
      <c r="F28" s="222">
        <v>500740.29</v>
      </c>
      <c r="G28" s="219">
        <f t="shared" si="1"/>
        <v>0.38296821841336193</v>
      </c>
      <c r="H28" s="222">
        <v>4670532.6600000011</v>
      </c>
      <c r="I28" s="219">
        <f t="shared" si="2"/>
        <v>5.7578650110872076E-3</v>
      </c>
      <c r="J28" s="222">
        <v>589557.66999999993</v>
      </c>
      <c r="K28" s="219">
        <f t="shared" si="3"/>
        <v>6.3615216371534673E-3</v>
      </c>
      <c r="L28" s="222">
        <v>5657247.4831232894</v>
      </c>
      <c r="M28" s="219">
        <f t="shared" si="4"/>
        <v>1.2885652233364971E-2</v>
      </c>
      <c r="N28" s="222">
        <v>20680.54</v>
      </c>
      <c r="O28" s="224">
        <v>97</v>
      </c>
    </row>
    <row r="29" spans="2:15" s="54" customFormat="1" ht="28.5" x14ac:dyDescent="0.25">
      <c r="B29" s="223">
        <v>24</v>
      </c>
      <c r="C29" s="221" t="s">
        <v>116</v>
      </c>
      <c r="D29" s="218">
        <v>171937865.68000001</v>
      </c>
      <c r="E29" s="219">
        <f t="shared" si="0"/>
        <v>0.18995718007948281</v>
      </c>
      <c r="F29" s="222">
        <v>91136.62</v>
      </c>
      <c r="G29" s="219">
        <f t="shared" si="1"/>
        <v>6.9701659104793756E-2</v>
      </c>
      <c r="H29" s="222">
        <v>143980737.40000001</v>
      </c>
      <c r="I29" s="219">
        <f t="shared" si="2"/>
        <v>0.17750045026898392</v>
      </c>
      <c r="J29" s="222">
        <v>27865991.660000004</v>
      </c>
      <c r="K29" s="219">
        <f t="shared" si="3"/>
        <v>0.30068323746144821</v>
      </c>
      <c r="L29" s="222">
        <v>74472386.397726014</v>
      </c>
      <c r="M29" s="219">
        <f t="shared" si="4"/>
        <v>0.16962759274234213</v>
      </c>
      <c r="N29" s="222">
        <v>54061.1</v>
      </c>
      <c r="O29" s="224">
        <v>250</v>
      </c>
    </row>
    <row r="30" spans="2:15" s="54" customFormat="1" ht="28.5" x14ac:dyDescent="0.25">
      <c r="B30" s="223">
        <v>25</v>
      </c>
      <c r="C30" s="221" t="s">
        <v>117</v>
      </c>
      <c r="D30" s="218">
        <v>10011486.74</v>
      </c>
      <c r="E30" s="219">
        <f t="shared" si="0"/>
        <v>1.106070371417172E-2</v>
      </c>
      <c r="F30" s="222">
        <v>0</v>
      </c>
      <c r="G30" s="219">
        <f t="shared" si="1"/>
        <v>0</v>
      </c>
      <c r="H30" s="222">
        <v>9711486.7400000002</v>
      </c>
      <c r="I30" s="219">
        <f t="shared" si="2"/>
        <v>1.1972388114267754E-2</v>
      </c>
      <c r="J30" s="222">
        <v>300000</v>
      </c>
      <c r="K30" s="219">
        <f t="shared" si="3"/>
        <v>3.2370989103509421E-3</v>
      </c>
      <c r="L30" s="222">
        <v>6003999.5556986295</v>
      </c>
      <c r="M30" s="219">
        <f t="shared" si="4"/>
        <v>1.3675457988148315E-2</v>
      </c>
      <c r="N30" s="222">
        <v>66952.84</v>
      </c>
      <c r="O30" s="224">
        <v>24</v>
      </c>
    </row>
    <row r="31" spans="2:15" s="54" customFormat="1" ht="28.5" x14ac:dyDescent="0.25">
      <c r="B31" s="223">
        <v>26</v>
      </c>
      <c r="C31" s="221" t="s">
        <v>118</v>
      </c>
      <c r="D31" s="218">
        <v>341735.5</v>
      </c>
      <c r="E31" s="219">
        <f t="shared" si="0"/>
        <v>3.7754982973830814E-4</v>
      </c>
      <c r="F31" s="222">
        <v>1400</v>
      </c>
      <c r="G31" s="219">
        <f t="shared" si="1"/>
        <v>1.0707257164761133E-3</v>
      </c>
      <c r="H31" s="222">
        <v>340335.5</v>
      </c>
      <c r="I31" s="219">
        <f t="shared" si="2"/>
        <v>4.195679615439987E-4</v>
      </c>
      <c r="J31" s="222">
        <v>0</v>
      </c>
      <c r="K31" s="219">
        <f t="shared" si="3"/>
        <v>0</v>
      </c>
      <c r="L31" s="222">
        <v>341735.5</v>
      </c>
      <c r="M31" s="219">
        <f t="shared" si="4"/>
        <v>7.783793836015798E-4</v>
      </c>
      <c r="N31" s="222">
        <v>2190.36</v>
      </c>
      <c r="O31" s="224">
        <v>6</v>
      </c>
    </row>
    <row r="32" spans="2:15" s="54" customFormat="1" ht="28.5" x14ac:dyDescent="0.25">
      <c r="B32" s="223">
        <v>27</v>
      </c>
      <c r="C32" s="217" t="s">
        <v>119</v>
      </c>
      <c r="D32" s="218">
        <v>10048655.67</v>
      </c>
      <c r="E32" s="219">
        <f t="shared" si="0"/>
        <v>1.1101767996908091E-2</v>
      </c>
      <c r="F32" s="218">
        <v>1700</v>
      </c>
      <c r="G32" s="219">
        <f t="shared" si="1"/>
        <v>1.3001669414352804E-3</v>
      </c>
      <c r="H32" s="218">
        <v>10046955.67</v>
      </c>
      <c r="I32" s="219">
        <f t="shared" si="2"/>
        <v>1.238595653461017E-2</v>
      </c>
      <c r="J32" s="218">
        <v>0</v>
      </c>
      <c r="K32" s="219">
        <f t="shared" si="3"/>
        <v>0</v>
      </c>
      <c r="L32" s="218">
        <v>4161929.5550410957</v>
      </c>
      <c r="M32" s="219">
        <f t="shared" si="4"/>
        <v>9.4797296787898413E-3</v>
      </c>
      <c r="N32" s="218">
        <v>1692.98</v>
      </c>
      <c r="O32" s="220">
        <v>9</v>
      </c>
    </row>
    <row r="33" spans="2:15" s="54" customFormat="1" ht="20.25" customHeight="1" x14ac:dyDescent="0.25">
      <c r="B33" s="238"/>
      <c r="C33" s="239"/>
      <c r="D33" s="240"/>
      <c r="E33" s="241"/>
      <c r="F33" s="240"/>
      <c r="G33" s="241"/>
      <c r="H33" s="240"/>
      <c r="I33" s="241"/>
      <c r="J33" s="240"/>
      <c r="K33" s="241"/>
      <c r="L33" s="240"/>
      <c r="M33" s="241"/>
      <c r="N33" s="242"/>
      <c r="O33" s="243"/>
    </row>
    <row r="34" spans="2:15" s="68" customFormat="1" ht="30.75" x14ac:dyDescent="0.25">
      <c r="B34" s="244" t="s">
        <v>120</v>
      </c>
      <c r="C34" s="245"/>
      <c r="D34" s="246">
        <f>SUM(D6:D33)</f>
        <v>582750148.38</v>
      </c>
      <c r="E34" s="247">
        <f t="shared" si="0"/>
        <v>0.64382313017185167</v>
      </c>
      <c r="F34" s="246">
        <f>SUM(F6:F32)</f>
        <v>1307524.3999999999</v>
      </c>
      <c r="G34" s="247">
        <f t="shared" si="1"/>
        <v>1</v>
      </c>
      <c r="H34" s="246">
        <f>SUM(H6:H32)</f>
        <v>510580820.59999996</v>
      </c>
      <c r="I34" s="247">
        <f t="shared" si="2"/>
        <v>0.62944757188892742</v>
      </c>
      <c r="J34" s="246">
        <f>SUM(J6:J32)</f>
        <v>70861803.38000001</v>
      </c>
      <c r="K34" s="247">
        <f t="shared" si="3"/>
        <v>0.7646222216896692</v>
      </c>
      <c r="L34" s="246">
        <f>SUM(L6:L32)</f>
        <v>313901621.83030134</v>
      </c>
      <c r="M34" s="247">
        <f t="shared" si="4"/>
        <v>0.71498147225502229</v>
      </c>
      <c r="N34" s="246">
        <f>SUM(N6:N32)</f>
        <v>488825.52999999991</v>
      </c>
      <c r="O34" s="248">
        <f>SUM(O6:O33)</f>
        <v>1488</v>
      </c>
    </row>
    <row r="35" spans="2:15" ht="15.75" x14ac:dyDescent="0.25">
      <c r="B35" s="213"/>
      <c r="C35" s="213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4"/>
    </row>
    <row r="36" spans="2:15" x14ac:dyDescent="0.25">
      <c r="B36" s="488" t="s">
        <v>121</v>
      </c>
      <c r="C36" s="488"/>
      <c r="D36" s="487" t="s">
        <v>83</v>
      </c>
      <c r="E36" s="487" t="s">
        <v>84</v>
      </c>
      <c r="F36" s="487" t="s">
        <v>85</v>
      </c>
      <c r="G36" s="487" t="s">
        <v>84</v>
      </c>
      <c r="H36" s="487" t="s">
        <v>86</v>
      </c>
      <c r="I36" s="487" t="s">
        <v>84</v>
      </c>
      <c r="J36" s="487" t="s">
        <v>87</v>
      </c>
      <c r="K36" s="487" t="s">
        <v>84</v>
      </c>
      <c r="L36" s="487" t="s">
        <v>88</v>
      </c>
      <c r="M36" s="487" t="s">
        <v>84</v>
      </c>
      <c r="N36" s="487" t="s">
        <v>89</v>
      </c>
      <c r="O36" s="487" t="s">
        <v>90</v>
      </c>
    </row>
    <row r="37" spans="2:15" ht="76.900000000000006" customHeight="1" x14ac:dyDescent="0.25">
      <c r="B37" s="488"/>
      <c r="C37" s="488"/>
      <c r="D37" s="487"/>
      <c r="E37" s="487"/>
      <c r="F37" s="489"/>
      <c r="G37" s="487"/>
      <c r="H37" s="487"/>
      <c r="I37" s="487"/>
      <c r="J37" s="487"/>
      <c r="K37" s="487"/>
      <c r="L37" s="487" t="s">
        <v>91</v>
      </c>
      <c r="M37" s="487"/>
      <c r="N37" s="487" t="s">
        <v>92</v>
      </c>
      <c r="O37" s="487" t="s">
        <v>93</v>
      </c>
    </row>
    <row r="38" spans="2:15" ht="15.6" customHeight="1" x14ac:dyDescent="0.25">
      <c r="B38" s="488"/>
      <c r="C38" s="488"/>
      <c r="D38" s="487"/>
      <c r="E38" s="487"/>
      <c r="F38" s="489"/>
      <c r="G38" s="487"/>
      <c r="H38" s="487"/>
      <c r="I38" s="487"/>
      <c r="J38" s="487"/>
      <c r="K38" s="487"/>
      <c r="L38" s="487"/>
      <c r="M38" s="487"/>
      <c r="N38" s="487"/>
      <c r="O38" s="487"/>
    </row>
    <row r="39" spans="2:15" s="54" customFormat="1" ht="28.5" x14ac:dyDescent="0.25">
      <c r="B39" s="216">
        <v>1</v>
      </c>
      <c r="C39" s="217" t="s">
        <v>245</v>
      </c>
      <c r="D39" s="218">
        <v>0</v>
      </c>
      <c r="E39" s="219">
        <f t="shared" ref="E39:E45" si="5">D39/$D$53</f>
        <v>0</v>
      </c>
      <c r="F39" s="218">
        <v>0</v>
      </c>
      <c r="G39" s="219">
        <f t="shared" ref="G39:G45" si="6">F39/$F$53</f>
        <v>0</v>
      </c>
      <c r="H39" s="218">
        <v>0</v>
      </c>
      <c r="I39" s="219">
        <f t="shared" ref="I39:I45" si="7">H39/$H$53</f>
        <v>0</v>
      </c>
      <c r="J39" s="218">
        <v>0</v>
      </c>
      <c r="K39" s="219">
        <f t="shared" ref="K39:K45" si="8">J39/$J$53</f>
        <v>0</v>
      </c>
      <c r="L39" s="218">
        <v>0</v>
      </c>
      <c r="M39" s="219">
        <f t="shared" ref="M39:M45" si="9">L39/$L$53</f>
        <v>0</v>
      </c>
      <c r="N39" s="218">
        <v>0</v>
      </c>
      <c r="O39" s="220">
        <v>0</v>
      </c>
    </row>
    <row r="40" spans="2:15" s="54" customFormat="1" ht="28.5" x14ac:dyDescent="0.25">
      <c r="B40" s="216">
        <v>2</v>
      </c>
      <c r="C40" s="217" t="s">
        <v>122</v>
      </c>
      <c r="D40" s="218">
        <v>43000000</v>
      </c>
      <c r="E40" s="219">
        <f t="shared" si="5"/>
        <v>4.7506456539479366E-2</v>
      </c>
      <c r="F40" s="218">
        <v>0</v>
      </c>
      <c r="G40" s="219">
        <f t="shared" si="6"/>
        <v>0</v>
      </c>
      <c r="H40" s="218">
        <v>43000000</v>
      </c>
      <c r="I40" s="219">
        <f t="shared" si="7"/>
        <v>5.3010697815514228E-2</v>
      </c>
      <c r="J40" s="218">
        <v>0</v>
      </c>
      <c r="K40" s="219">
        <f t="shared" si="8"/>
        <v>0</v>
      </c>
      <c r="L40" s="218">
        <v>6117808.2191780834</v>
      </c>
      <c r="M40" s="219">
        <f t="shared" si="9"/>
        <v>1.3934682790159393E-2</v>
      </c>
      <c r="N40" s="218">
        <v>0</v>
      </c>
      <c r="O40" s="220">
        <v>8</v>
      </c>
    </row>
    <row r="41" spans="2:15" s="54" customFormat="1" ht="28.5" x14ac:dyDescent="0.25">
      <c r="B41" s="223">
        <v>3</v>
      </c>
      <c r="C41" s="221" t="s">
        <v>123</v>
      </c>
      <c r="D41" s="218">
        <v>42176559.189999998</v>
      </c>
      <c r="E41" s="219">
        <f t="shared" si="5"/>
        <v>4.6596718049872421E-2</v>
      </c>
      <c r="F41" s="222">
        <v>0</v>
      </c>
      <c r="G41" s="219">
        <f t="shared" si="6"/>
        <v>0</v>
      </c>
      <c r="H41" s="222">
        <v>41876559.189999998</v>
      </c>
      <c r="I41" s="219">
        <f t="shared" si="7"/>
        <v>5.162571220406012E-2</v>
      </c>
      <c r="J41" s="222">
        <v>300000</v>
      </c>
      <c r="K41" s="219">
        <f t="shared" si="8"/>
        <v>3.2370989103509421E-3</v>
      </c>
      <c r="L41" s="222">
        <v>18550628.143863015</v>
      </c>
      <c r="M41" s="219">
        <f t="shared" si="9"/>
        <v>4.2253223618974947E-2</v>
      </c>
      <c r="N41" s="222">
        <v>0</v>
      </c>
      <c r="O41" s="224">
        <v>20</v>
      </c>
    </row>
    <row r="42" spans="2:15" s="54" customFormat="1" ht="28.5" x14ac:dyDescent="0.25">
      <c r="B42" s="216">
        <v>4</v>
      </c>
      <c r="C42" s="221" t="s">
        <v>124</v>
      </c>
      <c r="D42" s="218">
        <v>59186739.740000002</v>
      </c>
      <c r="E42" s="219">
        <f t="shared" si="5"/>
        <v>6.5389587887715969E-2</v>
      </c>
      <c r="F42" s="222">
        <v>0</v>
      </c>
      <c r="G42" s="219">
        <f t="shared" si="6"/>
        <v>0</v>
      </c>
      <c r="H42" s="222">
        <v>55336739.739999995</v>
      </c>
      <c r="I42" s="219">
        <f t="shared" si="7"/>
        <v>6.8219516010532485E-2</v>
      </c>
      <c r="J42" s="222">
        <v>3850000</v>
      </c>
      <c r="K42" s="219">
        <f t="shared" si="8"/>
        <v>4.1542769349503759E-2</v>
      </c>
      <c r="L42" s="222">
        <v>33442812.583397258</v>
      </c>
      <c r="M42" s="219">
        <f t="shared" si="9"/>
        <v>7.6173519709154938E-2</v>
      </c>
      <c r="N42" s="222">
        <v>0</v>
      </c>
      <c r="O42" s="224">
        <v>17</v>
      </c>
    </row>
    <row r="43" spans="2:15" s="54" customFormat="1" ht="28.5" x14ac:dyDescent="0.25">
      <c r="B43" s="223">
        <v>5</v>
      </c>
      <c r="C43" s="221" t="s">
        <v>125</v>
      </c>
      <c r="D43" s="218">
        <v>105280000</v>
      </c>
      <c r="E43" s="219">
        <f t="shared" si="5"/>
        <v>0.11631348242968344</v>
      </c>
      <c r="F43" s="222">
        <v>0</v>
      </c>
      <c r="G43" s="219">
        <f t="shared" si="6"/>
        <v>0</v>
      </c>
      <c r="H43" s="222">
        <v>105280000</v>
      </c>
      <c r="I43" s="219">
        <f t="shared" si="7"/>
        <v>0.12978991316319391</v>
      </c>
      <c r="J43" s="222">
        <v>0</v>
      </c>
      <c r="K43" s="219">
        <f t="shared" si="8"/>
        <v>0</v>
      </c>
      <c r="L43" s="222">
        <v>27701315.06849315</v>
      </c>
      <c r="M43" s="219">
        <f t="shared" si="9"/>
        <v>6.3095969098811377E-2</v>
      </c>
      <c r="N43" s="222">
        <v>0</v>
      </c>
      <c r="O43" s="224">
        <v>18</v>
      </c>
    </row>
    <row r="44" spans="2:15" s="54" customFormat="1" ht="28.5" x14ac:dyDescent="0.25">
      <c r="B44" s="216">
        <v>6</v>
      </c>
      <c r="C44" s="221" t="s">
        <v>126</v>
      </c>
      <c r="D44" s="218">
        <v>29500000</v>
      </c>
      <c r="E44" s="219">
        <f t="shared" si="5"/>
        <v>3.2591638788712587E-2</v>
      </c>
      <c r="F44" s="222">
        <v>0</v>
      </c>
      <c r="G44" s="219">
        <f t="shared" si="6"/>
        <v>0</v>
      </c>
      <c r="H44" s="222">
        <v>29500000</v>
      </c>
      <c r="I44" s="219">
        <f t="shared" si="7"/>
        <v>3.6367804315294648E-2</v>
      </c>
      <c r="J44" s="222">
        <v>0</v>
      </c>
      <c r="K44" s="219">
        <f t="shared" si="8"/>
        <v>0</v>
      </c>
      <c r="L44" s="222">
        <v>8001369.8630136978</v>
      </c>
      <c r="M44" s="219">
        <f t="shared" si="9"/>
        <v>1.8224917639346395E-2</v>
      </c>
      <c r="N44" s="222">
        <v>0</v>
      </c>
      <c r="O44" s="224">
        <v>7</v>
      </c>
    </row>
    <row r="45" spans="2:15" s="54" customFormat="1" ht="28.5" x14ac:dyDescent="0.25">
      <c r="B45" s="223">
        <v>7</v>
      </c>
      <c r="C45" s="221" t="s">
        <v>127</v>
      </c>
      <c r="D45" s="218">
        <v>43246677.469999999</v>
      </c>
      <c r="E45" s="219">
        <f t="shared" si="5"/>
        <v>4.7778986132684567E-2</v>
      </c>
      <c r="F45" s="222">
        <v>0</v>
      </c>
      <c r="G45" s="219">
        <f t="shared" si="6"/>
        <v>0</v>
      </c>
      <c r="H45" s="222">
        <v>25582906.730000008</v>
      </c>
      <c r="I45" s="219">
        <f t="shared" si="7"/>
        <v>3.153878460247711E-2</v>
      </c>
      <c r="J45" s="222">
        <v>17663770.740000002</v>
      </c>
      <c r="K45" s="219">
        <f t="shared" si="8"/>
        <v>0.19059791005047622</v>
      </c>
      <c r="L45" s="222">
        <v>31319068.280356176</v>
      </c>
      <c r="M45" s="219">
        <f t="shared" si="9"/>
        <v>7.133621488853055E-2</v>
      </c>
      <c r="N45" s="222">
        <v>0</v>
      </c>
      <c r="O45" s="224">
        <v>24</v>
      </c>
    </row>
    <row r="46" spans="2:15" ht="17.25" x14ac:dyDescent="0.25">
      <c r="B46" s="225"/>
      <c r="C46" s="225"/>
      <c r="D46" s="226"/>
      <c r="E46" s="227"/>
      <c r="F46" s="226"/>
      <c r="G46" s="227"/>
      <c r="H46" s="226"/>
      <c r="I46" s="227"/>
      <c r="J46" s="226"/>
      <c r="K46" s="227"/>
      <c r="L46" s="226"/>
      <c r="M46" s="227" t="s">
        <v>128</v>
      </c>
      <c r="N46" s="226"/>
      <c r="O46" s="228"/>
    </row>
    <row r="47" spans="2:15" s="68" customFormat="1" ht="30.75" x14ac:dyDescent="0.25">
      <c r="B47" s="244" t="s">
        <v>129</v>
      </c>
      <c r="C47" s="245"/>
      <c r="D47" s="246">
        <f>SUM(D39:D46)</f>
        <v>322389976.39999998</v>
      </c>
      <c r="E47" s="247">
        <f t="shared" ref="E47" si="10">D47/$D$53</f>
        <v>0.35617686982814833</v>
      </c>
      <c r="F47" s="246">
        <f>SUM(F39:F45)</f>
        <v>0</v>
      </c>
      <c r="G47" s="247">
        <f t="shared" ref="G47" si="11">F47/$F$53</f>
        <v>0</v>
      </c>
      <c r="H47" s="246">
        <f>SUM(H39:H45)</f>
        <v>300576205.66000003</v>
      </c>
      <c r="I47" s="247">
        <f t="shared" ref="I47" si="12">H47/$H$53</f>
        <v>0.37055242811107253</v>
      </c>
      <c r="J47" s="246">
        <f>SUM(J39:J45)</f>
        <v>21813770.740000002</v>
      </c>
      <c r="K47" s="247">
        <f t="shared" ref="K47" si="13">J47/$J$53</f>
        <v>0.23537777831033091</v>
      </c>
      <c r="L47" s="246">
        <f>SUM(L39:L45)</f>
        <v>125133002.15830138</v>
      </c>
      <c r="M47" s="247">
        <f t="shared" ref="M47" si="14">L47/$L$53</f>
        <v>0.2850185277449776</v>
      </c>
      <c r="N47" s="246">
        <f>SUM(N39:N45)</f>
        <v>0</v>
      </c>
      <c r="O47" s="248">
        <f>SUM(O39:O45)</f>
        <v>94</v>
      </c>
    </row>
    <row r="48" spans="2:15" ht="17.25" hidden="1" x14ac:dyDescent="0.25">
      <c r="B48" s="234"/>
      <c r="C48" s="234"/>
      <c r="D48" s="235"/>
      <c r="E48" s="236"/>
      <c r="F48" s="235"/>
      <c r="G48" s="236"/>
      <c r="H48" s="235"/>
      <c r="I48" s="236"/>
      <c r="J48" s="235"/>
      <c r="K48" s="236"/>
      <c r="L48" s="235"/>
      <c r="M48" s="236"/>
      <c r="N48" s="235"/>
      <c r="O48" s="237"/>
    </row>
    <row r="49" spans="2:15" ht="17.25" hidden="1" x14ac:dyDescent="0.25">
      <c r="B49" s="234"/>
      <c r="C49" s="234"/>
      <c r="D49" s="235"/>
      <c r="E49" s="236"/>
      <c r="F49" s="235"/>
      <c r="G49" s="236"/>
      <c r="H49" s="235"/>
      <c r="I49" s="236"/>
      <c r="J49" s="235"/>
      <c r="K49" s="236"/>
      <c r="L49" s="235"/>
      <c r="M49" s="236"/>
      <c r="N49" s="235"/>
      <c r="O49" s="237"/>
    </row>
    <row r="50" spans="2:15" ht="17.25" hidden="1" x14ac:dyDescent="0.25">
      <c r="B50" s="234" t="s">
        <v>130</v>
      </c>
      <c r="C50" s="234"/>
      <c r="D50" s="235">
        <v>0</v>
      </c>
      <c r="E50" s="236">
        <v>0</v>
      </c>
      <c r="F50" s="235">
        <v>0</v>
      </c>
      <c r="G50" s="236">
        <v>0</v>
      </c>
      <c r="H50" s="235">
        <v>0</v>
      </c>
      <c r="I50" s="236">
        <v>0</v>
      </c>
      <c r="J50" s="235">
        <v>0</v>
      </c>
      <c r="K50" s="236">
        <v>0</v>
      </c>
      <c r="L50" s="235">
        <v>0</v>
      </c>
      <c r="M50" s="236">
        <v>0</v>
      </c>
      <c r="N50" s="235">
        <v>0</v>
      </c>
      <c r="O50" s="237">
        <v>0</v>
      </c>
    </row>
    <row r="51" spans="2:15" ht="17.25" x14ac:dyDescent="0.25">
      <c r="B51" s="234"/>
      <c r="C51" s="234"/>
      <c r="D51" s="235"/>
      <c r="E51" s="236"/>
      <c r="F51" s="235"/>
      <c r="G51" s="236"/>
      <c r="H51" s="235"/>
      <c r="I51" s="236"/>
      <c r="J51" s="235"/>
      <c r="K51" s="236"/>
      <c r="L51" s="235"/>
      <c r="M51" s="236"/>
      <c r="N51" s="235"/>
      <c r="O51" s="237"/>
    </row>
    <row r="52" spans="2:15" ht="17.25" x14ac:dyDescent="0.25">
      <c r="B52" s="234"/>
      <c r="C52" s="234"/>
      <c r="D52" s="235"/>
      <c r="E52" s="236"/>
      <c r="F52" s="235"/>
      <c r="G52" s="236"/>
      <c r="H52" s="235"/>
      <c r="I52" s="236"/>
      <c r="J52" s="235"/>
      <c r="K52" s="236"/>
      <c r="L52" s="235"/>
      <c r="M52" s="236"/>
      <c r="N52" s="235"/>
      <c r="O52" s="237"/>
    </row>
    <row r="53" spans="2:15" s="68" customFormat="1" ht="30.75" x14ac:dyDescent="0.25">
      <c r="B53" s="244" t="s">
        <v>131</v>
      </c>
      <c r="C53" s="245"/>
      <c r="D53" s="246">
        <f>D34+D47</f>
        <v>905140124.77999997</v>
      </c>
      <c r="E53" s="247">
        <f>E47+E34</f>
        <v>1</v>
      </c>
      <c r="F53" s="246">
        <f>F34+F47</f>
        <v>1307524.3999999999</v>
      </c>
      <c r="G53" s="247">
        <f>G47+G34</f>
        <v>1</v>
      </c>
      <c r="H53" s="246">
        <f>H34+H47</f>
        <v>811157026.25999999</v>
      </c>
      <c r="I53" s="247">
        <f>I47+I34</f>
        <v>1</v>
      </c>
      <c r="J53" s="246">
        <f>J34+J47</f>
        <v>92675574.120000005</v>
      </c>
      <c r="K53" s="247">
        <f>K47+K34</f>
        <v>1</v>
      </c>
      <c r="L53" s="246">
        <f>L34+L47</f>
        <v>439034623.98860276</v>
      </c>
      <c r="M53" s="247">
        <f>M47+M34</f>
        <v>0.99999999999999989</v>
      </c>
      <c r="N53" s="246">
        <f>N34+N47</f>
        <v>488825.52999999991</v>
      </c>
      <c r="O53" s="248">
        <f>O34+O47</f>
        <v>1582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3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B36:C38"/>
    <mergeCell ref="D36:D38"/>
    <mergeCell ref="E36:E38"/>
    <mergeCell ref="F36:F38"/>
    <mergeCell ref="G36:G38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1"/>
  <sheetViews>
    <sheetView showGridLines="0" zoomScale="51" zoomScaleNormal="51" workbookViewId="0"/>
  </sheetViews>
  <sheetFormatPr baseColWidth="10" defaultColWidth="11.42578125" defaultRowHeight="12.75" x14ac:dyDescent="0.25"/>
  <cols>
    <col min="1" max="1" width="4.85546875" style="53" customWidth="1"/>
    <col min="2" max="2" width="5.140625" style="53" customWidth="1"/>
    <col min="3" max="3" width="79.28515625" style="53" customWidth="1"/>
    <col min="4" max="4" width="27.5703125" style="53" customWidth="1"/>
    <col min="5" max="5" width="16.28515625" style="53" customWidth="1"/>
    <col min="6" max="6" width="26.5703125" style="53" customWidth="1"/>
    <col min="7" max="7" width="14" style="53" bestFit="1" customWidth="1"/>
    <col min="8" max="8" width="29.42578125" style="53" customWidth="1"/>
    <col min="9" max="9" width="15.42578125" style="53" customWidth="1"/>
    <col min="10" max="10" width="27.28515625" style="53" customWidth="1"/>
    <col min="11" max="11" width="14" style="53" bestFit="1" customWidth="1"/>
    <col min="12" max="12" width="27" style="53" customWidth="1"/>
    <col min="13" max="13" width="14" style="53" bestFit="1" customWidth="1"/>
    <col min="14" max="14" width="22.7109375" style="53" customWidth="1"/>
    <col min="15" max="15" width="22.42578125" style="53" customWidth="1"/>
    <col min="16" max="16" width="15.28515625" style="53" bestFit="1" customWidth="1"/>
    <col min="17" max="16384" width="11.42578125" style="53"/>
  </cols>
  <sheetData>
    <row r="1" spans="2:15" ht="95.25" customHeight="1" x14ac:dyDescent="0.25">
      <c r="B1" s="485" t="s">
        <v>406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8"/>
      <c r="C4" s="488"/>
      <c r="D4" s="487"/>
      <c r="E4" s="487"/>
      <c r="F4" s="489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8"/>
      <c r="C5" s="488"/>
      <c r="D5" s="487"/>
      <c r="E5" s="487"/>
      <c r="F5" s="489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100807976.23999999</v>
      </c>
      <c r="E6" s="219">
        <f>D6/$D$53</f>
        <v>1.1413717549026517E-2</v>
      </c>
      <c r="F6" s="218">
        <v>502902.21000000008</v>
      </c>
      <c r="G6" s="219">
        <f>F6/$F$53</f>
        <v>9.3714422346613709E-3</v>
      </c>
      <c r="H6" s="218">
        <v>85186444.230000004</v>
      </c>
      <c r="I6" s="219">
        <f>H6/$H$53</f>
        <v>1.0952938895577797E-2</v>
      </c>
      <c r="J6" s="218">
        <v>15118629.800000004</v>
      </c>
      <c r="K6" s="219">
        <f>J6/$J$53</f>
        <v>1.5103263222257824E-2</v>
      </c>
      <c r="L6" s="218">
        <v>53705197.119041093</v>
      </c>
      <c r="M6" s="219">
        <f>L6/$L$53</f>
        <v>1.1920586198863976E-2</v>
      </c>
      <c r="N6" s="218">
        <v>642503.42000000004</v>
      </c>
      <c r="O6" s="220">
        <v>511</v>
      </c>
    </row>
    <row r="7" spans="2:15" s="54" customFormat="1" ht="28.5" x14ac:dyDescent="0.25">
      <c r="B7" s="216">
        <v>2</v>
      </c>
      <c r="C7" s="217" t="s">
        <v>95</v>
      </c>
      <c r="D7" s="218">
        <v>9668360.0999999996</v>
      </c>
      <c r="E7" s="219">
        <f t="shared" ref="E7:E34" si="0">D7/$D$53</f>
        <v>1.0946746027413136E-3</v>
      </c>
      <c r="F7" s="218">
        <v>37488.85</v>
      </c>
      <c r="G7" s="219">
        <f t="shared" ref="G7:G32" si="1">F7/$F$53</f>
        <v>6.9859425000117783E-4</v>
      </c>
      <c r="H7" s="218">
        <v>5504023.54</v>
      </c>
      <c r="I7" s="219">
        <f t="shared" ref="I7:I32" si="2">H7/$H$53</f>
        <v>7.0768575984547582E-4</v>
      </c>
      <c r="J7" s="218">
        <v>4126847.71</v>
      </c>
      <c r="K7" s="219">
        <f t="shared" ref="K7:K32" si="3">J7/$J$53</f>
        <v>4.1226531813287675E-3</v>
      </c>
      <c r="L7" s="218">
        <v>6142561.9875616441</v>
      </c>
      <c r="M7" s="219">
        <f t="shared" ref="M7:M34" si="4">L7/$L$53</f>
        <v>1.3634237202833528E-3</v>
      </c>
      <c r="N7" s="218">
        <v>9822.48</v>
      </c>
      <c r="O7" s="220">
        <v>31</v>
      </c>
    </row>
    <row r="8" spans="2:15" s="54" customFormat="1" ht="28.5" x14ac:dyDescent="0.25">
      <c r="B8" s="216">
        <v>3</v>
      </c>
      <c r="C8" s="217" t="s">
        <v>96</v>
      </c>
      <c r="D8" s="218">
        <v>200105545.65000001</v>
      </c>
      <c r="E8" s="219">
        <f t="shared" si="0"/>
        <v>2.2656423263625394E-2</v>
      </c>
      <c r="F8" s="218">
        <v>1144148</v>
      </c>
      <c r="G8" s="219">
        <f t="shared" si="1"/>
        <v>2.132087844653404E-2</v>
      </c>
      <c r="H8" s="218">
        <v>118484975.49999997</v>
      </c>
      <c r="I8" s="219">
        <f t="shared" si="2"/>
        <v>1.5234333448543002E-2</v>
      </c>
      <c r="J8" s="218">
        <v>80476422.150000006</v>
      </c>
      <c r="K8" s="219">
        <f t="shared" si="3"/>
        <v>8.0394625901679895E-2</v>
      </c>
      <c r="L8" s="218">
        <v>139194550.539671</v>
      </c>
      <c r="M8" s="219">
        <f t="shared" si="4"/>
        <v>3.0896090641700319E-2</v>
      </c>
      <c r="N8" s="218">
        <v>821014.52</v>
      </c>
      <c r="O8" s="220">
        <v>2399</v>
      </c>
    </row>
    <row r="9" spans="2:15" s="54" customFormat="1" ht="28.5" x14ac:dyDescent="0.25">
      <c r="B9" s="216">
        <v>4</v>
      </c>
      <c r="C9" s="217" t="s">
        <v>97</v>
      </c>
      <c r="D9" s="218">
        <v>179176022.47</v>
      </c>
      <c r="E9" s="219">
        <f t="shared" si="0"/>
        <v>2.0286733136689428E-2</v>
      </c>
      <c r="F9" s="218">
        <v>562634.26</v>
      </c>
      <c r="G9" s="219">
        <f t="shared" si="1"/>
        <v>1.0484532304663058E-2</v>
      </c>
      <c r="H9" s="218">
        <v>153257990.60000002</v>
      </c>
      <c r="I9" s="219">
        <f t="shared" si="2"/>
        <v>1.970531134940455E-2</v>
      </c>
      <c r="J9" s="218">
        <v>25355397.609999996</v>
      </c>
      <c r="K9" s="219">
        <f t="shared" si="3"/>
        <v>2.5329626379821585E-2</v>
      </c>
      <c r="L9" s="218">
        <v>101977525.62586311</v>
      </c>
      <c r="M9" s="219">
        <f t="shared" si="4"/>
        <v>2.2635274606206793E-2</v>
      </c>
      <c r="N9" s="218">
        <v>203289.67</v>
      </c>
      <c r="O9" s="220">
        <v>816</v>
      </c>
    </row>
    <row r="10" spans="2:15" s="54" customFormat="1" ht="28.5" x14ac:dyDescent="0.25">
      <c r="B10" s="216">
        <v>5</v>
      </c>
      <c r="C10" s="217" t="s">
        <v>98</v>
      </c>
      <c r="D10" s="218">
        <v>3213863.11</v>
      </c>
      <c r="E10" s="219">
        <f t="shared" si="0"/>
        <v>3.6388118427697083E-4</v>
      </c>
      <c r="F10" s="218">
        <v>86561.9</v>
      </c>
      <c r="G10" s="219">
        <f t="shared" si="1"/>
        <v>1.6130568318093767E-3</v>
      </c>
      <c r="H10" s="218">
        <v>1516025.55</v>
      </c>
      <c r="I10" s="219">
        <f t="shared" si="2"/>
        <v>1.9492461932619302E-4</v>
      </c>
      <c r="J10" s="218">
        <v>1611275.66</v>
      </c>
      <c r="K10" s="219">
        <f t="shared" si="3"/>
        <v>1.6096379591619601E-3</v>
      </c>
      <c r="L10" s="218">
        <v>2563228.362821918</v>
      </c>
      <c r="M10" s="219">
        <f t="shared" si="4"/>
        <v>5.6894278925490374E-4</v>
      </c>
      <c r="N10" s="218">
        <v>13455.96</v>
      </c>
      <c r="O10" s="220">
        <v>31</v>
      </c>
    </row>
    <row r="11" spans="2:15" s="54" customFormat="1" ht="28.5" x14ac:dyDescent="0.25">
      <c r="B11" s="216">
        <v>6</v>
      </c>
      <c r="C11" s="217" t="s">
        <v>99</v>
      </c>
      <c r="D11" s="218">
        <v>336688107.85000002</v>
      </c>
      <c r="E11" s="219">
        <f t="shared" si="0"/>
        <v>3.8120624066166432E-2</v>
      </c>
      <c r="F11" s="218">
        <v>24390</v>
      </c>
      <c r="G11" s="219">
        <f t="shared" si="1"/>
        <v>4.5450083845006522E-4</v>
      </c>
      <c r="H11" s="218">
        <v>328848545.05999976</v>
      </c>
      <c r="I11" s="219">
        <f t="shared" si="2"/>
        <v>4.2282056171014326E-2</v>
      </c>
      <c r="J11" s="218">
        <v>7815172.79</v>
      </c>
      <c r="K11" s="219">
        <f t="shared" si="3"/>
        <v>7.8072294471286698E-3</v>
      </c>
      <c r="L11" s="218">
        <v>131444313.8507396</v>
      </c>
      <c r="M11" s="219">
        <f t="shared" si="4"/>
        <v>2.9175822037020918E-2</v>
      </c>
      <c r="N11" s="218">
        <v>105661.71</v>
      </c>
      <c r="O11" s="220">
        <v>240</v>
      </c>
    </row>
    <row r="12" spans="2:15" s="54" customFormat="1" ht="28.5" x14ac:dyDescent="0.25">
      <c r="B12" s="216">
        <v>7</v>
      </c>
      <c r="C12" s="217" t="s">
        <v>100</v>
      </c>
      <c r="D12" s="218">
        <v>10501202.050000001</v>
      </c>
      <c r="E12" s="219">
        <f t="shared" si="0"/>
        <v>1.1889709385555487E-3</v>
      </c>
      <c r="F12" s="218">
        <v>29482.35</v>
      </c>
      <c r="G12" s="219">
        <f t="shared" si="1"/>
        <v>5.4939535852719474E-4</v>
      </c>
      <c r="H12" s="218">
        <v>6985811.3599999994</v>
      </c>
      <c r="I12" s="219">
        <f t="shared" si="2"/>
        <v>8.9820822612956272E-4</v>
      </c>
      <c r="J12" s="218">
        <v>3485908.3400000003</v>
      </c>
      <c r="K12" s="219">
        <f t="shared" si="3"/>
        <v>3.4823652622067518E-3</v>
      </c>
      <c r="L12" s="218">
        <v>9899499.131753426</v>
      </c>
      <c r="M12" s="219">
        <f t="shared" si="4"/>
        <v>2.1973261258882207E-3</v>
      </c>
      <c r="N12" s="218">
        <v>43040.54</v>
      </c>
      <c r="O12" s="220">
        <v>111</v>
      </c>
    </row>
    <row r="13" spans="2:15" s="54" customFormat="1" ht="28.5" x14ac:dyDescent="0.25">
      <c r="B13" s="216">
        <v>8</v>
      </c>
      <c r="C13" s="217" t="s">
        <v>101</v>
      </c>
      <c r="D13" s="218">
        <v>101669281.47</v>
      </c>
      <c r="E13" s="219">
        <f t="shared" si="0"/>
        <v>1.1511236564737286E-2</v>
      </c>
      <c r="F13" s="218">
        <v>288401.51</v>
      </c>
      <c r="G13" s="219">
        <f t="shared" si="1"/>
        <v>5.3742815951318109E-3</v>
      </c>
      <c r="H13" s="218">
        <v>101020883.16999999</v>
      </c>
      <c r="I13" s="219">
        <f t="shared" si="2"/>
        <v>1.2988868951389419E-2</v>
      </c>
      <c r="J13" s="218">
        <v>359996.79000000004</v>
      </c>
      <c r="K13" s="219">
        <f t="shared" si="3"/>
        <v>3.5963088920517601E-4</v>
      </c>
      <c r="L13" s="218">
        <v>37872689.718136989</v>
      </c>
      <c r="M13" s="219">
        <f t="shared" si="4"/>
        <v>8.406349600899525E-3</v>
      </c>
      <c r="N13" s="218">
        <v>21531.21</v>
      </c>
      <c r="O13" s="220">
        <v>93</v>
      </c>
    </row>
    <row r="14" spans="2:15" s="54" customFormat="1" ht="28.5" x14ac:dyDescent="0.25">
      <c r="B14" s="216">
        <v>9</v>
      </c>
      <c r="C14" s="221" t="s">
        <v>244</v>
      </c>
      <c r="D14" s="218">
        <v>1082485.6000000001</v>
      </c>
      <c r="E14" s="219">
        <f t="shared" si="0"/>
        <v>1.2256158044353276E-4</v>
      </c>
      <c r="F14" s="218">
        <v>0</v>
      </c>
      <c r="G14" s="219">
        <f t="shared" si="1"/>
        <v>0</v>
      </c>
      <c r="H14" s="218">
        <v>1082485.6000000001</v>
      </c>
      <c r="I14" s="219">
        <f t="shared" si="2"/>
        <v>1.3918175291048734E-4</v>
      </c>
      <c r="J14" s="218">
        <v>0</v>
      </c>
      <c r="K14" s="219">
        <f t="shared" si="3"/>
        <v>0</v>
      </c>
      <c r="L14" s="218">
        <v>637821.80920547945</v>
      </c>
      <c r="M14" s="219">
        <f t="shared" si="4"/>
        <v>1.4157307419049737E-4</v>
      </c>
      <c r="N14" s="218">
        <v>1144.83</v>
      </c>
      <c r="O14" s="220">
        <v>4</v>
      </c>
    </row>
    <row r="15" spans="2:15" s="54" customFormat="1" ht="28.5" x14ac:dyDescent="0.25">
      <c r="B15" s="216">
        <v>10</v>
      </c>
      <c r="C15" s="217" t="s">
        <v>102</v>
      </c>
      <c r="D15" s="218">
        <v>18798438.579999998</v>
      </c>
      <c r="E15" s="219">
        <f t="shared" si="0"/>
        <v>2.1284036870656566E-3</v>
      </c>
      <c r="F15" s="218">
        <v>249421.45</v>
      </c>
      <c r="G15" s="219">
        <f t="shared" si="1"/>
        <v>4.647899063240305E-3</v>
      </c>
      <c r="H15" s="218">
        <v>15549017.130000001</v>
      </c>
      <c r="I15" s="219">
        <f t="shared" si="2"/>
        <v>1.9992316389138062E-3</v>
      </c>
      <c r="J15" s="218">
        <v>3000000</v>
      </c>
      <c r="K15" s="219">
        <f t="shared" si="3"/>
        <v>2.9969507995210956E-3</v>
      </c>
      <c r="L15" s="218">
        <v>10673431.717287673</v>
      </c>
      <c r="M15" s="219">
        <f t="shared" si="4"/>
        <v>2.3691108058237812E-3</v>
      </c>
      <c r="N15" s="218">
        <v>25492.39</v>
      </c>
      <c r="O15" s="220">
        <v>61</v>
      </c>
    </row>
    <row r="16" spans="2:15" s="54" customFormat="1" ht="28.5" x14ac:dyDescent="0.25">
      <c r="B16" s="216">
        <v>11</v>
      </c>
      <c r="C16" s="217" t="s">
        <v>103</v>
      </c>
      <c r="D16" s="218">
        <v>95957562.370000005</v>
      </c>
      <c r="E16" s="219">
        <f t="shared" si="0"/>
        <v>1.0864542216151483E-2</v>
      </c>
      <c r="F16" s="218">
        <v>42620.800000000003</v>
      </c>
      <c r="G16" s="219">
        <f t="shared" si="1"/>
        <v>7.9422670501896441E-4</v>
      </c>
      <c r="H16" s="218">
        <v>84000072.180000007</v>
      </c>
      <c r="I16" s="219">
        <f t="shared" si="2"/>
        <v>1.0800399830371749E-2</v>
      </c>
      <c r="J16" s="218">
        <v>11914869.390000002</v>
      </c>
      <c r="K16" s="219">
        <f t="shared" si="3"/>
        <v>1.1902759114849977E-2</v>
      </c>
      <c r="L16" s="218">
        <v>72085929.251972646</v>
      </c>
      <c r="M16" s="219">
        <f t="shared" si="4"/>
        <v>1.6000435329724994E-2</v>
      </c>
      <c r="N16" s="218">
        <v>236168.47</v>
      </c>
      <c r="O16" s="220">
        <v>389</v>
      </c>
    </row>
    <row r="17" spans="2:15" s="54" customFormat="1" ht="28.5" x14ac:dyDescent="0.25">
      <c r="B17" s="216">
        <v>12</v>
      </c>
      <c r="C17" s="217" t="s">
        <v>104</v>
      </c>
      <c r="D17" s="218">
        <v>13949042.359999999</v>
      </c>
      <c r="E17" s="219">
        <f t="shared" si="0"/>
        <v>1.579343574931053E-3</v>
      </c>
      <c r="F17" s="218">
        <v>891497.44</v>
      </c>
      <c r="G17" s="219">
        <f t="shared" si="1"/>
        <v>1.6612805820257755E-2</v>
      </c>
      <c r="H17" s="218">
        <v>6787551.5800000019</v>
      </c>
      <c r="I17" s="219">
        <f t="shared" si="2"/>
        <v>8.7271676119732961E-4</v>
      </c>
      <c r="J17" s="218">
        <v>6269993.3399999999</v>
      </c>
      <c r="K17" s="219">
        <f t="shared" si="3"/>
        <v>6.2636205177683145E-3</v>
      </c>
      <c r="L17" s="218">
        <v>11973274.998191781</v>
      </c>
      <c r="M17" s="219">
        <f t="shared" si="4"/>
        <v>2.6576283926913265E-3</v>
      </c>
      <c r="N17" s="218">
        <v>114232.37</v>
      </c>
      <c r="O17" s="220">
        <v>326</v>
      </c>
    </row>
    <row r="18" spans="2:15" s="54" customFormat="1" ht="28.5" x14ac:dyDescent="0.25">
      <c r="B18" s="216">
        <v>13</v>
      </c>
      <c r="C18" s="217" t="s">
        <v>105</v>
      </c>
      <c r="D18" s="218">
        <v>72304382.700000003</v>
      </c>
      <c r="E18" s="219">
        <f t="shared" si="0"/>
        <v>8.1864732581255848E-3</v>
      </c>
      <c r="F18" s="218">
        <v>15000</v>
      </c>
      <c r="G18" s="219">
        <f t="shared" si="1"/>
        <v>2.7952081085489864E-4</v>
      </c>
      <c r="H18" s="218">
        <v>41579493.710000001</v>
      </c>
      <c r="I18" s="219">
        <f t="shared" si="2"/>
        <v>5.3461282253439513E-3</v>
      </c>
      <c r="J18" s="218">
        <v>30709888.989999998</v>
      </c>
      <c r="K18" s="219">
        <f t="shared" si="3"/>
        <v>3.0678675453928193E-2</v>
      </c>
      <c r="L18" s="218">
        <v>54116921.706712328</v>
      </c>
      <c r="M18" s="219">
        <f t="shared" si="4"/>
        <v>1.2011973973247296E-2</v>
      </c>
      <c r="N18" s="218">
        <v>296219.7</v>
      </c>
      <c r="O18" s="220">
        <v>226</v>
      </c>
    </row>
    <row r="19" spans="2:15" s="54" customFormat="1" ht="28.5" x14ac:dyDescent="0.25">
      <c r="B19" s="216">
        <v>14</v>
      </c>
      <c r="C19" s="217" t="s">
        <v>106</v>
      </c>
      <c r="D19" s="218">
        <v>290507178.19999999</v>
      </c>
      <c r="E19" s="219">
        <f t="shared" si="0"/>
        <v>3.2891909962019822E-2</v>
      </c>
      <c r="F19" s="218">
        <v>210973.59999999998</v>
      </c>
      <c r="G19" s="219">
        <f t="shared" si="1"/>
        <v>3.9314341160651359E-3</v>
      </c>
      <c r="H19" s="218">
        <v>278922603.78000003</v>
      </c>
      <c r="I19" s="219">
        <f t="shared" si="2"/>
        <v>3.5862774452110703E-2</v>
      </c>
      <c r="J19" s="218">
        <v>11373600.82</v>
      </c>
      <c r="K19" s="219">
        <f t="shared" si="3"/>
        <v>1.1362040690310929E-2</v>
      </c>
      <c r="L19" s="218">
        <v>169467437.75449315</v>
      </c>
      <c r="M19" s="219">
        <f t="shared" si="4"/>
        <v>3.7615562515770182E-2</v>
      </c>
      <c r="N19" s="218">
        <v>319337.32</v>
      </c>
      <c r="O19" s="220">
        <v>146</v>
      </c>
    </row>
    <row r="20" spans="2:15" s="54" customFormat="1" ht="28.5" x14ac:dyDescent="0.25">
      <c r="B20" s="216">
        <v>15</v>
      </c>
      <c r="C20" s="217" t="s">
        <v>107</v>
      </c>
      <c r="D20" s="218">
        <v>111123939.98</v>
      </c>
      <c r="E20" s="219">
        <f t="shared" si="0"/>
        <v>1.2581715367909816E-2</v>
      </c>
      <c r="F20" s="218">
        <v>113237.1</v>
      </c>
      <c r="G20" s="219">
        <f t="shared" si="1"/>
        <v>2.11014173405715E-3</v>
      </c>
      <c r="H20" s="218">
        <v>103779987.07999994</v>
      </c>
      <c r="I20" s="219">
        <f t="shared" si="2"/>
        <v>1.3343623710857786E-2</v>
      </c>
      <c r="J20" s="218">
        <v>7230715.8000000007</v>
      </c>
      <c r="K20" s="219">
        <f t="shared" si="3"/>
        <v>7.2233664993066066E-3</v>
      </c>
      <c r="L20" s="218">
        <v>78271426.052547932</v>
      </c>
      <c r="M20" s="219">
        <f t="shared" si="4"/>
        <v>1.7373389005523206E-2</v>
      </c>
      <c r="N20" s="218">
        <v>80475.19</v>
      </c>
      <c r="O20" s="220">
        <v>389</v>
      </c>
    </row>
    <row r="21" spans="2:15" s="54" customFormat="1" ht="28.5" x14ac:dyDescent="0.25">
      <c r="B21" s="216">
        <v>16</v>
      </c>
      <c r="C21" s="217" t="s">
        <v>108</v>
      </c>
      <c r="D21" s="218">
        <v>5471417.6299999999</v>
      </c>
      <c r="E21" s="219">
        <f t="shared" si="0"/>
        <v>6.194868476766881E-4</v>
      </c>
      <c r="F21" s="218">
        <v>24446.97</v>
      </c>
      <c r="G21" s="219">
        <f t="shared" si="1"/>
        <v>4.5556245848969213E-4</v>
      </c>
      <c r="H21" s="218">
        <v>998000</v>
      </c>
      <c r="I21" s="219">
        <f t="shared" si="2"/>
        <v>1.2831892581727309E-4</v>
      </c>
      <c r="J21" s="218">
        <v>4448970.6600000011</v>
      </c>
      <c r="K21" s="219">
        <f t="shared" si="3"/>
        <v>4.4444487255109666E-3</v>
      </c>
      <c r="L21" s="218">
        <v>5471417.629999998</v>
      </c>
      <c r="M21" s="219">
        <f t="shared" si="4"/>
        <v>1.2144542611738126E-3</v>
      </c>
      <c r="N21" s="218">
        <v>100158.7</v>
      </c>
      <c r="O21" s="220">
        <v>110</v>
      </c>
    </row>
    <row r="22" spans="2:15" s="54" customFormat="1" ht="28.5" x14ac:dyDescent="0.25">
      <c r="B22" s="216">
        <v>17</v>
      </c>
      <c r="C22" s="217" t="s">
        <v>109</v>
      </c>
      <c r="D22" s="218">
        <v>163154675.83000001</v>
      </c>
      <c r="E22" s="219">
        <f t="shared" si="0"/>
        <v>1.8472758368773733E-2</v>
      </c>
      <c r="F22" s="218">
        <v>672368.55000000016</v>
      </c>
      <c r="G22" s="219">
        <f t="shared" si="1"/>
        <v>1.2529400152622168E-2</v>
      </c>
      <c r="H22" s="218">
        <v>153883081.47000003</v>
      </c>
      <c r="I22" s="219">
        <f t="shared" si="2"/>
        <v>1.9785683081846018E-2</v>
      </c>
      <c r="J22" s="218">
        <v>8599225.8100000005</v>
      </c>
      <c r="K22" s="219">
        <f t="shared" si="3"/>
        <v>8.5904855555139804E-3</v>
      </c>
      <c r="L22" s="218">
        <v>85927604.671369895</v>
      </c>
      <c r="M22" s="219">
        <f t="shared" si="4"/>
        <v>1.9072780164581225E-2</v>
      </c>
      <c r="N22" s="218">
        <v>237400.26</v>
      </c>
      <c r="O22" s="220">
        <v>585</v>
      </c>
    </row>
    <row r="23" spans="2:15" s="54" customFormat="1" ht="28.5" x14ac:dyDescent="0.25">
      <c r="B23" s="216">
        <v>18</v>
      </c>
      <c r="C23" s="217" t="s">
        <v>110</v>
      </c>
      <c r="D23" s="218">
        <v>16325490.369999999</v>
      </c>
      <c r="E23" s="219">
        <f t="shared" si="0"/>
        <v>1.8484106405321922E-3</v>
      </c>
      <c r="F23" s="218">
        <v>316658.19</v>
      </c>
      <c r="G23" s="219">
        <f t="shared" si="1"/>
        <v>5.9008369355096381E-3</v>
      </c>
      <c r="H23" s="218">
        <v>11889461.209999999</v>
      </c>
      <c r="I23" s="219">
        <f t="shared" si="2"/>
        <v>1.5287002915965288E-3</v>
      </c>
      <c r="J23" s="218">
        <v>4119370.97</v>
      </c>
      <c r="K23" s="219">
        <f t="shared" si="3"/>
        <v>4.1151840406884969E-3</v>
      </c>
      <c r="L23" s="218">
        <v>10934326.575342469</v>
      </c>
      <c r="M23" s="219">
        <f t="shared" si="4"/>
        <v>2.4270199060806709E-3</v>
      </c>
      <c r="N23" s="218">
        <v>48630.46</v>
      </c>
      <c r="O23" s="220">
        <v>146</v>
      </c>
    </row>
    <row r="24" spans="2:15" s="54" customFormat="1" ht="28.5" x14ac:dyDescent="0.25">
      <c r="B24" s="216">
        <v>19</v>
      </c>
      <c r="C24" s="217" t="s">
        <v>111</v>
      </c>
      <c r="D24" s="218">
        <v>752736053.09000003</v>
      </c>
      <c r="E24" s="219">
        <f t="shared" si="0"/>
        <v>8.5226556661388744E-2</v>
      </c>
      <c r="F24" s="218">
        <v>2637097.4300000002</v>
      </c>
      <c r="G24" s="219">
        <f t="shared" si="1"/>
        <v>4.9141574129131296E-2</v>
      </c>
      <c r="H24" s="218">
        <v>655145170.51999986</v>
      </c>
      <c r="I24" s="219">
        <f t="shared" si="2"/>
        <v>8.4235996528557705E-2</v>
      </c>
      <c r="J24" s="218">
        <v>94953785.140000001</v>
      </c>
      <c r="K24" s="219">
        <f t="shared" si="3"/>
        <v>9.4857274097625774E-2</v>
      </c>
      <c r="L24" s="218">
        <v>494509278.09868491</v>
      </c>
      <c r="M24" s="219">
        <f t="shared" si="4"/>
        <v>0.10976294273060892</v>
      </c>
      <c r="N24" s="218">
        <v>301711.46999999997</v>
      </c>
      <c r="O24" s="220">
        <v>571</v>
      </c>
    </row>
    <row r="25" spans="2:15" s="54" customFormat="1" ht="28.5" x14ac:dyDescent="0.25">
      <c r="B25" s="216">
        <v>20</v>
      </c>
      <c r="C25" s="217" t="s">
        <v>112</v>
      </c>
      <c r="D25" s="218">
        <v>420247668.25999999</v>
      </c>
      <c r="E25" s="219">
        <f t="shared" si="0"/>
        <v>4.7581435170735813E-2</v>
      </c>
      <c r="F25" s="218">
        <v>2965013.28</v>
      </c>
      <c r="G25" s="219">
        <f t="shared" si="1"/>
        <v>5.5252194414742842E-2</v>
      </c>
      <c r="H25" s="218">
        <v>375953803.38999999</v>
      </c>
      <c r="I25" s="219">
        <f t="shared" si="2"/>
        <v>4.8338665539001083E-2</v>
      </c>
      <c r="J25" s="218">
        <v>41328851.589999981</v>
      </c>
      <c r="K25" s="219">
        <f t="shared" si="3"/>
        <v>4.1286844938646379E-2</v>
      </c>
      <c r="L25" s="218">
        <v>194183434.7398631</v>
      </c>
      <c r="M25" s="219">
        <f t="shared" si="4"/>
        <v>4.3101608342990587E-2</v>
      </c>
      <c r="N25" s="218">
        <v>296562.71999999997</v>
      </c>
      <c r="O25" s="220">
        <v>1839</v>
      </c>
    </row>
    <row r="26" spans="2:15" s="54" customFormat="1" ht="28.5" x14ac:dyDescent="0.25">
      <c r="B26" s="216">
        <v>21</v>
      </c>
      <c r="C26" s="217" t="s">
        <v>113</v>
      </c>
      <c r="D26" s="218">
        <v>45903101.609999999</v>
      </c>
      <c r="E26" s="219">
        <f t="shared" si="0"/>
        <v>5.1972577562063391E-3</v>
      </c>
      <c r="F26" s="218">
        <v>62173.439999999995</v>
      </c>
      <c r="G26" s="219">
        <f t="shared" si="1"/>
        <v>1.1585846908292259E-3</v>
      </c>
      <c r="H26" s="218">
        <v>43098595.709999993</v>
      </c>
      <c r="I26" s="219">
        <f t="shared" si="2"/>
        <v>5.5414484025452238E-3</v>
      </c>
      <c r="J26" s="218">
        <v>2742332.46</v>
      </c>
      <c r="K26" s="219">
        <f t="shared" si="3"/>
        <v>2.7395451528498841E-3</v>
      </c>
      <c r="L26" s="218">
        <v>16480001.529013708</v>
      </c>
      <c r="M26" s="219">
        <f t="shared" si="4"/>
        <v>3.6579565725933542E-3</v>
      </c>
      <c r="N26" s="218">
        <v>36617.699999999997</v>
      </c>
      <c r="O26" s="220">
        <v>85</v>
      </c>
    </row>
    <row r="27" spans="2:15" s="54" customFormat="1" ht="28.5" x14ac:dyDescent="0.25">
      <c r="B27" s="216">
        <v>22</v>
      </c>
      <c r="C27" s="217" t="s">
        <v>114</v>
      </c>
      <c r="D27" s="218">
        <v>428211573.22000003</v>
      </c>
      <c r="E27" s="219">
        <f t="shared" si="0"/>
        <v>4.8483127330335621E-2</v>
      </c>
      <c r="F27" s="218">
        <v>40322406.439999998</v>
      </c>
      <c r="G27" s="219">
        <f t="shared" si="1"/>
        <v>0.75139678291530576</v>
      </c>
      <c r="H27" s="218">
        <v>326925697.63999999</v>
      </c>
      <c r="I27" s="219">
        <f t="shared" si="2"/>
        <v>4.2034823991209828E-2</v>
      </c>
      <c r="J27" s="218">
        <v>60963469.140000001</v>
      </c>
      <c r="K27" s="219">
        <f t="shared" si="3"/>
        <v>6.0901505860234205E-2</v>
      </c>
      <c r="L27" s="218">
        <v>319440456.01186311</v>
      </c>
      <c r="M27" s="219">
        <f t="shared" si="4"/>
        <v>7.090407810725155E-2</v>
      </c>
      <c r="N27" s="218">
        <v>124955.25</v>
      </c>
      <c r="O27" s="220">
        <v>531</v>
      </c>
    </row>
    <row r="28" spans="2:15" s="54" customFormat="1" ht="28.5" x14ac:dyDescent="0.25">
      <c r="B28" s="216">
        <v>23</v>
      </c>
      <c r="C28" s="217" t="s">
        <v>115</v>
      </c>
      <c r="D28" s="218">
        <v>38285402.119999997</v>
      </c>
      <c r="E28" s="219">
        <f t="shared" si="0"/>
        <v>4.3347637989303318E-3</v>
      </c>
      <c r="F28" s="218">
        <v>1719280.2399999991</v>
      </c>
      <c r="G28" s="219">
        <f t="shared" si="1"/>
        <v>3.2038307118106971E-2</v>
      </c>
      <c r="H28" s="218">
        <v>13408430.140000001</v>
      </c>
      <c r="I28" s="219">
        <f t="shared" si="2"/>
        <v>1.7240033591791068E-3</v>
      </c>
      <c r="J28" s="218">
        <v>23157691.739999983</v>
      </c>
      <c r="K28" s="219">
        <f t="shared" si="3"/>
        <v>2.3134154258418672E-2</v>
      </c>
      <c r="L28" s="218">
        <v>38061712.341013737</v>
      </c>
      <c r="M28" s="219">
        <f t="shared" si="4"/>
        <v>8.4483056980821335E-3</v>
      </c>
      <c r="N28" s="218">
        <v>286918.11</v>
      </c>
      <c r="O28" s="220">
        <v>920</v>
      </c>
    </row>
    <row r="29" spans="2:15" s="54" customFormat="1" ht="28.5" x14ac:dyDescent="0.25">
      <c r="B29" s="216">
        <v>24</v>
      </c>
      <c r="C29" s="217" t="s">
        <v>116</v>
      </c>
      <c r="D29" s="218">
        <v>2047361213.8900001</v>
      </c>
      <c r="E29" s="219">
        <f t="shared" si="0"/>
        <v>0.23180708003242551</v>
      </c>
      <c r="F29" s="218">
        <v>622313.37000000011</v>
      </c>
      <c r="G29" s="219">
        <f t="shared" si="1"/>
        <v>1.1596635852549639E-2</v>
      </c>
      <c r="H29" s="218">
        <v>1636464714.04</v>
      </c>
      <c r="I29" s="219">
        <f t="shared" si="2"/>
        <v>0.21041021467282944</v>
      </c>
      <c r="J29" s="218">
        <v>410274186.4799996</v>
      </c>
      <c r="K29" s="219">
        <f t="shared" si="3"/>
        <v>0.40985718373136726</v>
      </c>
      <c r="L29" s="218">
        <v>1048798382.1955615</v>
      </c>
      <c r="M29" s="219">
        <f t="shared" si="4"/>
        <v>0.23279481671911803</v>
      </c>
      <c r="N29" s="218">
        <v>606105.18999999994</v>
      </c>
      <c r="O29" s="220">
        <v>1920</v>
      </c>
    </row>
    <row r="30" spans="2:15" s="54" customFormat="1" ht="28.5" x14ac:dyDescent="0.25">
      <c r="B30" s="216">
        <v>25</v>
      </c>
      <c r="C30" s="217" t="s">
        <v>117</v>
      </c>
      <c r="D30" s="218">
        <v>83035341.840000004</v>
      </c>
      <c r="E30" s="219">
        <f t="shared" si="0"/>
        <v>9.4014578379420493E-3</v>
      </c>
      <c r="F30" s="218">
        <v>0</v>
      </c>
      <c r="G30" s="219">
        <f t="shared" si="1"/>
        <v>0</v>
      </c>
      <c r="H30" s="218">
        <v>74473338.789999992</v>
      </c>
      <c r="I30" s="219">
        <f t="shared" si="2"/>
        <v>9.5754898151890339E-3</v>
      </c>
      <c r="J30" s="218">
        <v>8562003.0500000026</v>
      </c>
      <c r="K30" s="219">
        <f t="shared" si="3"/>
        <v>8.5533006287331886E-3</v>
      </c>
      <c r="L30" s="218">
        <v>45860123.237698644</v>
      </c>
      <c r="M30" s="219">
        <f t="shared" si="4"/>
        <v>1.0179267211956423E-2</v>
      </c>
      <c r="N30" s="218">
        <v>303523.53000000003</v>
      </c>
      <c r="O30" s="220">
        <v>217</v>
      </c>
    </row>
    <row r="31" spans="2:15" s="54" customFormat="1" ht="28.5" x14ac:dyDescent="0.25">
      <c r="B31" s="216">
        <v>26</v>
      </c>
      <c r="C31" s="217" t="s">
        <v>118</v>
      </c>
      <c r="D31" s="218">
        <v>49619686.689999998</v>
      </c>
      <c r="E31" s="219">
        <f t="shared" si="0"/>
        <v>5.6180583112046259E-3</v>
      </c>
      <c r="F31" s="218">
        <v>75505.570000000007</v>
      </c>
      <c r="G31" s="219">
        <f t="shared" si="1"/>
        <v>1.4070252100307542E-3</v>
      </c>
      <c r="H31" s="218">
        <v>49199569.939999998</v>
      </c>
      <c r="I31" s="219">
        <f t="shared" si="2"/>
        <v>6.3258877408543072E-3</v>
      </c>
      <c r="J31" s="218">
        <v>344611.18</v>
      </c>
      <c r="K31" s="219">
        <f t="shared" si="3"/>
        <v>3.4426091714163601E-4</v>
      </c>
      <c r="L31" s="218">
        <v>10528958.749342468</v>
      </c>
      <c r="M31" s="219">
        <f t="shared" si="4"/>
        <v>2.3370430998999178E-3</v>
      </c>
      <c r="N31" s="218">
        <v>27272.799999999999</v>
      </c>
      <c r="O31" s="220">
        <v>76</v>
      </c>
    </row>
    <row r="32" spans="2:15" s="54" customFormat="1" ht="28.5" x14ac:dyDescent="0.25">
      <c r="B32" s="216">
        <v>27</v>
      </c>
      <c r="C32" s="217" t="s">
        <v>119</v>
      </c>
      <c r="D32" s="218">
        <v>59897811.5</v>
      </c>
      <c r="E32" s="219">
        <f t="shared" si="0"/>
        <v>6.7817719169186285E-3</v>
      </c>
      <c r="F32" s="218">
        <v>47244.39</v>
      </c>
      <c r="G32" s="219">
        <f t="shared" si="1"/>
        <v>8.8038601340967109E-4</v>
      </c>
      <c r="H32" s="218">
        <v>54805804.260000005</v>
      </c>
      <c r="I32" s="219">
        <f t="shared" si="2"/>
        <v>7.0467153619187678E-3</v>
      </c>
      <c r="J32" s="218">
        <v>5044762.8499999996</v>
      </c>
      <c r="K32" s="219">
        <f t="shared" si="3"/>
        <v>5.0396353522339397E-3</v>
      </c>
      <c r="L32" s="218">
        <v>41090775.127835616</v>
      </c>
      <c r="M32" s="219">
        <f t="shared" si="4"/>
        <v>9.1206466629992749E-3</v>
      </c>
      <c r="N32" s="218">
        <v>43015.53</v>
      </c>
      <c r="O32" s="215">
        <v>174</v>
      </c>
    </row>
    <row r="33" spans="2:15" s="54" customFormat="1" ht="28.5" x14ac:dyDescent="0.25">
      <c r="B33" s="238"/>
      <c r="C33" s="55"/>
      <c r="D33" s="56"/>
      <c r="E33" s="57"/>
      <c r="F33" s="56"/>
      <c r="G33" s="57"/>
      <c r="H33" s="56"/>
      <c r="I33" s="57"/>
      <c r="J33" s="56"/>
      <c r="K33" s="57"/>
      <c r="L33" s="56"/>
      <c r="M33" s="57"/>
      <c r="N33" s="58"/>
      <c r="O33" s="243"/>
    </row>
    <row r="34" spans="2:15" s="68" customFormat="1" ht="30.75" x14ac:dyDescent="0.25">
      <c r="B34" s="251" t="s">
        <v>120</v>
      </c>
      <c r="C34" s="252"/>
      <c r="D34" s="253">
        <f>SUM(D6:D33)</f>
        <v>5655802824.7799997</v>
      </c>
      <c r="E34" s="254">
        <f t="shared" si="0"/>
        <v>0.64036337562553602</v>
      </c>
      <c r="F34" s="253">
        <f>SUM(F6:F33)</f>
        <v>53663267.339999996</v>
      </c>
      <c r="G34" s="254">
        <f>F34/$F$53</f>
        <v>1</v>
      </c>
      <c r="H34" s="253">
        <f>SUM(H6:H33)</f>
        <v>4728751577.1799994</v>
      </c>
      <c r="I34" s="254">
        <f>H34/$H$53</f>
        <v>0.60800433150348043</v>
      </c>
      <c r="J34" s="253">
        <f>SUM(J6:J33)</f>
        <v>873387980.25999951</v>
      </c>
      <c r="K34" s="254">
        <f>J34/$J$53</f>
        <v>0.87250026857744001</v>
      </c>
      <c r="L34" s="253">
        <f>SUM(L6:L33)</f>
        <v>3191312280.5335889</v>
      </c>
      <c r="M34" s="254">
        <f t="shared" si="4"/>
        <v>0.7083544082944252</v>
      </c>
      <c r="N34" s="253">
        <f>SUM(N6:N33)</f>
        <v>5346261.5000000009</v>
      </c>
      <c r="O34" s="255">
        <f>SUM(O6:O32)</f>
        <v>12947</v>
      </c>
    </row>
    <row r="35" spans="2:15" ht="15.75" x14ac:dyDescent="0.25">
      <c r="B35" s="213"/>
      <c r="C35" s="213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4"/>
    </row>
    <row r="36" spans="2:15" ht="12.75" customHeight="1" x14ac:dyDescent="0.25">
      <c r="B36" s="488" t="s">
        <v>121</v>
      </c>
      <c r="C36" s="488"/>
      <c r="D36" s="487" t="s">
        <v>83</v>
      </c>
      <c r="E36" s="487" t="s">
        <v>84</v>
      </c>
      <c r="F36" s="487" t="s">
        <v>85</v>
      </c>
      <c r="G36" s="487" t="s">
        <v>84</v>
      </c>
      <c r="H36" s="487" t="s">
        <v>86</v>
      </c>
      <c r="I36" s="487" t="s">
        <v>84</v>
      </c>
      <c r="J36" s="487" t="s">
        <v>87</v>
      </c>
      <c r="K36" s="487" t="s">
        <v>84</v>
      </c>
      <c r="L36" s="487" t="s">
        <v>88</v>
      </c>
      <c r="M36" s="487" t="s">
        <v>84</v>
      </c>
      <c r="N36" s="487" t="s">
        <v>89</v>
      </c>
      <c r="O36" s="487" t="s">
        <v>90</v>
      </c>
    </row>
    <row r="37" spans="2:15" ht="76.900000000000006" customHeight="1" x14ac:dyDescent="0.25">
      <c r="B37" s="488"/>
      <c r="C37" s="488"/>
      <c r="D37" s="487"/>
      <c r="E37" s="487"/>
      <c r="F37" s="489"/>
      <c r="G37" s="487"/>
      <c r="H37" s="487"/>
      <c r="I37" s="487"/>
      <c r="J37" s="487"/>
      <c r="K37" s="487"/>
      <c r="L37" s="487" t="s">
        <v>91</v>
      </c>
      <c r="M37" s="487"/>
      <c r="N37" s="487" t="s">
        <v>92</v>
      </c>
      <c r="O37" s="487" t="s">
        <v>93</v>
      </c>
    </row>
    <row r="38" spans="2:15" ht="15.6" customHeight="1" x14ac:dyDescent="0.25">
      <c r="B38" s="488"/>
      <c r="C38" s="488"/>
      <c r="D38" s="487"/>
      <c r="E38" s="487"/>
      <c r="F38" s="489"/>
      <c r="G38" s="487"/>
      <c r="H38" s="487"/>
      <c r="I38" s="487"/>
      <c r="J38" s="487"/>
      <c r="K38" s="487"/>
      <c r="L38" s="487"/>
      <c r="M38" s="487"/>
      <c r="N38" s="487"/>
      <c r="O38" s="487"/>
    </row>
    <row r="39" spans="2:15" s="54" customFormat="1" ht="28.5" customHeight="1" x14ac:dyDescent="0.25">
      <c r="B39" s="264">
        <v>1</v>
      </c>
      <c r="C39" s="217" t="s">
        <v>245</v>
      </c>
      <c r="D39" s="218">
        <v>0</v>
      </c>
      <c r="E39" s="219">
        <f t="shared" ref="E39:E45" si="5">D39/$D$53</f>
        <v>0</v>
      </c>
      <c r="F39" s="218">
        <v>0</v>
      </c>
      <c r="G39" s="219">
        <f t="shared" ref="G39:G45" si="6">F39/$F$53</f>
        <v>0</v>
      </c>
      <c r="H39" s="218">
        <v>0</v>
      </c>
      <c r="I39" s="219">
        <f t="shared" ref="I39:I45" si="7">H39/$H$53</f>
        <v>0</v>
      </c>
      <c r="J39" s="218">
        <v>0</v>
      </c>
      <c r="K39" s="219">
        <f t="shared" ref="K39:K45" si="8">J39/$J$53</f>
        <v>0</v>
      </c>
      <c r="L39" s="218">
        <v>0</v>
      </c>
      <c r="M39" s="219">
        <f t="shared" ref="M39:M45" si="9">L39/$L$53</f>
        <v>0</v>
      </c>
      <c r="N39" s="218">
        <v>0</v>
      </c>
      <c r="O39" s="249">
        <v>0</v>
      </c>
    </row>
    <row r="40" spans="2:15" s="54" customFormat="1" ht="28.5" customHeight="1" x14ac:dyDescent="0.25">
      <c r="B40" s="264">
        <v>2</v>
      </c>
      <c r="C40" s="217" t="s">
        <v>122</v>
      </c>
      <c r="D40" s="218">
        <v>298100000</v>
      </c>
      <c r="E40" s="219">
        <f t="shared" si="5"/>
        <v>3.3751587208381451E-2</v>
      </c>
      <c r="F40" s="218">
        <v>0</v>
      </c>
      <c r="G40" s="219">
        <f t="shared" si="6"/>
        <v>0</v>
      </c>
      <c r="H40" s="218">
        <v>298100000</v>
      </c>
      <c r="I40" s="219">
        <f t="shared" si="7"/>
        <v>3.8328528843816739E-2</v>
      </c>
      <c r="J40" s="218">
        <v>0</v>
      </c>
      <c r="K40" s="219">
        <f t="shared" si="8"/>
        <v>0</v>
      </c>
      <c r="L40" s="218">
        <v>47013972.602739722</v>
      </c>
      <c r="M40" s="219">
        <f t="shared" si="9"/>
        <v>1.0435379498184304E-2</v>
      </c>
      <c r="N40" s="218">
        <v>0</v>
      </c>
      <c r="O40" s="249">
        <v>53</v>
      </c>
    </row>
    <row r="41" spans="2:15" s="54" customFormat="1" ht="28.5" customHeight="1" x14ac:dyDescent="0.25">
      <c r="B41" s="267">
        <v>3</v>
      </c>
      <c r="C41" s="217" t="s">
        <v>123</v>
      </c>
      <c r="D41" s="218">
        <v>364538231.72000003</v>
      </c>
      <c r="E41" s="219">
        <f t="shared" si="5"/>
        <v>4.1273880975131648E-2</v>
      </c>
      <c r="F41" s="218">
        <v>0</v>
      </c>
      <c r="G41" s="219">
        <f t="shared" si="6"/>
        <v>0</v>
      </c>
      <c r="H41" s="218">
        <v>364238231.72000003</v>
      </c>
      <c r="I41" s="219">
        <f t="shared" si="7"/>
        <v>4.6832323282458323E-2</v>
      </c>
      <c r="J41" s="218">
        <v>300000</v>
      </c>
      <c r="K41" s="219">
        <f t="shared" si="8"/>
        <v>2.9969507995210954E-4</v>
      </c>
      <c r="L41" s="218">
        <v>142259638.47161642</v>
      </c>
      <c r="M41" s="219">
        <f t="shared" si="9"/>
        <v>3.1576427869005615E-2</v>
      </c>
      <c r="N41" s="218">
        <v>0</v>
      </c>
      <c r="O41" s="250">
        <v>150</v>
      </c>
    </row>
    <row r="42" spans="2:15" s="54" customFormat="1" ht="28.5" x14ac:dyDescent="0.25">
      <c r="B42" s="264">
        <v>4</v>
      </c>
      <c r="C42" s="217" t="s">
        <v>124</v>
      </c>
      <c r="D42" s="218">
        <v>517111578.69999999</v>
      </c>
      <c r="E42" s="219">
        <f t="shared" si="5"/>
        <v>5.8548596259499687E-2</v>
      </c>
      <c r="F42" s="218">
        <v>0</v>
      </c>
      <c r="G42" s="219">
        <f t="shared" si="6"/>
        <v>0</v>
      </c>
      <c r="H42" s="218">
        <v>429000909.79000002</v>
      </c>
      <c r="I42" s="219">
        <f t="shared" si="7"/>
        <v>5.515925442774116E-2</v>
      </c>
      <c r="J42" s="218">
        <v>88110668.909999982</v>
      </c>
      <c r="K42" s="219">
        <f t="shared" si="8"/>
        <v>8.8021113212054317E-2</v>
      </c>
      <c r="L42" s="218">
        <v>310581550.2673974</v>
      </c>
      <c r="M42" s="219">
        <f t="shared" si="9"/>
        <v>6.8937725589813842E-2</v>
      </c>
      <c r="N42" s="218">
        <v>0</v>
      </c>
      <c r="O42" s="250">
        <v>433</v>
      </c>
    </row>
    <row r="43" spans="2:15" s="54" customFormat="1" ht="28.5" x14ac:dyDescent="0.25">
      <c r="B43" s="267">
        <v>5</v>
      </c>
      <c r="C43" s="217" t="s">
        <v>125</v>
      </c>
      <c r="D43" s="218">
        <v>1142257485.21</v>
      </c>
      <c r="E43" s="219">
        <f t="shared" si="5"/>
        <v>0.12932909468799664</v>
      </c>
      <c r="F43" s="218">
        <v>0</v>
      </c>
      <c r="G43" s="219">
        <f t="shared" si="6"/>
        <v>0</v>
      </c>
      <c r="H43" s="218">
        <v>1125908104.9100001</v>
      </c>
      <c r="I43" s="219">
        <f t="shared" si="7"/>
        <v>0.14476484828758801</v>
      </c>
      <c r="J43" s="218">
        <v>16349380.299999997</v>
      </c>
      <c r="K43" s="219">
        <f t="shared" si="8"/>
        <v>1.6332762787253145E-2</v>
      </c>
      <c r="L43" s="218">
        <v>456416283.23430115</v>
      </c>
      <c r="M43" s="219">
        <f t="shared" si="9"/>
        <v>0.10130769345841564</v>
      </c>
      <c r="N43" s="218">
        <v>0</v>
      </c>
      <c r="O43" s="250">
        <v>536</v>
      </c>
    </row>
    <row r="44" spans="2:15" s="54" customFormat="1" ht="28.5" x14ac:dyDescent="0.25">
      <c r="B44" s="264">
        <v>6</v>
      </c>
      <c r="C44" s="217" t="s">
        <v>126</v>
      </c>
      <c r="D44" s="218">
        <v>138450000</v>
      </c>
      <c r="E44" s="219">
        <f t="shared" si="5"/>
        <v>1.5675636528012116E-2</v>
      </c>
      <c r="F44" s="218">
        <v>0</v>
      </c>
      <c r="G44" s="219">
        <f t="shared" si="6"/>
        <v>0</v>
      </c>
      <c r="H44" s="218">
        <v>138450000</v>
      </c>
      <c r="I44" s="219">
        <f t="shared" si="7"/>
        <v>1.7801357995392245E-2</v>
      </c>
      <c r="J44" s="218">
        <v>0</v>
      </c>
      <c r="K44" s="219">
        <f t="shared" si="8"/>
        <v>0</v>
      </c>
      <c r="L44" s="218">
        <v>51656438.356164373</v>
      </c>
      <c r="M44" s="219">
        <f t="shared" si="9"/>
        <v>1.146583681251658E-2</v>
      </c>
      <c r="N44" s="218">
        <v>0</v>
      </c>
      <c r="O44" s="250">
        <v>83</v>
      </c>
    </row>
    <row r="45" spans="2:15" s="54" customFormat="1" ht="28.5" x14ac:dyDescent="0.25">
      <c r="B45" s="267">
        <v>7</v>
      </c>
      <c r="C45" s="265" t="s">
        <v>127</v>
      </c>
      <c r="D45" s="218">
        <v>715917109.04999995</v>
      </c>
      <c r="E45" s="219">
        <f t="shared" si="5"/>
        <v>8.1057828715442481E-2</v>
      </c>
      <c r="F45" s="266">
        <v>0</v>
      </c>
      <c r="G45" s="219">
        <f t="shared" si="6"/>
        <v>0</v>
      </c>
      <c r="H45" s="266">
        <v>693047704.24000072</v>
      </c>
      <c r="I45" s="219">
        <f t="shared" si="7"/>
        <v>8.9109355659523118E-2</v>
      </c>
      <c r="J45" s="266">
        <v>22869404.810000002</v>
      </c>
      <c r="K45" s="219">
        <f t="shared" si="8"/>
        <v>2.2846160343300365E-2</v>
      </c>
      <c r="L45" s="266">
        <v>306007835.50920552</v>
      </c>
      <c r="M45" s="219">
        <f t="shared" si="9"/>
        <v>6.7922528477638786E-2</v>
      </c>
      <c r="N45" s="266">
        <v>0</v>
      </c>
      <c r="O45" s="249">
        <v>220</v>
      </c>
    </row>
    <row r="46" spans="2:15" ht="15.75" x14ac:dyDescent="0.25">
      <c r="B46" s="256"/>
      <c r="C46" s="257"/>
      <c r="D46" s="59"/>
      <c r="E46" s="60"/>
      <c r="F46" s="59"/>
      <c r="G46" s="60"/>
      <c r="H46" s="59"/>
      <c r="I46" s="60"/>
      <c r="J46" s="59"/>
      <c r="K46" s="60"/>
      <c r="L46" s="59"/>
      <c r="M46" s="60" t="s">
        <v>128</v>
      </c>
      <c r="N46" s="59"/>
      <c r="O46" s="258"/>
    </row>
    <row r="47" spans="2:15" s="68" customFormat="1" ht="33.75" customHeight="1" x14ac:dyDescent="0.25">
      <c r="B47" s="251" t="s">
        <v>129</v>
      </c>
      <c r="C47" s="252"/>
      <c r="D47" s="253">
        <f>SUM(D39:D46)</f>
        <v>3176374404.6800003</v>
      </c>
      <c r="E47" s="254">
        <f t="shared" ref="E47" si="10">D47/$D$53</f>
        <v>0.35963662437446403</v>
      </c>
      <c r="F47" s="253">
        <f>SUM(F39:F45)</f>
        <v>0</v>
      </c>
      <c r="G47" s="254">
        <f>F47/$F$53</f>
        <v>0</v>
      </c>
      <c r="H47" s="253">
        <f>SUM(H39:H45)</f>
        <v>3048744950.6600008</v>
      </c>
      <c r="I47" s="254">
        <f>H47/$H$53</f>
        <v>0.39199566849651957</v>
      </c>
      <c r="J47" s="253">
        <f>SUM(J39:J45)</f>
        <v>127629454.01999998</v>
      </c>
      <c r="K47" s="254">
        <f>J47/$J$53</f>
        <v>0.12749973142255994</v>
      </c>
      <c r="L47" s="253">
        <f>SUM(L39:L45)</f>
        <v>1313935718.4414246</v>
      </c>
      <c r="M47" s="254">
        <f t="shared" ref="M47" si="11">L47/$L$53</f>
        <v>0.29164559170557475</v>
      </c>
      <c r="N47" s="253">
        <f>SUM(N39:N45)</f>
        <v>0</v>
      </c>
      <c r="O47" s="255">
        <f>SUM(O39:O45)</f>
        <v>1475</v>
      </c>
    </row>
    <row r="48" spans="2:15" ht="15.75" hidden="1" customHeight="1" x14ac:dyDescent="0.25">
      <c r="B48" s="259"/>
      <c r="C48" s="259"/>
      <c r="D48" s="260"/>
      <c r="E48" s="261"/>
      <c r="F48" s="260"/>
      <c r="G48" s="261"/>
      <c r="H48" s="260"/>
      <c r="I48" s="261"/>
      <c r="J48" s="260"/>
      <c r="K48" s="261"/>
      <c r="L48" s="260"/>
      <c r="M48" s="261"/>
      <c r="N48" s="260"/>
      <c r="O48" s="262"/>
    </row>
    <row r="49" spans="2:15" ht="15.75" hidden="1" customHeight="1" x14ac:dyDescent="0.25">
      <c r="B49" s="259"/>
      <c r="C49" s="259"/>
      <c r="D49" s="260"/>
      <c r="E49" s="261"/>
      <c r="F49" s="260"/>
      <c r="G49" s="261"/>
      <c r="H49" s="260"/>
      <c r="I49" s="261"/>
      <c r="J49" s="260"/>
      <c r="K49" s="261"/>
      <c r="L49" s="260"/>
      <c r="M49" s="261"/>
      <c r="N49" s="260"/>
      <c r="O49" s="262"/>
    </row>
    <row r="50" spans="2:15" ht="15.75" hidden="1" customHeight="1" x14ac:dyDescent="0.25">
      <c r="B50" s="259" t="s">
        <v>130</v>
      </c>
      <c r="C50" s="259"/>
      <c r="D50" s="263">
        <v>0</v>
      </c>
      <c r="E50" s="261">
        <v>0</v>
      </c>
      <c r="F50" s="263">
        <v>0</v>
      </c>
      <c r="G50" s="261">
        <v>0</v>
      </c>
      <c r="H50" s="260">
        <v>0</v>
      </c>
      <c r="I50" s="261">
        <v>0</v>
      </c>
      <c r="J50" s="260">
        <v>0</v>
      </c>
      <c r="K50" s="261">
        <v>0</v>
      </c>
      <c r="L50" s="263">
        <v>0</v>
      </c>
      <c r="M50" s="261">
        <v>0</v>
      </c>
      <c r="N50" s="260">
        <v>0</v>
      </c>
      <c r="O50" s="262">
        <v>0</v>
      </c>
    </row>
    <row r="51" spans="2:15" ht="15.75" x14ac:dyDescent="0.25">
      <c r="B51" s="259"/>
      <c r="C51" s="259"/>
      <c r="D51" s="260"/>
      <c r="E51" s="261"/>
      <c r="F51" s="260"/>
      <c r="G51" s="261"/>
      <c r="H51" s="260"/>
      <c r="I51" s="261"/>
      <c r="J51" s="260"/>
      <c r="K51" s="261"/>
      <c r="L51" s="260"/>
      <c r="M51" s="261"/>
      <c r="N51" s="260"/>
      <c r="O51" s="262"/>
    </row>
    <row r="52" spans="2:15" ht="15.75" x14ac:dyDescent="0.25">
      <c r="B52" s="259"/>
      <c r="C52" s="259"/>
      <c r="D52" s="260"/>
      <c r="E52" s="261"/>
      <c r="F52" s="260"/>
      <c r="G52" s="261"/>
      <c r="H52" s="260"/>
      <c r="I52" s="261"/>
      <c r="J52" s="260"/>
      <c r="K52" s="261"/>
      <c r="L52" s="260"/>
      <c r="M52" s="261"/>
      <c r="N52" s="260"/>
      <c r="O52" s="262"/>
    </row>
    <row r="53" spans="2:15" s="68" customFormat="1" ht="30.75" x14ac:dyDescent="0.25">
      <c r="B53" s="229" t="s">
        <v>131</v>
      </c>
      <c r="C53" s="230"/>
      <c r="D53" s="231">
        <f>D34+D47</f>
        <v>8832177229.4599991</v>
      </c>
      <c r="E53" s="232">
        <f>E34+E47</f>
        <v>1</v>
      </c>
      <c r="F53" s="231">
        <f>F34+F47</f>
        <v>53663267.339999996</v>
      </c>
      <c r="G53" s="232">
        <f>F53/$F$53</f>
        <v>1</v>
      </c>
      <c r="H53" s="231">
        <f>H34+H47</f>
        <v>7777496527.8400002</v>
      </c>
      <c r="I53" s="232">
        <f>I34+I47</f>
        <v>1</v>
      </c>
      <c r="J53" s="231">
        <f>J34+J47</f>
        <v>1001017434.2799995</v>
      </c>
      <c r="K53" s="232">
        <f>J53/$J$53</f>
        <v>1</v>
      </c>
      <c r="L53" s="231">
        <f>L34+L47</f>
        <v>4505247998.9750137</v>
      </c>
      <c r="M53" s="232">
        <f>M34+M47</f>
        <v>1</v>
      </c>
      <c r="N53" s="231">
        <f>N34+N47</f>
        <v>5346261.5000000009</v>
      </c>
      <c r="O53" s="233">
        <f>O47+O34</f>
        <v>14422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4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6:H38"/>
    <mergeCell ref="I36:I38"/>
    <mergeCell ref="J36:J38"/>
    <mergeCell ref="K36:K38"/>
    <mergeCell ref="L36:L38"/>
    <mergeCell ref="B36:C38"/>
    <mergeCell ref="D36:D38"/>
    <mergeCell ref="E36:E38"/>
    <mergeCell ref="F36:F38"/>
    <mergeCell ref="G36:G38"/>
    <mergeCell ref="N36:N38"/>
    <mergeCell ref="O36:O38"/>
    <mergeCell ref="J3:J5"/>
    <mergeCell ref="K3:K5"/>
    <mergeCell ref="L3:L5"/>
    <mergeCell ref="M3:M5"/>
    <mergeCell ref="M36:M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582"/>
  <sheetViews>
    <sheetView showGridLines="0" zoomScale="70" zoomScaleNormal="70" workbookViewId="0"/>
  </sheetViews>
  <sheetFormatPr baseColWidth="10" defaultColWidth="11.42578125" defaultRowHeight="21.75" x14ac:dyDescent="0.6"/>
  <cols>
    <col min="1" max="1" width="3.42578125" style="70" customWidth="1"/>
    <col min="2" max="2" width="74" style="70" customWidth="1"/>
    <col min="3" max="3" width="17.140625" style="70" bestFit="1" customWidth="1"/>
    <col min="4" max="4" width="19.28515625" style="70" bestFit="1" customWidth="1"/>
    <col min="5" max="5" width="16.85546875" style="70" bestFit="1" customWidth="1"/>
    <col min="6" max="6" width="16.7109375" style="70" bestFit="1" customWidth="1"/>
    <col min="7" max="7" width="16.85546875" style="70" bestFit="1" customWidth="1"/>
    <col min="8" max="8" width="16.42578125" style="70" bestFit="1" customWidth="1"/>
    <col min="9" max="9" width="14.85546875" style="70" customWidth="1"/>
    <col min="10" max="10" width="22" style="70" bestFit="1" customWidth="1"/>
    <col min="11" max="11" width="24.7109375" style="70" bestFit="1" customWidth="1"/>
    <col min="12" max="12" width="25.140625" style="70" bestFit="1" customWidth="1"/>
    <col min="13" max="13" width="10.5703125" style="70" customWidth="1"/>
    <col min="14" max="16384" width="11.42578125" style="70"/>
  </cols>
  <sheetData>
    <row r="1" spans="2:13" ht="96" customHeight="1" x14ac:dyDescent="0.6">
      <c r="B1" s="464" t="s">
        <v>407</v>
      </c>
      <c r="C1" s="477"/>
      <c r="D1" s="477"/>
      <c r="E1" s="477"/>
      <c r="F1" s="477"/>
      <c r="G1" s="477"/>
      <c r="H1" s="268"/>
      <c r="I1" s="268"/>
      <c r="J1" s="268"/>
      <c r="K1" s="268"/>
      <c r="L1" s="269"/>
    </row>
    <row r="2" spans="2:13" s="87" customFormat="1" ht="16.899999999999999" customHeight="1" x14ac:dyDescent="0.6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90" customFormat="1" ht="38.25" x14ac:dyDescent="0.6">
      <c r="B3" s="490" t="s">
        <v>11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2"/>
    </row>
    <row r="4" spans="2:13" s="90" customFormat="1" ht="30.75" x14ac:dyDescent="0.6">
      <c r="B4" s="291" t="s">
        <v>132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92"/>
    </row>
    <row r="5" spans="2:13" s="87" customFormat="1" ht="42" customHeight="1" x14ac:dyDescent="0.6">
      <c r="B5" s="293" t="s">
        <v>133</v>
      </c>
      <c r="C5" s="271" t="s">
        <v>134</v>
      </c>
      <c r="D5" s="271" t="s">
        <v>135</v>
      </c>
      <c r="E5" s="271" t="s">
        <v>136</v>
      </c>
      <c r="F5" s="271" t="s">
        <v>137</v>
      </c>
      <c r="G5" s="271" t="s">
        <v>138</v>
      </c>
      <c r="H5" s="271" t="s">
        <v>139</v>
      </c>
      <c r="I5" s="271" t="s">
        <v>140</v>
      </c>
      <c r="J5" s="271" t="s">
        <v>141</v>
      </c>
      <c r="K5" s="271" t="s">
        <v>142</v>
      </c>
      <c r="L5" s="271" t="s">
        <v>143</v>
      </c>
      <c r="M5" s="294" t="s">
        <v>144</v>
      </c>
    </row>
    <row r="6" spans="2:13" s="88" customFormat="1" ht="28.5" x14ac:dyDescent="0.8">
      <c r="B6" s="295" t="s">
        <v>145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96"/>
    </row>
    <row r="7" spans="2:13" s="89" customFormat="1" ht="28.5" x14ac:dyDescent="0.8">
      <c r="B7" s="353" t="s">
        <v>146</v>
      </c>
      <c r="C7" s="354">
        <v>1</v>
      </c>
      <c r="D7" s="354">
        <v>1</v>
      </c>
      <c r="E7" s="354">
        <v>0.86</v>
      </c>
      <c r="F7" s="354">
        <v>0.89</v>
      </c>
      <c r="G7" s="354">
        <v>1</v>
      </c>
      <c r="H7" s="354">
        <v>0.91542342272365373</v>
      </c>
      <c r="I7" s="355">
        <v>14.942528735632186</v>
      </c>
      <c r="J7" s="356">
        <v>102994</v>
      </c>
      <c r="K7" s="357">
        <v>102994</v>
      </c>
      <c r="L7" s="357">
        <v>94283.12</v>
      </c>
      <c r="M7" s="358">
        <v>10</v>
      </c>
    </row>
    <row r="8" spans="2:13" s="89" customFormat="1" ht="28.5" x14ac:dyDescent="0.8">
      <c r="B8" s="353" t="s">
        <v>348</v>
      </c>
      <c r="C8" s="354">
        <v>100</v>
      </c>
      <c r="D8" s="354">
        <v>100</v>
      </c>
      <c r="E8" s="354">
        <v>99</v>
      </c>
      <c r="F8" s="354">
        <v>100</v>
      </c>
      <c r="G8" s="354">
        <v>100</v>
      </c>
      <c r="H8" s="354">
        <v>99.726770929162839</v>
      </c>
      <c r="I8" s="355">
        <v>25</v>
      </c>
      <c r="J8" s="356">
        <v>1087</v>
      </c>
      <c r="K8" s="357">
        <v>108700</v>
      </c>
      <c r="L8" s="357">
        <v>108403</v>
      </c>
      <c r="M8" s="358">
        <v>10</v>
      </c>
    </row>
    <row r="9" spans="2:13" s="89" customFormat="1" ht="28.5" x14ac:dyDescent="0.8">
      <c r="B9" s="353" t="s">
        <v>14</v>
      </c>
      <c r="C9" s="354">
        <v>1</v>
      </c>
      <c r="D9" s="354">
        <v>1</v>
      </c>
      <c r="E9" s="354">
        <v>1</v>
      </c>
      <c r="F9" s="354">
        <v>1</v>
      </c>
      <c r="G9" s="354">
        <v>1</v>
      </c>
      <c r="H9" s="354">
        <v>1</v>
      </c>
      <c r="I9" s="355">
        <v>0</v>
      </c>
      <c r="J9" s="356">
        <v>20000</v>
      </c>
      <c r="K9" s="357">
        <v>20000</v>
      </c>
      <c r="L9" s="357">
        <v>20000</v>
      </c>
      <c r="M9" s="358">
        <v>1</v>
      </c>
    </row>
    <row r="10" spans="2:13" s="89" customFormat="1" ht="28.5" x14ac:dyDescent="0.8">
      <c r="B10" s="353" t="s">
        <v>346</v>
      </c>
      <c r="C10" s="354">
        <v>1</v>
      </c>
      <c r="D10" s="354">
        <v>0.38</v>
      </c>
      <c r="E10" s="354">
        <v>0.38</v>
      </c>
      <c r="F10" s="354">
        <v>0.38</v>
      </c>
      <c r="G10" s="354">
        <v>0.38</v>
      </c>
      <c r="H10" s="354">
        <v>0.38</v>
      </c>
      <c r="I10" s="355">
        <v>-45.714285714285715</v>
      </c>
      <c r="J10" s="356">
        <v>32500</v>
      </c>
      <c r="K10" s="357">
        <v>32500</v>
      </c>
      <c r="L10" s="357">
        <v>12350</v>
      </c>
      <c r="M10" s="358">
        <v>1</v>
      </c>
    </row>
    <row r="11" spans="2:13" s="89" customFormat="1" ht="28.5" x14ac:dyDescent="0.8">
      <c r="B11" s="353" t="s">
        <v>147</v>
      </c>
      <c r="C11" s="354">
        <v>1</v>
      </c>
      <c r="D11" s="354">
        <v>1.8</v>
      </c>
      <c r="E11" s="354">
        <v>1.72</v>
      </c>
      <c r="F11" s="354">
        <v>1.8</v>
      </c>
      <c r="G11" s="354">
        <v>1.72</v>
      </c>
      <c r="H11" s="354">
        <v>1.7766741222889597</v>
      </c>
      <c r="I11" s="355">
        <v>-6.5217391304347876</v>
      </c>
      <c r="J11" s="356">
        <v>39791</v>
      </c>
      <c r="K11" s="357">
        <v>39791</v>
      </c>
      <c r="L11" s="357">
        <v>70695.64</v>
      </c>
      <c r="M11" s="358">
        <v>7</v>
      </c>
    </row>
    <row r="12" spans="2:13" s="89" customFormat="1" ht="28.5" x14ac:dyDescent="0.8">
      <c r="B12" s="353" t="s">
        <v>271</v>
      </c>
      <c r="C12" s="354">
        <v>3</v>
      </c>
      <c r="D12" s="354">
        <v>50.3</v>
      </c>
      <c r="E12" s="354">
        <v>50.29</v>
      </c>
      <c r="F12" s="354">
        <v>50.29</v>
      </c>
      <c r="G12" s="354">
        <v>50.3</v>
      </c>
      <c r="H12" s="354">
        <v>50.29478224455611</v>
      </c>
      <c r="I12" s="355">
        <v>0.59999999999999432</v>
      </c>
      <c r="J12" s="356">
        <v>3582</v>
      </c>
      <c r="K12" s="357">
        <v>10746</v>
      </c>
      <c r="L12" s="357">
        <v>180155.90999999997</v>
      </c>
      <c r="M12" s="358">
        <v>3</v>
      </c>
    </row>
    <row r="13" spans="2:13" s="89" customFormat="1" ht="28.5" x14ac:dyDescent="0.8">
      <c r="B13" s="353" t="s">
        <v>246</v>
      </c>
      <c r="C13" s="354">
        <v>1</v>
      </c>
      <c r="D13" s="354">
        <v>2.4000000000000004</v>
      </c>
      <c r="E13" s="354">
        <v>2.4000000000000004</v>
      </c>
      <c r="F13" s="354">
        <v>2.4000000000000004</v>
      </c>
      <c r="G13" s="354">
        <v>2.4000000000000004</v>
      </c>
      <c r="H13" s="354">
        <v>2.4000000000000004</v>
      </c>
      <c r="I13" s="355">
        <v>8.6363636363636331</v>
      </c>
      <c r="J13" s="356">
        <v>1272</v>
      </c>
      <c r="K13" s="357">
        <v>1272</v>
      </c>
      <c r="L13" s="357">
        <v>3052.8</v>
      </c>
      <c r="M13" s="358">
        <v>1</v>
      </c>
    </row>
    <row r="14" spans="2:13" s="89" customFormat="1" ht="28.5" x14ac:dyDescent="0.8">
      <c r="B14" s="353" t="s">
        <v>154</v>
      </c>
      <c r="C14" s="354">
        <v>1</v>
      </c>
      <c r="D14" s="354">
        <v>0.83</v>
      </c>
      <c r="E14" s="354">
        <v>0.83</v>
      </c>
      <c r="F14" s="354">
        <v>0.83</v>
      </c>
      <c r="G14" s="354">
        <v>0.83</v>
      </c>
      <c r="H14" s="354">
        <v>0.83</v>
      </c>
      <c r="I14" s="355">
        <v>0</v>
      </c>
      <c r="J14" s="356">
        <v>8000</v>
      </c>
      <c r="K14" s="357">
        <v>8000</v>
      </c>
      <c r="L14" s="357">
        <v>6640</v>
      </c>
      <c r="M14" s="358">
        <v>1</v>
      </c>
    </row>
    <row r="15" spans="2:13" s="89" customFormat="1" ht="28.5" x14ac:dyDescent="0.8">
      <c r="B15" s="353" t="s">
        <v>347</v>
      </c>
      <c r="C15" s="354">
        <v>1</v>
      </c>
      <c r="D15" s="354">
        <v>3.4</v>
      </c>
      <c r="E15" s="354">
        <v>3.35</v>
      </c>
      <c r="F15" s="354">
        <v>3.35</v>
      </c>
      <c r="G15" s="354">
        <v>3.35</v>
      </c>
      <c r="H15" s="354">
        <v>3.3804305036842641</v>
      </c>
      <c r="I15" s="355">
        <v>1.5151515151515234</v>
      </c>
      <c r="J15" s="356">
        <v>19814</v>
      </c>
      <c r="K15" s="357">
        <v>19814</v>
      </c>
      <c r="L15" s="357">
        <v>66979.850000000006</v>
      </c>
      <c r="M15" s="358">
        <v>3</v>
      </c>
    </row>
    <row r="16" spans="2:13" s="89" customFormat="1" ht="28.5" x14ac:dyDescent="0.8">
      <c r="B16" s="353" t="s">
        <v>408</v>
      </c>
      <c r="C16" s="354">
        <v>1</v>
      </c>
      <c r="D16" s="354">
        <v>2.82</v>
      </c>
      <c r="E16" s="354">
        <v>2.82</v>
      </c>
      <c r="F16" s="354">
        <v>2.82</v>
      </c>
      <c r="G16" s="354">
        <v>2.82</v>
      </c>
      <c r="H16" s="354">
        <v>2.82</v>
      </c>
      <c r="I16" s="355">
        <v>0</v>
      </c>
      <c r="J16" s="356">
        <v>1773</v>
      </c>
      <c r="K16" s="357">
        <v>1773</v>
      </c>
      <c r="L16" s="357">
        <v>4999.8599999999997</v>
      </c>
      <c r="M16" s="358">
        <v>1</v>
      </c>
    </row>
    <row r="17" spans="2:13" s="89" customFormat="1" ht="28.5" x14ac:dyDescent="0.8">
      <c r="B17" s="299" t="s">
        <v>148</v>
      </c>
      <c r="C17" s="278"/>
      <c r="D17" s="278"/>
      <c r="E17" s="278"/>
      <c r="F17" s="278"/>
      <c r="G17" s="278"/>
      <c r="H17" s="278"/>
      <c r="I17" s="279"/>
      <c r="J17" s="280">
        <f>SUM(J7:J16)</f>
        <v>230813</v>
      </c>
      <c r="K17" s="281">
        <f>SUM(K7:K16)</f>
        <v>345590</v>
      </c>
      <c r="L17" s="281">
        <f>SUM(L7:L16)</f>
        <v>567560.17999999993</v>
      </c>
      <c r="M17" s="300">
        <f>SUM(M7:M16)</f>
        <v>38</v>
      </c>
    </row>
    <row r="18" spans="2:13" s="92" customFormat="1" ht="23.25" x14ac:dyDescent="0.65">
      <c r="B18" s="301" t="s">
        <v>149</v>
      </c>
      <c r="C18" s="282"/>
      <c r="D18" s="282"/>
      <c r="E18" s="282"/>
      <c r="F18" s="282"/>
      <c r="G18" s="282"/>
      <c r="H18" s="282"/>
      <c r="I18" s="282"/>
      <c r="J18" s="282"/>
      <c r="K18" s="283"/>
      <c r="L18" s="283"/>
      <c r="M18" s="302"/>
    </row>
    <row r="19" spans="2:13" s="92" customFormat="1" ht="23.25" x14ac:dyDescent="0.65">
      <c r="B19" s="301" t="s">
        <v>150</v>
      </c>
      <c r="C19" s="282"/>
      <c r="D19" s="282"/>
      <c r="E19" s="282"/>
      <c r="F19" s="282"/>
      <c r="G19" s="282"/>
      <c r="H19" s="282"/>
      <c r="I19" s="282"/>
      <c r="J19" s="282"/>
      <c r="K19" s="283"/>
      <c r="L19" s="283"/>
      <c r="M19" s="302"/>
    </row>
    <row r="20" spans="2:13" s="92" customFormat="1" ht="23.25" x14ac:dyDescent="0.65">
      <c r="B20" s="301"/>
      <c r="C20" s="282"/>
      <c r="D20" s="282"/>
      <c r="E20" s="282"/>
      <c r="F20" s="282"/>
      <c r="G20" s="282"/>
      <c r="H20" s="282"/>
      <c r="I20" s="282"/>
      <c r="J20" s="282"/>
      <c r="K20" s="283"/>
      <c r="L20" s="283"/>
      <c r="M20" s="302"/>
    </row>
    <row r="21" spans="2:13" s="87" customFormat="1" ht="41.25" customHeight="1" x14ac:dyDescent="0.6">
      <c r="B21" s="293" t="s">
        <v>133</v>
      </c>
      <c r="C21" s="271" t="s">
        <v>134</v>
      </c>
      <c r="D21" s="271" t="s">
        <v>135</v>
      </c>
      <c r="E21" s="271" t="s">
        <v>151</v>
      </c>
      <c r="F21" s="271" t="s">
        <v>137</v>
      </c>
      <c r="G21" s="271" t="s">
        <v>152</v>
      </c>
      <c r="H21" s="271" t="s">
        <v>139</v>
      </c>
      <c r="I21" s="271" t="s">
        <v>140</v>
      </c>
      <c r="J21" s="271" t="s">
        <v>141</v>
      </c>
      <c r="K21" s="271" t="s">
        <v>142</v>
      </c>
      <c r="L21" s="271" t="s">
        <v>143</v>
      </c>
      <c r="M21" s="294" t="s">
        <v>144</v>
      </c>
    </row>
    <row r="22" spans="2:13" s="89" customFormat="1" ht="28.5" x14ac:dyDescent="0.8">
      <c r="B22" s="303" t="s">
        <v>153</v>
      </c>
      <c r="C22" s="284"/>
      <c r="D22" s="284"/>
      <c r="E22" s="284"/>
      <c r="F22" s="284"/>
      <c r="G22" s="284"/>
      <c r="H22" s="284"/>
      <c r="I22" s="284"/>
      <c r="J22" s="284"/>
      <c r="K22" s="285"/>
      <c r="L22" s="285"/>
      <c r="M22" s="304"/>
    </row>
    <row r="23" spans="2:13" s="89" customFormat="1" ht="28.5" x14ac:dyDescent="0.8">
      <c r="B23" s="353" t="s">
        <v>345</v>
      </c>
      <c r="C23" s="354">
        <v>1</v>
      </c>
      <c r="D23" s="354">
        <v>1</v>
      </c>
      <c r="E23" s="354">
        <v>1</v>
      </c>
      <c r="F23" s="354">
        <v>1</v>
      </c>
      <c r="G23" s="354">
        <v>1</v>
      </c>
      <c r="H23" s="354">
        <v>1</v>
      </c>
      <c r="I23" s="355">
        <v>0</v>
      </c>
      <c r="J23" s="356">
        <v>2218</v>
      </c>
      <c r="K23" s="357">
        <v>2218</v>
      </c>
      <c r="L23" s="357">
        <v>2218</v>
      </c>
      <c r="M23" s="358">
        <v>1</v>
      </c>
    </row>
    <row r="24" spans="2:13" s="89" customFormat="1" ht="28.5" x14ac:dyDescent="0.8">
      <c r="B24" s="353" t="s">
        <v>146</v>
      </c>
      <c r="C24" s="354">
        <v>1</v>
      </c>
      <c r="D24" s="354">
        <v>0.99</v>
      </c>
      <c r="E24" s="354">
        <v>0.85</v>
      </c>
      <c r="F24" s="354">
        <v>0.86</v>
      </c>
      <c r="G24" s="354">
        <v>0.99</v>
      </c>
      <c r="H24" s="354">
        <v>0.9019779890373415</v>
      </c>
      <c r="I24" s="355">
        <v>9.9999999999999964</v>
      </c>
      <c r="J24" s="356">
        <v>23352</v>
      </c>
      <c r="K24" s="357">
        <v>23352</v>
      </c>
      <c r="L24" s="357">
        <v>21062.989999999998</v>
      </c>
      <c r="M24" s="358">
        <v>18</v>
      </c>
    </row>
    <row r="25" spans="2:13" s="89" customFormat="1" ht="28.5" x14ac:dyDescent="0.8">
      <c r="B25" s="353" t="s">
        <v>348</v>
      </c>
      <c r="C25" s="354">
        <v>100</v>
      </c>
      <c r="D25" s="354">
        <v>100</v>
      </c>
      <c r="E25" s="354">
        <v>100</v>
      </c>
      <c r="F25" s="354">
        <v>100</v>
      </c>
      <c r="G25" s="354">
        <v>100</v>
      </c>
      <c r="H25" s="354">
        <v>100</v>
      </c>
      <c r="I25" s="355">
        <v>17.647058823529413</v>
      </c>
      <c r="J25" s="356">
        <v>83</v>
      </c>
      <c r="K25" s="357">
        <v>8300</v>
      </c>
      <c r="L25" s="357">
        <v>8300</v>
      </c>
      <c r="M25" s="358">
        <v>4</v>
      </c>
    </row>
    <row r="26" spans="2:13" s="89" customFormat="1" ht="28.5" x14ac:dyDescent="0.8">
      <c r="B26" s="353" t="s">
        <v>292</v>
      </c>
      <c r="C26" s="354">
        <v>1</v>
      </c>
      <c r="D26" s="354">
        <v>54.9</v>
      </c>
      <c r="E26" s="354">
        <v>51.5</v>
      </c>
      <c r="F26" s="354">
        <v>52</v>
      </c>
      <c r="G26" s="354">
        <v>54.9</v>
      </c>
      <c r="H26" s="354">
        <v>52.612631578947365</v>
      </c>
      <c r="I26" s="355">
        <v>-0.1818181818181844</v>
      </c>
      <c r="J26" s="356">
        <v>95</v>
      </c>
      <c r="K26" s="357">
        <v>95</v>
      </c>
      <c r="L26" s="357">
        <v>4998.2</v>
      </c>
      <c r="M26" s="358">
        <v>7</v>
      </c>
    </row>
    <row r="27" spans="2:13" s="89" customFormat="1" ht="28.5" x14ac:dyDescent="0.8">
      <c r="B27" s="353" t="s">
        <v>147</v>
      </c>
      <c r="C27" s="354">
        <v>1</v>
      </c>
      <c r="D27" s="354">
        <v>1.81</v>
      </c>
      <c r="E27" s="354">
        <v>1.72</v>
      </c>
      <c r="F27" s="354">
        <v>1.81</v>
      </c>
      <c r="G27" s="354">
        <v>1.75</v>
      </c>
      <c r="H27" s="354">
        <v>1.7720901320901323</v>
      </c>
      <c r="I27" s="355">
        <v>-4.8913043478260914</v>
      </c>
      <c r="J27" s="356">
        <v>10296</v>
      </c>
      <c r="K27" s="357">
        <v>10296</v>
      </c>
      <c r="L27" s="357">
        <v>18245.440000000002</v>
      </c>
      <c r="M27" s="358">
        <v>20</v>
      </c>
    </row>
    <row r="28" spans="2:13" s="89" customFormat="1" ht="28.5" x14ac:dyDescent="0.8">
      <c r="B28" s="353" t="s">
        <v>271</v>
      </c>
      <c r="C28" s="354">
        <v>1</v>
      </c>
      <c r="D28" s="354">
        <v>52</v>
      </c>
      <c r="E28" s="354">
        <v>52</v>
      </c>
      <c r="F28" s="354">
        <v>52</v>
      </c>
      <c r="G28" s="354">
        <v>52</v>
      </c>
      <c r="H28" s="354">
        <v>52</v>
      </c>
      <c r="I28" s="355">
        <v>0</v>
      </c>
      <c r="J28" s="356">
        <v>35</v>
      </c>
      <c r="K28" s="357">
        <v>105</v>
      </c>
      <c r="L28" s="357">
        <v>1820</v>
      </c>
      <c r="M28" s="358">
        <v>2</v>
      </c>
    </row>
    <row r="29" spans="2:13" s="89" customFormat="1" ht="28.5" x14ac:dyDescent="0.8">
      <c r="B29" s="353" t="s">
        <v>246</v>
      </c>
      <c r="C29" s="354">
        <v>1</v>
      </c>
      <c r="D29" s="354">
        <v>2.4</v>
      </c>
      <c r="E29" s="354">
        <v>2.4</v>
      </c>
      <c r="F29" s="354">
        <v>2.4</v>
      </c>
      <c r="G29" s="354">
        <v>2.4</v>
      </c>
      <c r="H29" s="354">
        <v>2.4</v>
      </c>
      <c r="I29" s="355">
        <v>11.627906976744185</v>
      </c>
      <c r="J29" s="356">
        <v>2033</v>
      </c>
      <c r="K29" s="357">
        <v>2033</v>
      </c>
      <c r="L29" s="357">
        <v>4879.2</v>
      </c>
      <c r="M29" s="358">
        <v>2</v>
      </c>
    </row>
    <row r="30" spans="2:13" s="89" customFormat="1" ht="28.5" x14ac:dyDescent="0.8">
      <c r="B30" s="353" t="s">
        <v>154</v>
      </c>
      <c r="C30" s="354">
        <v>1</v>
      </c>
      <c r="D30" s="354">
        <v>0.89</v>
      </c>
      <c r="E30" s="354">
        <v>0.89</v>
      </c>
      <c r="F30" s="354">
        <v>0.89</v>
      </c>
      <c r="G30" s="354">
        <v>0.89</v>
      </c>
      <c r="H30" s="354">
        <v>0.89</v>
      </c>
      <c r="I30" s="355">
        <v>3.4883720930232593</v>
      </c>
      <c r="J30" s="356">
        <v>1571</v>
      </c>
      <c r="K30" s="357">
        <v>1571</v>
      </c>
      <c r="L30" s="357">
        <v>1398.19</v>
      </c>
      <c r="M30" s="358">
        <v>1</v>
      </c>
    </row>
    <row r="31" spans="2:13" s="89" customFormat="1" ht="28.5" x14ac:dyDescent="0.8">
      <c r="B31" s="299" t="s">
        <v>155</v>
      </c>
      <c r="C31" s="278"/>
      <c r="D31" s="278"/>
      <c r="E31" s="278"/>
      <c r="F31" s="278"/>
      <c r="G31" s="278"/>
      <c r="H31" s="278"/>
      <c r="I31" s="279"/>
      <c r="J31" s="280">
        <f>SUM(J23:J30)</f>
        <v>39683</v>
      </c>
      <c r="K31" s="281">
        <f>SUM(K23:K30)</f>
        <v>47970</v>
      </c>
      <c r="L31" s="281">
        <f>SUM(L23:L30)</f>
        <v>62922.02</v>
      </c>
      <c r="M31" s="300">
        <f>SUM(M23:M30)</f>
        <v>55</v>
      </c>
    </row>
    <row r="32" spans="2:13" s="93" customFormat="1" ht="23.25" x14ac:dyDescent="0.65">
      <c r="B32" s="301" t="s">
        <v>156</v>
      </c>
      <c r="C32" s="282"/>
      <c r="D32" s="282"/>
      <c r="E32" s="282"/>
      <c r="F32" s="282"/>
      <c r="G32" s="282"/>
      <c r="H32" s="282"/>
      <c r="I32" s="282"/>
      <c r="J32" s="282"/>
      <c r="K32" s="283"/>
      <c r="L32" s="283"/>
      <c r="M32" s="302"/>
    </row>
    <row r="33" spans="2:13" s="93" customFormat="1" ht="23.25" x14ac:dyDescent="0.65">
      <c r="B33" s="301" t="s">
        <v>157</v>
      </c>
      <c r="C33" s="282"/>
      <c r="D33" s="282"/>
      <c r="E33" s="282"/>
      <c r="F33" s="282"/>
      <c r="G33" s="282"/>
      <c r="H33" s="282"/>
      <c r="I33" s="282"/>
      <c r="J33" s="282"/>
      <c r="K33" s="283"/>
      <c r="L33" s="283"/>
      <c r="M33" s="302"/>
    </row>
    <row r="34" spans="2:13" s="89" customFormat="1" ht="30" x14ac:dyDescent="0.8">
      <c r="B34" s="359" t="s">
        <v>158</v>
      </c>
      <c r="C34" s="287"/>
      <c r="D34" s="287"/>
      <c r="E34" s="287"/>
      <c r="F34" s="287"/>
      <c r="G34" s="287"/>
      <c r="H34" s="287"/>
      <c r="I34" s="288"/>
      <c r="J34" s="289">
        <f>J17+J31</f>
        <v>270496</v>
      </c>
      <c r="K34" s="290">
        <f>K17+K31</f>
        <v>393560</v>
      </c>
      <c r="L34" s="290">
        <f>L17+L31</f>
        <v>630482.19999999995</v>
      </c>
      <c r="M34" s="360">
        <f>M17+M31</f>
        <v>93</v>
      </c>
    </row>
    <row r="35" spans="2:13" x14ac:dyDescent="0.6">
      <c r="B35" s="305"/>
      <c r="C35" s="69"/>
      <c r="D35" s="69"/>
      <c r="E35" s="69"/>
      <c r="F35" s="69"/>
      <c r="G35" s="69"/>
      <c r="H35" s="69"/>
      <c r="I35" s="69"/>
      <c r="J35" s="71"/>
      <c r="K35" s="72"/>
      <c r="L35" s="72"/>
      <c r="M35" s="306"/>
    </row>
    <row r="36" spans="2:13" s="90" customFormat="1" ht="25.5" x14ac:dyDescent="0.6">
      <c r="B36" s="307" t="s">
        <v>159</v>
      </c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308"/>
    </row>
    <row r="37" spans="2:13" s="87" customFormat="1" ht="42" customHeight="1" x14ac:dyDescent="0.6">
      <c r="B37" s="293" t="s">
        <v>133</v>
      </c>
      <c r="C37" s="271" t="s">
        <v>134</v>
      </c>
      <c r="D37" s="271" t="s">
        <v>135</v>
      </c>
      <c r="E37" s="271" t="s">
        <v>151</v>
      </c>
      <c r="F37" s="271" t="s">
        <v>137</v>
      </c>
      <c r="G37" s="271" t="s">
        <v>152</v>
      </c>
      <c r="H37" s="271" t="s">
        <v>139</v>
      </c>
      <c r="I37" s="271" t="s">
        <v>140</v>
      </c>
      <c r="J37" s="271" t="s">
        <v>141</v>
      </c>
      <c r="K37" s="271" t="s">
        <v>142</v>
      </c>
      <c r="L37" s="271" t="s">
        <v>143</v>
      </c>
      <c r="M37" s="294" t="s">
        <v>144</v>
      </c>
    </row>
    <row r="38" spans="2:13" s="89" customFormat="1" ht="28.5" x14ac:dyDescent="0.8">
      <c r="B38" s="297" t="s">
        <v>409</v>
      </c>
      <c r="C38" s="274">
        <v>5000</v>
      </c>
      <c r="D38" s="274">
        <v>4000</v>
      </c>
      <c r="E38" s="274">
        <v>3000</v>
      </c>
      <c r="F38" s="274">
        <v>3000</v>
      </c>
      <c r="G38" s="274">
        <v>4000</v>
      </c>
      <c r="H38" s="274">
        <v>3333.3333333333335</v>
      </c>
      <c r="I38" s="275"/>
      <c r="J38" s="276">
        <v>3</v>
      </c>
      <c r="K38" s="277">
        <v>15000</v>
      </c>
      <c r="L38" s="277">
        <v>10000</v>
      </c>
      <c r="M38" s="298">
        <v>2</v>
      </c>
    </row>
    <row r="39" spans="2:13" s="89" customFormat="1" ht="28.5" x14ac:dyDescent="0.8">
      <c r="B39" s="297" t="s">
        <v>160</v>
      </c>
      <c r="C39" s="274">
        <v>5000</v>
      </c>
      <c r="D39" s="274">
        <v>3320</v>
      </c>
      <c r="E39" s="274">
        <v>3320</v>
      </c>
      <c r="F39" s="274">
        <v>3320</v>
      </c>
      <c r="G39" s="274">
        <v>3320</v>
      </c>
      <c r="H39" s="274">
        <v>3319.58</v>
      </c>
      <c r="I39" s="275"/>
      <c r="J39" s="276">
        <v>4</v>
      </c>
      <c r="K39" s="277">
        <v>20000</v>
      </c>
      <c r="L39" s="277">
        <v>13280</v>
      </c>
      <c r="M39" s="298">
        <v>1</v>
      </c>
    </row>
    <row r="40" spans="2:13" s="89" customFormat="1" ht="28.5" x14ac:dyDescent="0.8">
      <c r="B40" s="299" t="s">
        <v>161</v>
      </c>
      <c r="C40" s="278"/>
      <c r="D40" s="278"/>
      <c r="E40" s="278"/>
      <c r="F40" s="278"/>
      <c r="G40" s="278"/>
      <c r="H40" s="278"/>
      <c r="I40" s="279"/>
      <c r="J40" s="280">
        <f>SUM(J38:J39)</f>
        <v>7</v>
      </c>
      <c r="K40" s="281">
        <f>SUM(K38:K39)</f>
        <v>35000</v>
      </c>
      <c r="L40" s="281">
        <f>SUM(L38:L39)</f>
        <v>23280</v>
      </c>
      <c r="M40" s="300">
        <f>SUM(M38:M39)</f>
        <v>3</v>
      </c>
    </row>
    <row r="41" spans="2:13" x14ac:dyDescent="0.6">
      <c r="B41" s="305"/>
      <c r="C41" s="69"/>
      <c r="D41" s="69"/>
      <c r="E41" s="69"/>
      <c r="F41" s="69"/>
      <c r="G41" s="69"/>
      <c r="H41" s="69"/>
      <c r="I41" s="69"/>
      <c r="J41" s="71"/>
      <c r="K41" s="72"/>
      <c r="L41" s="72"/>
      <c r="M41" s="306"/>
    </row>
    <row r="42" spans="2:13" s="94" customFormat="1" ht="30.75" x14ac:dyDescent="0.85">
      <c r="B42" s="309" t="s">
        <v>162</v>
      </c>
      <c r="C42" s="310"/>
      <c r="D42" s="310"/>
      <c r="E42" s="310"/>
      <c r="F42" s="310"/>
      <c r="G42" s="310"/>
      <c r="H42" s="310"/>
      <c r="I42" s="311"/>
      <c r="J42" s="312">
        <f>J34+J40</f>
        <v>270503</v>
      </c>
      <c r="K42" s="313">
        <f>K34+K40</f>
        <v>428560</v>
      </c>
      <c r="L42" s="313">
        <f>L34+L40</f>
        <v>653762.19999999995</v>
      </c>
      <c r="M42" s="314">
        <f>M34+M40</f>
        <v>96</v>
      </c>
    </row>
    <row r="43" spans="2:13" x14ac:dyDescent="0.6">
      <c r="B43" s="69"/>
      <c r="C43" s="69"/>
      <c r="D43" s="69"/>
      <c r="E43" s="69"/>
      <c r="F43" s="69"/>
      <c r="G43" s="69"/>
      <c r="H43" s="69"/>
      <c r="I43" s="69"/>
      <c r="J43" s="71"/>
      <c r="K43" s="72"/>
      <c r="L43" s="72"/>
      <c r="M43" s="73"/>
    </row>
    <row r="44" spans="2:13" ht="38.25" x14ac:dyDescent="0.6">
      <c r="B44" s="490" t="s">
        <v>12</v>
      </c>
      <c r="C44" s="491"/>
      <c r="D44" s="491"/>
      <c r="E44" s="491"/>
      <c r="F44" s="491"/>
      <c r="G44" s="491"/>
      <c r="H44" s="491"/>
      <c r="I44" s="491"/>
      <c r="J44" s="491"/>
      <c r="K44" s="491"/>
      <c r="L44" s="491"/>
      <c r="M44" s="492"/>
    </row>
    <row r="45" spans="2:13" s="90" customFormat="1" x14ac:dyDescent="0.6">
      <c r="B45" s="361"/>
      <c r="M45" s="362"/>
    </row>
    <row r="46" spans="2:13" s="87" customFormat="1" ht="42" customHeight="1" x14ac:dyDescent="0.6">
      <c r="B46" s="293" t="s">
        <v>133</v>
      </c>
      <c r="C46" s="271" t="s">
        <v>261</v>
      </c>
      <c r="D46" s="271" t="s">
        <v>262</v>
      </c>
      <c r="E46" s="271" t="s">
        <v>263</v>
      </c>
      <c r="F46" s="271" t="s">
        <v>264</v>
      </c>
      <c r="G46" s="271" t="s">
        <v>265</v>
      </c>
      <c r="H46" s="271" t="s">
        <v>266</v>
      </c>
      <c r="I46" s="271" t="s">
        <v>267</v>
      </c>
      <c r="J46" s="271" t="s">
        <v>268</v>
      </c>
      <c r="K46" s="271" t="s">
        <v>269</v>
      </c>
      <c r="L46" s="271" t="s">
        <v>270</v>
      </c>
      <c r="M46" s="294" t="s">
        <v>144</v>
      </c>
    </row>
    <row r="47" spans="2:13" s="95" customFormat="1" ht="24.75" x14ac:dyDescent="0.65">
      <c r="B47" s="315" t="s">
        <v>163</v>
      </c>
      <c r="C47" s="316"/>
      <c r="D47" s="317"/>
      <c r="E47" s="317"/>
      <c r="F47" s="318"/>
      <c r="G47" s="319"/>
      <c r="H47" s="319"/>
      <c r="I47" s="316"/>
      <c r="J47" s="320"/>
      <c r="K47" s="320"/>
      <c r="L47" s="320"/>
      <c r="M47" s="321"/>
    </row>
    <row r="48" spans="2:13" s="89" customFormat="1" ht="28.5" x14ac:dyDescent="0.8">
      <c r="B48" s="297" t="s">
        <v>167</v>
      </c>
      <c r="C48" s="442" t="s">
        <v>165</v>
      </c>
      <c r="D48" s="274">
        <v>99.607699999999994</v>
      </c>
      <c r="E48" s="274"/>
      <c r="F48" s="274" t="s">
        <v>383</v>
      </c>
      <c r="G48" s="274">
        <v>6.75</v>
      </c>
      <c r="H48" s="274">
        <v>6.9680000000000009</v>
      </c>
      <c r="I48" s="443" t="s">
        <v>166</v>
      </c>
      <c r="J48" s="277">
        <v>338845</v>
      </c>
      <c r="K48" s="277">
        <v>338845</v>
      </c>
      <c r="L48" s="277">
        <v>337516.03</v>
      </c>
      <c r="M48" s="298">
        <v>1</v>
      </c>
    </row>
    <row r="49" spans="2:13" s="89" customFormat="1" ht="28.5" x14ac:dyDescent="0.8">
      <c r="B49" s="297" t="s">
        <v>167</v>
      </c>
      <c r="C49" s="442" t="s">
        <v>165</v>
      </c>
      <c r="D49" s="274">
        <v>99.573999999999998</v>
      </c>
      <c r="E49" s="274"/>
      <c r="F49" s="274" t="s">
        <v>250</v>
      </c>
      <c r="G49" s="274">
        <v>7</v>
      </c>
      <c r="H49" s="274">
        <v>7.234</v>
      </c>
      <c r="I49" s="443" t="s">
        <v>166</v>
      </c>
      <c r="J49" s="277">
        <v>50000</v>
      </c>
      <c r="K49" s="277">
        <v>50000</v>
      </c>
      <c r="L49" s="277">
        <v>49787.02</v>
      </c>
      <c r="M49" s="298">
        <v>1</v>
      </c>
    </row>
    <row r="50" spans="2:13" s="89" customFormat="1" ht="28.5" x14ac:dyDescent="0.8">
      <c r="B50" s="297" t="s">
        <v>167</v>
      </c>
      <c r="C50" s="442" t="s">
        <v>165</v>
      </c>
      <c r="D50" s="274">
        <v>97.3887</v>
      </c>
      <c r="E50" s="274"/>
      <c r="F50" s="274" t="s">
        <v>390</v>
      </c>
      <c r="G50" s="274">
        <v>8.25</v>
      </c>
      <c r="H50" s="274">
        <v>8.4809999999999999</v>
      </c>
      <c r="I50" s="443" t="s">
        <v>166</v>
      </c>
      <c r="J50" s="277">
        <v>400000</v>
      </c>
      <c r="K50" s="277">
        <v>400000</v>
      </c>
      <c r="L50" s="277">
        <v>389555.06</v>
      </c>
      <c r="M50" s="298">
        <v>1</v>
      </c>
    </row>
    <row r="51" spans="2:13" s="89" customFormat="1" ht="28.5" x14ac:dyDescent="0.8">
      <c r="B51" s="297" t="s">
        <v>167</v>
      </c>
      <c r="C51" s="442" t="s">
        <v>165</v>
      </c>
      <c r="D51" s="274">
        <v>92.249099999999999</v>
      </c>
      <c r="E51" s="274"/>
      <c r="F51" s="274" t="s">
        <v>284</v>
      </c>
      <c r="G51" s="274">
        <v>9.25</v>
      </c>
      <c r="H51" s="274">
        <v>9.2880000000000003</v>
      </c>
      <c r="I51" s="443" t="s">
        <v>166</v>
      </c>
      <c r="J51" s="277">
        <v>150000</v>
      </c>
      <c r="K51" s="277">
        <v>150000</v>
      </c>
      <c r="L51" s="277">
        <v>138373.72</v>
      </c>
      <c r="M51" s="298">
        <v>1</v>
      </c>
    </row>
    <row r="52" spans="2:13" s="89" customFormat="1" ht="28.5" x14ac:dyDescent="0.8">
      <c r="B52" s="297" t="s">
        <v>169</v>
      </c>
      <c r="C52" s="442" t="s">
        <v>165</v>
      </c>
      <c r="D52" s="274">
        <v>96.296499999999995</v>
      </c>
      <c r="E52" s="274"/>
      <c r="F52" s="274" t="s">
        <v>410</v>
      </c>
      <c r="G52" s="274">
        <v>9.75</v>
      </c>
      <c r="H52" s="274">
        <v>10.039</v>
      </c>
      <c r="I52" s="443" t="s">
        <v>166</v>
      </c>
      <c r="J52" s="277">
        <v>11000</v>
      </c>
      <c r="K52" s="277">
        <v>11000</v>
      </c>
      <c r="L52" s="277">
        <v>10592.63</v>
      </c>
      <c r="M52" s="298">
        <v>1</v>
      </c>
    </row>
    <row r="53" spans="2:13" s="89" customFormat="1" ht="28.5" x14ac:dyDescent="0.8">
      <c r="B53" s="297" t="s">
        <v>169</v>
      </c>
      <c r="C53" s="442" t="s">
        <v>165</v>
      </c>
      <c r="D53" s="274">
        <v>89.552199999999999</v>
      </c>
      <c r="E53" s="274"/>
      <c r="F53" s="274" t="s">
        <v>411</v>
      </c>
      <c r="G53" s="274">
        <v>12.5</v>
      </c>
      <c r="H53" s="274">
        <v>12.55</v>
      </c>
      <c r="I53" s="443" t="s">
        <v>166</v>
      </c>
      <c r="J53" s="277">
        <v>150027.60999999999</v>
      </c>
      <c r="K53" s="277">
        <v>150027.60999999999</v>
      </c>
      <c r="L53" s="277">
        <v>134353.07999999999</v>
      </c>
      <c r="M53" s="298">
        <v>1</v>
      </c>
    </row>
    <row r="54" spans="2:13" s="88" customFormat="1" ht="28.5" x14ac:dyDescent="0.8">
      <c r="B54" s="295" t="s">
        <v>171</v>
      </c>
      <c r="C54" s="454"/>
      <c r="D54" s="455"/>
      <c r="E54" s="455"/>
      <c r="F54" s="455"/>
      <c r="G54" s="455"/>
      <c r="H54" s="455"/>
      <c r="I54" s="456"/>
      <c r="J54" s="457">
        <v>1099872.6099999999</v>
      </c>
      <c r="K54" s="457">
        <v>1099872.6099999999</v>
      </c>
      <c r="L54" s="457">
        <v>1060177.54</v>
      </c>
      <c r="M54" s="296">
        <v>6</v>
      </c>
    </row>
    <row r="55" spans="2:13" s="88" customFormat="1" ht="28.5" x14ac:dyDescent="0.8">
      <c r="B55" s="295" t="s">
        <v>412</v>
      </c>
      <c r="C55" s="454"/>
      <c r="D55" s="455"/>
      <c r="E55" s="455"/>
      <c r="F55" s="455"/>
      <c r="G55" s="455"/>
      <c r="H55" s="455"/>
      <c r="I55" s="456"/>
      <c r="J55" s="457"/>
      <c r="K55" s="457"/>
      <c r="L55" s="457"/>
      <c r="M55" s="296"/>
    </row>
    <row r="56" spans="2:13" s="89" customFormat="1" ht="28.5" x14ac:dyDescent="0.8">
      <c r="B56" s="297" t="s">
        <v>172</v>
      </c>
      <c r="C56" s="442" t="s">
        <v>165</v>
      </c>
      <c r="D56" s="274">
        <v>100.6874</v>
      </c>
      <c r="E56" s="274">
        <v>6.1653000000000002</v>
      </c>
      <c r="F56" s="274" t="s">
        <v>283</v>
      </c>
      <c r="G56" s="274">
        <v>3.5</v>
      </c>
      <c r="H56" s="274">
        <v>3.5306199999999999</v>
      </c>
      <c r="I56" s="443" t="s">
        <v>173</v>
      </c>
      <c r="J56" s="277">
        <v>589780.73</v>
      </c>
      <c r="K56" s="277">
        <v>589780.73</v>
      </c>
      <c r="L56" s="277">
        <v>593834.97</v>
      </c>
      <c r="M56" s="298">
        <v>1</v>
      </c>
    </row>
    <row r="57" spans="2:13" s="89" customFormat="1" ht="28.5" x14ac:dyDescent="0.8">
      <c r="B57" s="297" t="s">
        <v>172</v>
      </c>
      <c r="C57" s="442" t="s">
        <v>165</v>
      </c>
      <c r="D57" s="274">
        <v>100.804</v>
      </c>
      <c r="E57" s="274">
        <v>6.1653000000000002</v>
      </c>
      <c r="F57" s="274" t="s">
        <v>371</v>
      </c>
      <c r="G57" s="274">
        <v>3.5</v>
      </c>
      <c r="H57" s="274">
        <v>3.5306199999999999</v>
      </c>
      <c r="I57" s="443" t="s">
        <v>173</v>
      </c>
      <c r="J57" s="277">
        <v>3000000</v>
      </c>
      <c r="K57" s="277">
        <v>3000000</v>
      </c>
      <c r="L57" s="277">
        <v>3024121.01</v>
      </c>
      <c r="M57" s="298">
        <v>1</v>
      </c>
    </row>
    <row r="58" spans="2:13" s="88" customFormat="1" ht="28.5" x14ac:dyDescent="0.8">
      <c r="B58" s="295" t="s">
        <v>171</v>
      </c>
      <c r="C58" s="454"/>
      <c r="D58" s="455"/>
      <c r="E58" s="455"/>
      <c r="F58" s="455"/>
      <c r="G58" s="455"/>
      <c r="H58" s="455"/>
      <c r="I58" s="456"/>
      <c r="J58" s="457">
        <v>3589780.73</v>
      </c>
      <c r="K58" s="457">
        <v>3589780.73</v>
      </c>
      <c r="L58" s="457">
        <v>3617955.9799999995</v>
      </c>
      <c r="M58" s="296">
        <v>2</v>
      </c>
    </row>
    <row r="59" spans="2:13" s="88" customFormat="1" ht="28.5" x14ac:dyDescent="0.8">
      <c r="B59" s="295" t="s">
        <v>247</v>
      </c>
      <c r="C59" s="454"/>
      <c r="D59" s="455"/>
      <c r="E59" s="455"/>
      <c r="F59" s="455"/>
      <c r="G59" s="455"/>
      <c r="H59" s="455"/>
      <c r="I59" s="456"/>
      <c r="J59" s="457"/>
      <c r="K59" s="457"/>
      <c r="L59" s="457"/>
      <c r="M59" s="296"/>
    </row>
    <row r="60" spans="2:13" s="89" customFormat="1" ht="28.5" x14ac:dyDescent="0.8">
      <c r="B60" s="297" t="s">
        <v>172</v>
      </c>
      <c r="C60" s="442" t="s">
        <v>165</v>
      </c>
      <c r="D60" s="274">
        <v>98.487399999999994</v>
      </c>
      <c r="E60" s="274">
        <v>7.85</v>
      </c>
      <c r="F60" s="274" t="s">
        <v>413</v>
      </c>
      <c r="G60" s="274">
        <v>9</v>
      </c>
      <c r="H60" s="274">
        <v>9.2025000000000006</v>
      </c>
      <c r="I60" s="443" t="s">
        <v>173</v>
      </c>
      <c r="J60" s="277">
        <v>332439.62</v>
      </c>
      <c r="K60" s="277">
        <v>332439.62</v>
      </c>
      <c r="L60" s="277">
        <v>327411.19</v>
      </c>
      <c r="M60" s="298">
        <v>1</v>
      </c>
    </row>
    <row r="61" spans="2:13" s="88" customFormat="1" ht="28.5" x14ac:dyDescent="0.8">
      <c r="B61" s="295" t="s">
        <v>171</v>
      </c>
      <c r="C61" s="454"/>
      <c r="D61" s="455"/>
      <c r="E61" s="455"/>
      <c r="F61" s="455"/>
      <c r="G61" s="455"/>
      <c r="H61" s="455"/>
      <c r="I61" s="456"/>
      <c r="J61" s="457">
        <v>332439.62</v>
      </c>
      <c r="K61" s="457">
        <v>332439.62</v>
      </c>
      <c r="L61" s="457">
        <v>327411.19</v>
      </c>
      <c r="M61" s="296">
        <v>1</v>
      </c>
    </row>
    <row r="62" spans="2:13" s="88" customFormat="1" ht="28.5" x14ac:dyDescent="0.8">
      <c r="B62" s="295" t="s">
        <v>414</v>
      </c>
      <c r="C62" s="454"/>
      <c r="D62" s="455"/>
      <c r="E62" s="455"/>
      <c r="F62" s="455"/>
      <c r="G62" s="455"/>
      <c r="H62" s="455"/>
      <c r="I62" s="456"/>
      <c r="J62" s="457"/>
      <c r="K62" s="457"/>
      <c r="L62" s="457"/>
      <c r="M62" s="296"/>
    </row>
    <row r="63" spans="2:13" s="89" customFormat="1" ht="28.5" x14ac:dyDescent="0.8">
      <c r="B63" s="297" t="s">
        <v>172</v>
      </c>
      <c r="C63" s="442" t="s">
        <v>165</v>
      </c>
      <c r="D63" s="274">
        <v>83.745500000000007</v>
      </c>
      <c r="E63" s="274">
        <v>5.64</v>
      </c>
      <c r="F63" s="274" t="s">
        <v>415</v>
      </c>
      <c r="G63" s="274">
        <v>13</v>
      </c>
      <c r="H63" s="274">
        <v>13.803240000000001</v>
      </c>
      <c r="I63" s="443" t="s">
        <v>173</v>
      </c>
      <c r="J63" s="277">
        <v>3760</v>
      </c>
      <c r="K63" s="277">
        <v>3760</v>
      </c>
      <c r="L63" s="277">
        <v>3148.83</v>
      </c>
      <c r="M63" s="298">
        <v>1</v>
      </c>
    </row>
    <row r="64" spans="2:13" s="88" customFormat="1" ht="28.5" x14ac:dyDescent="0.8">
      <c r="B64" s="295" t="s">
        <v>171</v>
      </c>
      <c r="C64" s="454"/>
      <c r="D64" s="455"/>
      <c r="E64" s="455"/>
      <c r="F64" s="455"/>
      <c r="G64" s="455"/>
      <c r="H64" s="455"/>
      <c r="I64" s="456"/>
      <c r="J64" s="457">
        <v>3760</v>
      </c>
      <c r="K64" s="457">
        <v>3760</v>
      </c>
      <c r="L64" s="457">
        <v>3148.83</v>
      </c>
      <c r="M64" s="296">
        <v>1</v>
      </c>
    </row>
    <row r="65" spans="2:13" s="88" customFormat="1" ht="28.5" x14ac:dyDescent="0.8">
      <c r="B65" s="295" t="s">
        <v>174</v>
      </c>
      <c r="C65" s="454"/>
      <c r="D65" s="455"/>
      <c r="E65" s="455"/>
      <c r="F65" s="455"/>
      <c r="G65" s="455"/>
      <c r="H65" s="455"/>
      <c r="I65" s="456"/>
      <c r="J65" s="457"/>
      <c r="K65" s="457"/>
      <c r="L65" s="457"/>
      <c r="M65" s="296"/>
    </row>
    <row r="66" spans="2:13" s="89" customFormat="1" ht="28.5" x14ac:dyDescent="0.8">
      <c r="B66" s="297" t="s">
        <v>172</v>
      </c>
      <c r="C66" s="442" t="s">
        <v>165</v>
      </c>
      <c r="D66" s="274">
        <v>101.5371</v>
      </c>
      <c r="E66" s="274">
        <v>6.1653000000000002</v>
      </c>
      <c r="F66" s="274" t="s">
        <v>416</v>
      </c>
      <c r="G66" s="274">
        <v>3.75</v>
      </c>
      <c r="H66" s="274">
        <v>3.7851499999999998</v>
      </c>
      <c r="I66" s="443" t="s">
        <v>173</v>
      </c>
      <c r="J66" s="277">
        <v>2150000</v>
      </c>
      <c r="K66" s="277">
        <v>2150000</v>
      </c>
      <c r="L66" s="277">
        <v>2183049.4300000002</v>
      </c>
      <c r="M66" s="298">
        <v>1</v>
      </c>
    </row>
    <row r="67" spans="2:13" s="88" customFormat="1" ht="28.5" x14ac:dyDescent="0.8">
      <c r="B67" s="295" t="s">
        <v>171</v>
      </c>
      <c r="C67" s="454"/>
      <c r="D67" s="455"/>
      <c r="E67" s="455"/>
      <c r="F67" s="455"/>
      <c r="G67" s="455"/>
      <c r="H67" s="455"/>
      <c r="I67" s="456"/>
      <c r="J67" s="457">
        <v>2150000</v>
      </c>
      <c r="K67" s="457">
        <v>2150000</v>
      </c>
      <c r="L67" s="457">
        <v>2183049.4300000002</v>
      </c>
      <c r="M67" s="296">
        <v>1</v>
      </c>
    </row>
    <row r="68" spans="2:13" s="88" customFormat="1" ht="28.5" x14ac:dyDescent="0.8">
      <c r="B68" s="295" t="s">
        <v>350</v>
      </c>
      <c r="C68" s="454"/>
      <c r="D68" s="455"/>
      <c r="E68" s="455"/>
      <c r="F68" s="455"/>
      <c r="G68" s="455"/>
      <c r="H68" s="455"/>
      <c r="I68" s="456"/>
      <c r="J68" s="457"/>
      <c r="K68" s="457"/>
      <c r="L68" s="457"/>
      <c r="M68" s="296"/>
    </row>
    <row r="69" spans="2:13" s="89" customFormat="1" ht="28.5" x14ac:dyDescent="0.8">
      <c r="B69" s="297" t="s">
        <v>172</v>
      </c>
      <c r="C69" s="442" t="s">
        <v>165</v>
      </c>
      <c r="D69" s="274">
        <v>96.586799999999997</v>
      </c>
      <c r="E69" s="274">
        <v>3.82</v>
      </c>
      <c r="F69" s="274" t="s">
        <v>417</v>
      </c>
      <c r="G69" s="274">
        <v>8.75</v>
      </c>
      <c r="H69" s="274">
        <v>9.1095799999999993</v>
      </c>
      <c r="I69" s="443" t="s">
        <v>173</v>
      </c>
      <c r="J69" s="277">
        <v>45430</v>
      </c>
      <c r="K69" s="277">
        <v>45430</v>
      </c>
      <c r="L69" s="277">
        <v>43879.41</v>
      </c>
      <c r="M69" s="298">
        <v>1</v>
      </c>
    </row>
    <row r="70" spans="2:13" s="89" customFormat="1" ht="28.5" x14ac:dyDescent="0.8">
      <c r="B70" s="297" t="s">
        <v>172</v>
      </c>
      <c r="C70" s="442" t="s">
        <v>165</v>
      </c>
      <c r="D70" s="274">
        <v>93.691299999999998</v>
      </c>
      <c r="E70" s="274">
        <v>4.71</v>
      </c>
      <c r="F70" s="274" t="s">
        <v>418</v>
      </c>
      <c r="G70" s="274">
        <v>9</v>
      </c>
      <c r="H70" s="274">
        <v>9.3806799999999999</v>
      </c>
      <c r="I70" s="443" t="s">
        <v>173</v>
      </c>
      <c r="J70" s="277">
        <v>74340</v>
      </c>
      <c r="K70" s="277">
        <v>74340</v>
      </c>
      <c r="L70" s="277">
        <v>69650.11</v>
      </c>
      <c r="M70" s="298">
        <v>1</v>
      </c>
    </row>
    <row r="71" spans="2:13" s="89" customFormat="1" ht="28.5" x14ac:dyDescent="0.8">
      <c r="B71" s="297" t="s">
        <v>172</v>
      </c>
      <c r="C71" s="442" t="s">
        <v>165</v>
      </c>
      <c r="D71" s="274">
        <v>92.549599999999998</v>
      </c>
      <c r="E71" s="274">
        <v>4.3</v>
      </c>
      <c r="F71" s="274" t="s">
        <v>389</v>
      </c>
      <c r="G71" s="274">
        <v>9</v>
      </c>
      <c r="H71" s="274">
        <v>9.3806799999999999</v>
      </c>
      <c r="I71" s="443" t="s">
        <v>173</v>
      </c>
      <c r="J71" s="277">
        <v>40857.5</v>
      </c>
      <c r="K71" s="277">
        <v>40857.5</v>
      </c>
      <c r="L71" s="277">
        <v>37813.47</v>
      </c>
      <c r="M71" s="298">
        <v>1</v>
      </c>
    </row>
    <row r="72" spans="2:13" s="89" customFormat="1" ht="28.5" x14ac:dyDescent="0.8">
      <c r="B72" s="297" t="s">
        <v>172</v>
      </c>
      <c r="C72" s="442" t="s">
        <v>165</v>
      </c>
      <c r="D72" s="274">
        <v>92.427400000000006</v>
      </c>
      <c r="E72" s="274">
        <v>4.3</v>
      </c>
      <c r="F72" s="274" t="s">
        <v>335</v>
      </c>
      <c r="G72" s="274">
        <v>9</v>
      </c>
      <c r="H72" s="274">
        <v>9.3806799999999999</v>
      </c>
      <c r="I72" s="443" t="s">
        <v>173</v>
      </c>
      <c r="J72" s="277">
        <v>41890</v>
      </c>
      <c r="K72" s="277">
        <v>41890</v>
      </c>
      <c r="L72" s="277">
        <v>38717.86</v>
      </c>
      <c r="M72" s="298">
        <v>1</v>
      </c>
    </row>
    <row r="73" spans="2:13" s="89" customFormat="1" ht="28.5" x14ac:dyDescent="0.8">
      <c r="B73" s="297" t="s">
        <v>172</v>
      </c>
      <c r="C73" s="442" t="s">
        <v>165</v>
      </c>
      <c r="D73" s="274">
        <v>82.406499999999994</v>
      </c>
      <c r="E73" s="274">
        <v>5.07</v>
      </c>
      <c r="F73" s="274" t="s">
        <v>419</v>
      </c>
      <c r="G73" s="274">
        <v>11</v>
      </c>
      <c r="H73" s="274">
        <v>11.57188</v>
      </c>
      <c r="I73" s="443" t="s">
        <v>173</v>
      </c>
      <c r="J73" s="277">
        <v>19382.5</v>
      </c>
      <c r="K73" s="277">
        <v>19382.5</v>
      </c>
      <c r="L73" s="277">
        <v>15972.45</v>
      </c>
      <c r="M73" s="298">
        <v>1</v>
      </c>
    </row>
    <row r="74" spans="2:13" s="89" customFormat="1" ht="28.5" x14ac:dyDescent="0.8">
      <c r="B74" s="297" t="s">
        <v>172</v>
      </c>
      <c r="C74" s="442" t="s">
        <v>165</v>
      </c>
      <c r="D74" s="274">
        <v>75.91</v>
      </c>
      <c r="E74" s="274">
        <v>5.93</v>
      </c>
      <c r="F74" s="274" t="s">
        <v>420</v>
      </c>
      <c r="G74" s="274">
        <v>12.75</v>
      </c>
      <c r="H74" s="274">
        <v>13.5221</v>
      </c>
      <c r="I74" s="443" t="s">
        <v>173</v>
      </c>
      <c r="J74" s="277">
        <v>3000</v>
      </c>
      <c r="K74" s="277">
        <v>3000</v>
      </c>
      <c r="L74" s="277">
        <v>2277.3000000000002</v>
      </c>
      <c r="M74" s="298">
        <v>1</v>
      </c>
    </row>
    <row r="75" spans="2:13" s="88" customFormat="1" ht="28.5" x14ac:dyDescent="0.8">
      <c r="B75" s="295" t="s">
        <v>171</v>
      </c>
      <c r="C75" s="454"/>
      <c r="D75" s="455"/>
      <c r="E75" s="455"/>
      <c r="F75" s="455"/>
      <c r="G75" s="455"/>
      <c r="H75" s="455"/>
      <c r="I75" s="456"/>
      <c r="J75" s="457">
        <v>224900</v>
      </c>
      <c r="K75" s="457">
        <v>224900</v>
      </c>
      <c r="L75" s="457">
        <v>208310.59999999998</v>
      </c>
      <c r="M75" s="296">
        <v>6</v>
      </c>
    </row>
    <row r="76" spans="2:13" s="88" customFormat="1" ht="28.5" x14ac:dyDescent="0.8">
      <c r="B76" s="295" t="s">
        <v>421</v>
      </c>
      <c r="C76" s="454"/>
      <c r="D76" s="455"/>
      <c r="E76" s="455"/>
      <c r="F76" s="455"/>
      <c r="G76" s="455"/>
      <c r="H76" s="455"/>
      <c r="I76" s="456"/>
      <c r="J76" s="457"/>
      <c r="K76" s="457"/>
      <c r="L76" s="457"/>
      <c r="M76" s="296"/>
    </row>
    <row r="77" spans="2:13" s="89" customFormat="1" ht="28.5" x14ac:dyDescent="0.8">
      <c r="B77" s="297" t="s">
        <v>172</v>
      </c>
      <c r="C77" s="442" t="s">
        <v>165</v>
      </c>
      <c r="D77" s="274">
        <v>95.605699999999999</v>
      </c>
      <c r="E77" s="274">
        <v>6.1653000000000002</v>
      </c>
      <c r="F77" s="274" t="s">
        <v>422</v>
      </c>
      <c r="G77" s="274">
        <v>9</v>
      </c>
      <c r="H77" s="274">
        <v>9.2025000000000006</v>
      </c>
      <c r="I77" s="443" t="s">
        <v>173</v>
      </c>
      <c r="J77" s="277">
        <v>336928.17</v>
      </c>
      <c r="K77" s="277">
        <v>336928.17</v>
      </c>
      <c r="L77" s="277">
        <v>322122.7</v>
      </c>
      <c r="M77" s="298">
        <v>1</v>
      </c>
    </row>
    <row r="78" spans="2:13" s="89" customFormat="1" ht="28.5" x14ac:dyDescent="0.8">
      <c r="B78" s="297" t="s">
        <v>172</v>
      </c>
      <c r="C78" s="442" t="s">
        <v>165</v>
      </c>
      <c r="D78" s="274">
        <v>95.289699999999996</v>
      </c>
      <c r="E78" s="274">
        <v>6.1653000000000002</v>
      </c>
      <c r="F78" s="274" t="s">
        <v>423</v>
      </c>
      <c r="G78" s="274">
        <v>9.25</v>
      </c>
      <c r="H78" s="274">
        <v>9.4639000000000006</v>
      </c>
      <c r="I78" s="443" t="s">
        <v>173</v>
      </c>
      <c r="J78" s="277">
        <v>1669958.39</v>
      </c>
      <c r="K78" s="277">
        <v>1669958.39</v>
      </c>
      <c r="L78" s="277">
        <v>1591299.34</v>
      </c>
      <c r="M78" s="298">
        <v>1</v>
      </c>
    </row>
    <row r="79" spans="2:13" s="89" customFormat="1" ht="28.5" x14ac:dyDescent="0.8">
      <c r="B79" s="297" t="s">
        <v>172</v>
      </c>
      <c r="C79" s="442" t="s">
        <v>165</v>
      </c>
      <c r="D79" s="274">
        <v>88.416700000000006</v>
      </c>
      <c r="E79" s="274">
        <v>7.1295000000000002</v>
      </c>
      <c r="F79" s="274" t="s">
        <v>424</v>
      </c>
      <c r="G79" s="274">
        <v>11</v>
      </c>
      <c r="H79" s="274">
        <v>11.3025</v>
      </c>
      <c r="I79" s="443" t="s">
        <v>173</v>
      </c>
      <c r="J79" s="277">
        <v>646500</v>
      </c>
      <c r="K79" s="277">
        <v>646500</v>
      </c>
      <c r="L79" s="277">
        <v>571614.28</v>
      </c>
      <c r="M79" s="298">
        <v>3</v>
      </c>
    </row>
    <row r="80" spans="2:13" s="88" customFormat="1" ht="28.5" x14ac:dyDescent="0.8">
      <c r="B80" s="295" t="s">
        <v>171</v>
      </c>
      <c r="C80" s="454"/>
      <c r="D80" s="455"/>
      <c r="E80" s="455"/>
      <c r="F80" s="455"/>
      <c r="G80" s="455"/>
      <c r="H80" s="455"/>
      <c r="I80" s="456"/>
      <c r="J80" s="457">
        <v>2653386.5599999996</v>
      </c>
      <c r="K80" s="457">
        <v>2653386.5599999996</v>
      </c>
      <c r="L80" s="457">
        <v>2485036.3200000003</v>
      </c>
      <c r="M80" s="296">
        <v>5</v>
      </c>
    </row>
    <row r="81" spans="2:13" s="88" customFormat="1" ht="28.5" x14ac:dyDescent="0.8">
      <c r="B81" s="295" t="s">
        <v>175</v>
      </c>
      <c r="C81" s="454"/>
      <c r="D81" s="455"/>
      <c r="E81" s="455"/>
      <c r="F81" s="455"/>
      <c r="G81" s="455"/>
      <c r="H81" s="455"/>
      <c r="I81" s="456"/>
      <c r="J81" s="457"/>
      <c r="K81" s="457"/>
      <c r="L81" s="457"/>
      <c r="M81" s="296"/>
    </row>
    <row r="82" spans="2:13" s="89" customFormat="1" ht="28.5" x14ac:dyDescent="0.8">
      <c r="B82" s="297" t="s">
        <v>172</v>
      </c>
      <c r="C82" s="442" t="s">
        <v>165</v>
      </c>
      <c r="D82" s="274">
        <v>96.292699999999996</v>
      </c>
      <c r="E82" s="274">
        <v>3.25</v>
      </c>
      <c r="F82" s="274" t="s">
        <v>425</v>
      </c>
      <c r="G82" s="274">
        <v>8.75</v>
      </c>
      <c r="H82" s="274">
        <v>9.1095799999999993</v>
      </c>
      <c r="I82" s="443" t="s">
        <v>173</v>
      </c>
      <c r="J82" s="277">
        <v>49707.5</v>
      </c>
      <c r="K82" s="277">
        <v>49707.5</v>
      </c>
      <c r="L82" s="277">
        <v>47864.73</v>
      </c>
      <c r="M82" s="298">
        <v>1</v>
      </c>
    </row>
    <row r="83" spans="2:13" s="89" customFormat="1" ht="28.5" x14ac:dyDescent="0.8">
      <c r="B83" s="297" t="s">
        <v>172</v>
      </c>
      <c r="C83" s="442" t="s">
        <v>165</v>
      </c>
      <c r="D83" s="274">
        <v>96.206800000000001</v>
      </c>
      <c r="E83" s="274">
        <v>3.25</v>
      </c>
      <c r="F83" s="274" t="s">
        <v>386</v>
      </c>
      <c r="G83" s="274">
        <v>8.75</v>
      </c>
      <c r="H83" s="274">
        <v>9.1095799999999993</v>
      </c>
      <c r="I83" s="443" t="s">
        <v>173</v>
      </c>
      <c r="J83" s="277">
        <v>47052.5</v>
      </c>
      <c r="K83" s="277">
        <v>47052.5</v>
      </c>
      <c r="L83" s="277">
        <v>45267.74</v>
      </c>
      <c r="M83" s="298">
        <v>1</v>
      </c>
    </row>
    <row r="84" spans="2:13" s="89" customFormat="1" ht="28.5" x14ac:dyDescent="0.8">
      <c r="B84" s="297" t="s">
        <v>172</v>
      </c>
      <c r="C84" s="442" t="s">
        <v>165</v>
      </c>
      <c r="D84" s="274">
        <v>93.096400000000003</v>
      </c>
      <c r="E84" s="274">
        <v>3.82</v>
      </c>
      <c r="F84" s="274" t="s">
        <v>362</v>
      </c>
      <c r="G84" s="274">
        <v>9</v>
      </c>
      <c r="H84" s="274">
        <v>9.3806799999999999</v>
      </c>
      <c r="I84" s="443" t="s">
        <v>173</v>
      </c>
      <c r="J84" s="277">
        <v>95727.5</v>
      </c>
      <c r="K84" s="277">
        <v>95727.5</v>
      </c>
      <c r="L84" s="277">
        <v>89118.9</v>
      </c>
      <c r="M84" s="298">
        <v>2</v>
      </c>
    </row>
    <row r="85" spans="2:13" s="89" customFormat="1" ht="28.5" x14ac:dyDescent="0.8">
      <c r="B85" s="297" t="s">
        <v>172</v>
      </c>
      <c r="C85" s="442" t="s">
        <v>165</v>
      </c>
      <c r="D85" s="274">
        <v>92.945099999999996</v>
      </c>
      <c r="E85" s="274">
        <v>3.82</v>
      </c>
      <c r="F85" s="274" t="s">
        <v>332</v>
      </c>
      <c r="G85" s="274">
        <v>9</v>
      </c>
      <c r="H85" s="274">
        <v>9.3806799999999999</v>
      </c>
      <c r="I85" s="443" t="s">
        <v>173</v>
      </c>
      <c r="J85" s="277">
        <v>53100</v>
      </c>
      <c r="K85" s="277">
        <v>53100</v>
      </c>
      <c r="L85" s="277">
        <v>49353.86</v>
      </c>
      <c r="M85" s="298">
        <v>1</v>
      </c>
    </row>
    <row r="86" spans="2:13" s="89" customFormat="1" ht="28.5" x14ac:dyDescent="0.8">
      <c r="B86" s="297" t="s">
        <v>172</v>
      </c>
      <c r="C86" s="442" t="s">
        <v>165</v>
      </c>
      <c r="D86" s="274">
        <v>92.932500000000005</v>
      </c>
      <c r="E86" s="274">
        <v>3.82</v>
      </c>
      <c r="F86" s="274" t="s">
        <v>426</v>
      </c>
      <c r="G86" s="274">
        <v>9</v>
      </c>
      <c r="H86" s="274">
        <v>9.3806799999999999</v>
      </c>
      <c r="I86" s="443" t="s">
        <v>173</v>
      </c>
      <c r="J86" s="277">
        <v>53100</v>
      </c>
      <c r="K86" s="277">
        <v>53100</v>
      </c>
      <c r="L86" s="277">
        <v>49347.18</v>
      </c>
      <c r="M86" s="298">
        <v>1</v>
      </c>
    </row>
    <row r="87" spans="2:13" s="89" customFormat="1" ht="28.5" x14ac:dyDescent="0.8">
      <c r="B87" s="297" t="s">
        <v>172</v>
      </c>
      <c r="C87" s="442" t="s">
        <v>165</v>
      </c>
      <c r="D87" s="274">
        <v>92.919899999999998</v>
      </c>
      <c r="E87" s="274">
        <v>3.82</v>
      </c>
      <c r="F87" s="274" t="s">
        <v>427</v>
      </c>
      <c r="G87" s="274">
        <v>9</v>
      </c>
      <c r="H87" s="274">
        <v>9.3806799999999999</v>
      </c>
      <c r="I87" s="443" t="s">
        <v>173</v>
      </c>
      <c r="J87" s="277">
        <v>46905</v>
      </c>
      <c r="K87" s="277">
        <v>46905</v>
      </c>
      <c r="L87" s="277">
        <v>43584.12</v>
      </c>
      <c r="M87" s="298">
        <v>1</v>
      </c>
    </row>
    <row r="88" spans="2:13" s="89" customFormat="1" ht="28.5" x14ac:dyDescent="0.8">
      <c r="B88" s="297" t="s">
        <v>172</v>
      </c>
      <c r="C88" s="442" t="s">
        <v>165</v>
      </c>
      <c r="D88" s="274">
        <v>92.832099999999997</v>
      </c>
      <c r="E88" s="274">
        <v>3.82</v>
      </c>
      <c r="F88" s="274" t="s">
        <v>428</v>
      </c>
      <c r="G88" s="274">
        <v>9</v>
      </c>
      <c r="H88" s="274">
        <v>9.3806799999999999</v>
      </c>
      <c r="I88" s="443" t="s">
        <v>173</v>
      </c>
      <c r="J88" s="277">
        <v>53100</v>
      </c>
      <c r="K88" s="277">
        <v>53100</v>
      </c>
      <c r="L88" s="277">
        <v>49293.88</v>
      </c>
      <c r="M88" s="298">
        <v>1</v>
      </c>
    </row>
    <row r="89" spans="2:13" s="89" customFormat="1" ht="28.5" x14ac:dyDescent="0.8">
      <c r="B89" s="297" t="s">
        <v>172</v>
      </c>
      <c r="C89" s="442" t="s">
        <v>165</v>
      </c>
      <c r="D89" s="274">
        <v>92.769599999999997</v>
      </c>
      <c r="E89" s="274">
        <v>3.82</v>
      </c>
      <c r="F89" s="274" t="s">
        <v>429</v>
      </c>
      <c r="G89" s="274">
        <v>9</v>
      </c>
      <c r="H89" s="274">
        <v>9.3806799999999999</v>
      </c>
      <c r="I89" s="443" t="s">
        <v>173</v>
      </c>
      <c r="J89" s="277">
        <v>53100</v>
      </c>
      <c r="K89" s="277">
        <v>53100</v>
      </c>
      <c r="L89" s="277">
        <v>49260.67</v>
      </c>
      <c r="M89" s="298">
        <v>1</v>
      </c>
    </row>
    <row r="90" spans="2:13" s="89" customFormat="1" ht="28.5" x14ac:dyDescent="0.8">
      <c r="B90" s="297" t="s">
        <v>172</v>
      </c>
      <c r="C90" s="442" t="s">
        <v>165</v>
      </c>
      <c r="D90" s="274">
        <v>87.264799999999994</v>
      </c>
      <c r="E90" s="274">
        <v>4.71</v>
      </c>
      <c r="F90" s="274" t="s">
        <v>424</v>
      </c>
      <c r="G90" s="274">
        <v>9</v>
      </c>
      <c r="H90" s="274">
        <v>9.3806799999999999</v>
      </c>
      <c r="I90" s="443" t="s">
        <v>173</v>
      </c>
      <c r="J90" s="277">
        <v>49560</v>
      </c>
      <c r="K90" s="277">
        <v>49560</v>
      </c>
      <c r="L90" s="277">
        <v>43248.45</v>
      </c>
      <c r="M90" s="298">
        <v>1</v>
      </c>
    </row>
    <row r="91" spans="2:13" s="89" customFormat="1" ht="28.5" x14ac:dyDescent="0.8">
      <c r="B91" s="297" t="s">
        <v>172</v>
      </c>
      <c r="C91" s="442" t="s">
        <v>165</v>
      </c>
      <c r="D91" s="274">
        <v>87.685299999999998</v>
      </c>
      <c r="E91" s="274">
        <v>4.3</v>
      </c>
      <c r="F91" s="274" t="s">
        <v>430</v>
      </c>
      <c r="G91" s="274">
        <v>10</v>
      </c>
      <c r="H91" s="274">
        <v>10.471299999999999</v>
      </c>
      <c r="I91" s="443" t="s">
        <v>173</v>
      </c>
      <c r="J91" s="277">
        <v>53100</v>
      </c>
      <c r="K91" s="277">
        <v>53100</v>
      </c>
      <c r="L91" s="277">
        <v>46560.91</v>
      </c>
      <c r="M91" s="298">
        <v>1</v>
      </c>
    </row>
    <row r="92" spans="2:13" s="89" customFormat="1" ht="28.5" x14ac:dyDescent="0.8">
      <c r="B92" s="297" t="s">
        <v>172</v>
      </c>
      <c r="C92" s="442" t="s">
        <v>165</v>
      </c>
      <c r="D92" s="274">
        <v>87.598799999999997</v>
      </c>
      <c r="E92" s="274">
        <v>4.3</v>
      </c>
      <c r="F92" s="274" t="s">
        <v>298</v>
      </c>
      <c r="G92" s="274">
        <v>10</v>
      </c>
      <c r="H92" s="274">
        <v>10.471299999999999</v>
      </c>
      <c r="I92" s="443" t="s">
        <v>173</v>
      </c>
      <c r="J92" s="277">
        <v>47200</v>
      </c>
      <c r="K92" s="277">
        <v>47200</v>
      </c>
      <c r="L92" s="277">
        <v>41346.67</v>
      </c>
      <c r="M92" s="298">
        <v>1</v>
      </c>
    </row>
    <row r="93" spans="2:13" s="89" customFormat="1" ht="28.5" x14ac:dyDescent="0.8">
      <c r="B93" s="297" t="s">
        <v>172</v>
      </c>
      <c r="C93" s="442" t="s">
        <v>165</v>
      </c>
      <c r="D93" s="274">
        <v>87.512699999999995</v>
      </c>
      <c r="E93" s="274">
        <v>4.3</v>
      </c>
      <c r="F93" s="274" t="s">
        <v>299</v>
      </c>
      <c r="G93" s="274">
        <v>10</v>
      </c>
      <c r="H93" s="274">
        <v>10.471299999999999</v>
      </c>
      <c r="I93" s="443" t="s">
        <v>173</v>
      </c>
      <c r="J93" s="277">
        <v>47937.5</v>
      </c>
      <c r="K93" s="277">
        <v>47937.5</v>
      </c>
      <c r="L93" s="277">
        <v>41951.42</v>
      </c>
      <c r="M93" s="298">
        <v>1</v>
      </c>
    </row>
    <row r="94" spans="2:13" s="89" customFormat="1" ht="28.5" x14ac:dyDescent="0.8">
      <c r="B94" s="297" t="s">
        <v>172</v>
      </c>
      <c r="C94" s="442" t="s">
        <v>165</v>
      </c>
      <c r="D94" s="274">
        <v>86.036500000000004</v>
      </c>
      <c r="E94" s="274">
        <v>4.71</v>
      </c>
      <c r="F94" s="274" t="s">
        <v>431</v>
      </c>
      <c r="G94" s="274">
        <v>10</v>
      </c>
      <c r="H94" s="274">
        <v>10.471299999999999</v>
      </c>
      <c r="I94" s="443" t="s">
        <v>173</v>
      </c>
      <c r="J94" s="277">
        <v>40680</v>
      </c>
      <c r="K94" s="277">
        <v>40680</v>
      </c>
      <c r="L94" s="277">
        <v>34999.660000000003</v>
      </c>
      <c r="M94" s="298">
        <v>2</v>
      </c>
    </row>
    <row r="95" spans="2:13" s="89" customFormat="1" ht="28.5" x14ac:dyDescent="0.8">
      <c r="B95" s="297" t="s">
        <v>172</v>
      </c>
      <c r="C95" s="442" t="s">
        <v>165</v>
      </c>
      <c r="D95" s="274">
        <v>86.025800000000004</v>
      </c>
      <c r="E95" s="274">
        <v>4.71</v>
      </c>
      <c r="F95" s="274" t="s">
        <v>432</v>
      </c>
      <c r="G95" s="274">
        <v>10</v>
      </c>
      <c r="H95" s="274">
        <v>10.471299999999999</v>
      </c>
      <c r="I95" s="443" t="s">
        <v>173</v>
      </c>
      <c r="J95" s="277">
        <v>4000</v>
      </c>
      <c r="K95" s="277">
        <v>4000</v>
      </c>
      <c r="L95" s="277">
        <v>3441.03</v>
      </c>
      <c r="M95" s="298">
        <v>1</v>
      </c>
    </row>
    <row r="96" spans="2:13" s="89" customFormat="1" ht="28.5" x14ac:dyDescent="0.8">
      <c r="B96" s="297" t="s">
        <v>172</v>
      </c>
      <c r="C96" s="442" t="s">
        <v>165</v>
      </c>
      <c r="D96" s="274">
        <v>82.131799999999998</v>
      </c>
      <c r="E96" s="274">
        <v>4.71</v>
      </c>
      <c r="F96" s="274" t="s">
        <v>433</v>
      </c>
      <c r="G96" s="274">
        <v>11</v>
      </c>
      <c r="H96" s="274">
        <v>11.57188</v>
      </c>
      <c r="I96" s="443" t="s">
        <v>173</v>
      </c>
      <c r="J96" s="277">
        <v>20000</v>
      </c>
      <c r="K96" s="277">
        <v>20000</v>
      </c>
      <c r="L96" s="277">
        <v>16426.37</v>
      </c>
      <c r="M96" s="298">
        <v>1</v>
      </c>
    </row>
    <row r="97" spans="2:13" s="89" customFormat="1" ht="28.5" x14ac:dyDescent="0.8">
      <c r="B97" s="297" t="s">
        <v>172</v>
      </c>
      <c r="C97" s="442" t="s">
        <v>165</v>
      </c>
      <c r="D97" s="274">
        <v>82.107799999999997</v>
      </c>
      <c r="E97" s="274">
        <v>4.71</v>
      </c>
      <c r="F97" s="274" t="s">
        <v>434</v>
      </c>
      <c r="G97" s="274">
        <v>11</v>
      </c>
      <c r="H97" s="274">
        <v>11.57188</v>
      </c>
      <c r="I97" s="443" t="s">
        <v>173</v>
      </c>
      <c r="J97" s="277">
        <v>53100</v>
      </c>
      <c r="K97" s="277">
        <v>53100</v>
      </c>
      <c r="L97" s="277">
        <v>43599.28</v>
      </c>
      <c r="M97" s="298">
        <v>1</v>
      </c>
    </row>
    <row r="98" spans="2:13" s="89" customFormat="1" ht="28.5" x14ac:dyDescent="0.8">
      <c r="B98" s="297" t="s">
        <v>172</v>
      </c>
      <c r="C98" s="442" t="s">
        <v>165</v>
      </c>
      <c r="D98" s="274">
        <v>78.621700000000004</v>
      </c>
      <c r="E98" s="274">
        <v>5.07</v>
      </c>
      <c r="F98" s="274" t="s">
        <v>435</v>
      </c>
      <c r="G98" s="274">
        <v>11.25</v>
      </c>
      <c r="H98" s="274">
        <v>11.84859</v>
      </c>
      <c r="I98" s="443" t="s">
        <v>173</v>
      </c>
      <c r="J98" s="277">
        <v>25772.48</v>
      </c>
      <c r="K98" s="277">
        <v>25772.48</v>
      </c>
      <c r="L98" s="277">
        <v>20262.78</v>
      </c>
      <c r="M98" s="298">
        <v>1</v>
      </c>
    </row>
    <row r="99" spans="2:13" s="89" customFormat="1" ht="28.5" x14ac:dyDescent="0.8">
      <c r="B99" s="297" t="s">
        <v>172</v>
      </c>
      <c r="C99" s="442" t="s">
        <v>165</v>
      </c>
      <c r="D99" s="274">
        <v>78.5488</v>
      </c>
      <c r="E99" s="274">
        <v>5.07</v>
      </c>
      <c r="F99" s="274" t="s">
        <v>436</v>
      </c>
      <c r="G99" s="274">
        <v>11.25</v>
      </c>
      <c r="H99" s="274">
        <v>11.84859</v>
      </c>
      <c r="I99" s="443" t="s">
        <v>173</v>
      </c>
      <c r="J99" s="277">
        <v>25000</v>
      </c>
      <c r="K99" s="277">
        <v>25000</v>
      </c>
      <c r="L99" s="277">
        <v>19637.21</v>
      </c>
      <c r="M99" s="298">
        <v>1</v>
      </c>
    </row>
    <row r="100" spans="2:13" s="89" customFormat="1" ht="28.5" x14ac:dyDescent="0.8">
      <c r="B100" s="297" t="s">
        <v>172</v>
      </c>
      <c r="C100" s="442" t="s">
        <v>165</v>
      </c>
      <c r="D100" s="274">
        <v>79.372699999999995</v>
      </c>
      <c r="E100" s="274">
        <v>4.71</v>
      </c>
      <c r="F100" s="274" t="s">
        <v>437</v>
      </c>
      <c r="G100" s="274">
        <v>12</v>
      </c>
      <c r="H100" s="274">
        <v>12.682499999999999</v>
      </c>
      <c r="I100" s="443" t="s">
        <v>173</v>
      </c>
      <c r="J100" s="277">
        <v>10890</v>
      </c>
      <c r="K100" s="277">
        <v>10890</v>
      </c>
      <c r="L100" s="277">
        <v>8643.69</v>
      </c>
      <c r="M100" s="298">
        <v>1</v>
      </c>
    </row>
    <row r="101" spans="2:13" s="89" customFormat="1" ht="28.5" x14ac:dyDescent="0.8">
      <c r="B101" s="297" t="s">
        <v>172</v>
      </c>
      <c r="C101" s="442" t="s">
        <v>165</v>
      </c>
      <c r="D101" s="274">
        <v>76.210700000000003</v>
      </c>
      <c r="E101" s="274">
        <v>5.07</v>
      </c>
      <c r="F101" s="274" t="s">
        <v>438</v>
      </c>
      <c r="G101" s="274">
        <v>12</v>
      </c>
      <c r="H101" s="274">
        <v>12.682499999999999</v>
      </c>
      <c r="I101" s="443" t="s">
        <v>173</v>
      </c>
      <c r="J101" s="277">
        <v>46905</v>
      </c>
      <c r="K101" s="277">
        <v>46905</v>
      </c>
      <c r="L101" s="277">
        <v>35746.67</v>
      </c>
      <c r="M101" s="298">
        <v>1</v>
      </c>
    </row>
    <row r="102" spans="2:13" s="89" customFormat="1" ht="28.5" x14ac:dyDescent="0.8">
      <c r="B102" s="297" t="s">
        <v>172</v>
      </c>
      <c r="C102" s="442" t="s">
        <v>165</v>
      </c>
      <c r="D102" s="274">
        <v>72.5398</v>
      </c>
      <c r="E102" s="274">
        <v>5.36</v>
      </c>
      <c r="F102" s="274" t="s">
        <v>439</v>
      </c>
      <c r="G102" s="274">
        <v>12.25</v>
      </c>
      <c r="H102" s="274">
        <v>12.961729999999999</v>
      </c>
      <c r="I102" s="443" t="s">
        <v>173</v>
      </c>
      <c r="J102" s="277">
        <v>5500</v>
      </c>
      <c r="K102" s="277">
        <v>5500</v>
      </c>
      <c r="L102" s="277">
        <v>3989.69</v>
      </c>
      <c r="M102" s="298">
        <v>1</v>
      </c>
    </row>
    <row r="103" spans="2:13" s="89" customFormat="1" ht="28.5" x14ac:dyDescent="0.8">
      <c r="B103" s="297" t="s">
        <v>172</v>
      </c>
      <c r="C103" s="442" t="s">
        <v>165</v>
      </c>
      <c r="D103" s="274">
        <v>73.917400000000001</v>
      </c>
      <c r="E103" s="274">
        <v>5.07</v>
      </c>
      <c r="F103" s="274" t="s">
        <v>360</v>
      </c>
      <c r="G103" s="274">
        <v>12.75</v>
      </c>
      <c r="H103" s="274">
        <v>13.5221</v>
      </c>
      <c r="I103" s="443" t="s">
        <v>173</v>
      </c>
      <c r="J103" s="277">
        <v>25592.5</v>
      </c>
      <c r="K103" s="277">
        <v>25592.5</v>
      </c>
      <c r="L103" s="277">
        <v>18917.330000000002</v>
      </c>
      <c r="M103" s="298">
        <v>1</v>
      </c>
    </row>
    <row r="104" spans="2:13" s="89" customFormat="1" ht="28.5" x14ac:dyDescent="0.8">
      <c r="B104" s="297" t="s">
        <v>172</v>
      </c>
      <c r="C104" s="442" t="s">
        <v>165</v>
      </c>
      <c r="D104" s="274">
        <v>73.9054</v>
      </c>
      <c r="E104" s="274">
        <v>5.07</v>
      </c>
      <c r="F104" s="274" t="s">
        <v>440</v>
      </c>
      <c r="G104" s="274">
        <v>12.75</v>
      </c>
      <c r="H104" s="274">
        <v>13.5221</v>
      </c>
      <c r="I104" s="443" t="s">
        <v>173</v>
      </c>
      <c r="J104" s="277">
        <v>57800</v>
      </c>
      <c r="K104" s="277">
        <v>57800</v>
      </c>
      <c r="L104" s="277">
        <v>42717.36</v>
      </c>
      <c r="M104" s="298">
        <v>2</v>
      </c>
    </row>
    <row r="105" spans="2:13" s="89" customFormat="1" ht="28.5" x14ac:dyDescent="0.8">
      <c r="B105" s="297" t="s">
        <v>172</v>
      </c>
      <c r="C105" s="442" t="s">
        <v>165</v>
      </c>
      <c r="D105" s="274">
        <v>70.711699999999993</v>
      </c>
      <c r="E105" s="274">
        <v>5.64</v>
      </c>
      <c r="F105" s="274" t="s">
        <v>441</v>
      </c>
      <c r="G105" s="274">
        <v>12.75</v>
      </c>
      <c r="H105" s="274">
        <v>13.5221</v>
      </c>
      <c r="I105" s="443" t="s">
        <v>173</v>
      </c>
      <c r="J105" s="277">
        <v>6943.57</v>
      </c>
      <c r="K105" s="277">
        <v>6943.57</v>
      </c>
      <c r="L105" s="277">
        <v>4909.92</v>
      </c>
      <c r="M105" s="298">
        <v>1</v>
      </c>
    </row>
    <row r="106" spans="2:13" s="89" customFormat="1" ht="28.5" x14ac:dyDescent="0.8">
      <c r="B106" s="297" t="s">
        <v>172</v>
      </c>
      <c r="C106" s="442" t="s">
        <v>165</v>
      </c>
      <c r="D106" s="274">
        <v>69.455299999999994</v>
      </c>
      <c r="E106" s="274">
        <v>5.64</v>
      </c>
      <c r="F106" s="274" t="s">
        <v>442</v>
      </c>
      <c r="G106" s="274">
        <v>12.75</v>
      </c>
      <c r="H106" s="274">
        <v>13.5221</v>
      </c>
      <c r="I106" s="443" t="s">
        <v>173</v>
      </c>
      <c r="J106" s="277">
        <v>10000</v>
      </c>
      <c r="K106" s="277">
        <v>10000</v>
      </c>
      <c r="L106" s="277">
        <v>6945.54</v>
      </c>
      <c r="M106" s="298">
        <v>2</v>
      </c>
    </row>
    <row r="107" spans="2:13" s="89" customFormat="1" ht="28.5" x14ac:dyDescent="0.8">
      <c r="B107" s="297" t="s">
        <v>172</v>
      </c>
      <c r="C107" s="442" t="s">
        <v>165</v>
      </c>
      <c r="D107" s="274">
        <v>68.769800000000004</v>
      </c>
      <c r="E107" s="274">
        <v>5.64</v>
      </c>
      <c r="F107" s="274" t="s">
        <v>443</v>
      </c>
      <c r="G107" s="274">
        <v>13</v>
      </c>
      <c r="H107" s="274">
        <v>13.803240000000001</v>
      </c>
      <c r="I107" s="443" t="s">
        <v>173</v>
      </c>
      <c r="J107" s="277">
        <v>7000</v>
      </c>
      <c r="K107" s="277">
        <v>7000</v>
      </c>
      <c r="L107" s="277">
        <v>4813.8900000000003</v>
      </c>
      <c r="M107" s="298">
        <v>1</v>
      </c>
    </row>
    <row r="108" spans="2:13" s="89" customFormat="1" ht="28.5" x14ac:dyDescent="0.8">
      <c r="B108" s="297" t="s">
        <v>172</v>
      </c>
      <c r="C108" s="442" t="s">
        <v>165</v>
      </c>
      <c r="D108" s="274">
        <v>69.840299999999999</v>
      </c>
      <c r="E108" s="274">
        <v>5.93</v>
      </c>
      <c r="F108" s="274" t="s">
        <v>444</v>
      </c>
      <c r="G108" s="274">
        <v>13</v>
      </c>
      <c r="H108" s="274">
        <v>13.803240000000001</v>
      </c>
      <c r="I108" s="443" t="s">
        <v>173</v>
      </c>
      <c r="J108" s="277">
        <v>2400</v>
      </c>
      <c r="K108" s="277">
        <v>2400</v>
      </c>
      <c r="L108" s="277">
        <v>1676.17</v>
      </c>
      <c r="M108" s="298">
        <v>1</v>
      </c>
    </row>
    <row r="109" spans="2:13" s="89" customFormat="1" ht="28.5" x14ac:dyDescent="0.8">
      <c r="B109" s="297" t="s">
        <v>172</v>
      </c>
      <c r="C109" s="442" t="s">
        <v>165</v>
      </c>
      <c r="D109" s="274">
        <v>69.814300000000003</v>
      </c>
      <c r="E109" s="274">
        <v>5.93</v>
      </c>
      <c r="F109" s="274" t="s">
        <v>445</v>
      </c>
      <c r="G109" s="274">
        <v>13</v>
      </c>
      <c r="H109" s="274">
        <v>13.803240000000001</v>
      </c>
      <c r="I109" s="443" t="s">
        <v>173</v>
      </c>
      <c r="J109" s="277">
        <v>5000</v>
      </c>
      <c r="K109" s="277">
        <v>5000</v>
      </c>
      <c r="L109" s="277">
        <v>3490.72</v>
      </c>
      <c r="M109" s="298">
        <v>1</v>
      </c>
    </row>
    <row r="110" spans="2:13" s="88" customFormat="1" ht="28.5" x14ac:dyDescent="0.8">
      <c r="B110" s="295" t="s">
        <v>171</v>
      </c>
      <c r="C110" s="454"/>
      <c r="D110" s="455"/>
      <c r="E110" s="455"/>
      <c r="F110" s="455"/>
      <c r="G110" s="455"/>
      <c r="H110" s="455"/>
      <c r="I110" s="456"/>
      <c r="J110" s="457">
        <v>996173.54999999993</v>
      </c>
      <c r="K110" s="457">
        <v>996173.54999999993</v>
      </c>
      <c r="L110" s="457">
        <v>866415.84000000008</v>
      </c>
      <c r="M110" s="296">
        <v>32</v>
      </c>
    </row>
    <row r="111" spans="2:13" s="88" customFormat="1" ht="28.5" x14ac:dyDescent="0.8">
      <c r="B111" s="295" t="s">
        <v>176</v>
      </c>
      <c r="C111" s="454"/>
      <c r="D111" s="455"/>
      <c r="E111" s="455"/>
      <c r="F111" s="455"/>
      <c r="G111" s="455"/>
      <c r="H111" s="455"/>
      <c r="I111" s="456"/>
      <c r="J111" s="457"/>
      <c r="K111" s="457"/>
      <c r="L111" s="457"/>
      <c r="M111" s="296"/>
    </row>
    <row r="112" spans="2:13" s="89" customFormat="1" ht="28.5" x14ac:dyDescent="0.8">
      <c r="B112" s="297" t="s">
        <v>172</v>
      </c>
      <c r="C112" s="442" t="s">
        <v>165</v>
      </c>
      <c r="D112" s="274">
        <v>99.995900000000006</v>
      </c>
      <c r="E112" s="274">
        <v>6.1653000000000002</v>
      </c>
      <c r="F112" s="274" t="s">
        <v>446</v>
      </c>
      <c r="G112" s="274">
        <v>6.1653000000000002</v>
      </c>
      <c r="H112" s="274">
        <v>6.2603200000000001</v>
      </c>
      <c r="I112" s="443" t="s">
        <v>173</v>
      </c>
      <c r="J112" s="277">
        <v>2180249.61</v>
      </c>
      <c r="K112" s="277">
        <v>2180249.61</v>
      </c>
      <c r="L112" s="277">
        <v>2180161.9900000002</v>
      </c>
      <c r="M112" s="298">
        <v>1</v>
      </c>
    </row>
    <row r="113" spans="2:13" s="89" customFormat="1" ht="28.5" x14ac:dyDescent="0.8">
      <c r="B113" s="297" t="s">
        <v>172</v>
      </c>
      <c r="C113" s="442" t="s">
        <v>165</v>
      </c>
      <c r="D113" s="274">
        <v>99.995699999999999</v>
      </c>
      <c r="E113" s="274">
        <v>6.1653000000000002</v>
      </c>
      <c r="F113" s="274" t="s">
        <v>447</v>
      </c>
      <c r="G113" s="274">
        <v>6.1653000000000002</v>
      </c>
      <c r="H113" s="274">
        <v>6.2603200000000001</v>
      </c>
      <c r="I113" s="443" t="s">
        <v>173</v>
      </c>
      <c r="J113" s="277">
        <v>7191734.7999999998</v>
      </c>
      <c r="K113" s="277">
        <v>7191734.7999999998</v>
      </c>
      <c r="L113" s="277">
        <v>7191430.6900000004</v>
      </c>
      <c r="M113" s="298">
        <v>1</v>
      </c>
    </row>
    <row r="114" spans="2:13" s="89" customFormat="1" ht="28.5" x14ac:dyDescent="0.8">
      <c r="B114" s="297" t="s">
        <v>172</v>
      </c>
      <c r="C114" s="442" t="s">
        <v>165</v>
      </c>
      <c r="D114" s="274">
        <v>99.993200000000002</v>
      </c>
      <c r="E114" s="274">
        <v>7.1295000000000002</v>
      </c>
      <c r="F114" s="274" t="s">
        <v>448</v>
      </c>
      <c r="G114" s="274">
        <v>7.1295000000000002</v>
      </c>
      <c r="H114" s="274">
        <v>7.25657</v>
      </c>
      <c r="I114" s="443" t="s">
        <v>173</v>
      </c>
      <c r="J114" s="277">
        <v>193817.60000000001</v>
      </c>
      <c r="K114" s="277">
        <v>193817.60000000001</v>
      </c>
      <c r="L114" s="277">
        <v>193804.56</v>
      </c>
      <c r="M114" s="298">
        <v>1</v>
      </c>
    </row>
    <row r="115" spans="2:13" s="89" customFormat="1" ht="28.5" x14ac:dyDescent="0.8">
      <c r="B115" s="297" t="s">
        <v>172</v>
      </c>
      <c r="C115" s="442" t="s">
        <v>165</v>
      </c>
      <c r="D115" s="274">
        <v>99.992999999999995</v>
      </c>
      <c r="E115" s="274">
        <v>7.1295000000000002</v>
      </c>
      <c r="F115" s="274" t="s">
        <v>449</v>
      </c>
      <c r="G115" s="274">
        <v>7.1295000000000002</v>
      </c>
      <c r="H115" s="274">
        <v>7.25657</v>
      </c>
      <c r="I115" s="443" t="s">
        <v>173</v>
      </c>
      <c r="J115" s="277">
        <v>109357.83</v>
      </c>
      <c r="K115" s="277">
        <v>109357.83</v>
      </c>
      <c r="L115" s="277">
        <v>109350.19</v>
      </c>
      <c r="M115" s="298">
        <v>2</v>
      </c>
    </row>
    <row r="116" spans="2:13" s="89" customFormat="1" ht="28.5" x14ac:dyDescent="0.8">
      <c r="B116" s="297" t="s">
        <v>172</v>
      </c>
      <c r="C116" s="442" t="s">
        <v>165</v>
      </c>
      <c r="D116" s="274">
        <v>99.992699999999999</v>
      </c>
      <c r="E116" s="274">
        <v>7.1295000000000002</v>
      </c>
      <c r="F116" s="274" t="s">
        <v>450</v>
      </c>
      <c r="G116" s="274">
        <v>7.1295000000000002</v>
      </c>
      <c r="H116" s="274">
        <v>7.25657</v>
      </c>
      <c r="I116" s="443" t="s">
        <v>173</v>
      </c>
      <c r="J116" s="277">
        <v>816871.74</v>
      </c>
      <c r="K116" s="277">
        <v>816871.74</v>
      </c>
      <c r="L116" s="277">
        <v>816812.55</v>
      </c>
      <c r="M116" s="298">
        <v>7</v>
      </c>
    </row>
    <row r="117" spans="2:13" s="89" customFormat="1" ht="28.5" x14ac:dyDescent="0.8">
      <c r="B117" s="297" t="s">
        <v>172</v>
      </c>
      <c r="C117" s="442" t="s">
        <v>165</v>
      </c>
      <c r="D117" s="274">
        <v>99.992199999999997</v>
      </c>
      <c r="E117" s="274">
        <v>7.1295000000000002</v>
      </c>
      <c r="F117" s="274" t="s">
        <v>451</v>
      </c>
      <c r="G117" s="274">
        <v>7.1295000000000002</v>
      </c>
      <c r="H117" s="274">
        <v>7.25657</v>
      </c>
      <c r="I117" s="443" t="s">
        <v>173</v>
      </c>
      <c r="J117" s="277">
        <v>7172766.4500000002</v>
      </c>
      <c r="K117" s="277">
        <v>7172766.4500000002</v>
      </c>
      <c r="L117" s="277">
        <v>7172210.7599999998</v>
      </c>
      <c r="M117" s="298">
        <v>1</v>
      </c>
    </row>
    <row r="118" spans="2:13" s="89" customFormat="1" ht="28.5" x14ac:dyDescent="0.8">
      <c r="B118" s="297" t="s">
        <v>172</v>
      </c>
      <c r="C118" s="442" t="s">
        <v>165</v>
      </c>
      <c r="D118" s="274">
        <v>85.624200000000002</v>
      </c>
      <c r="E118" s="274">
        <v>7.1295000000000002</v>
      </c>
      <c r="F118" s="274" t="s">
        <v>452</v>
      </c>
      <c r="G118" s="274">
        <v>11.25</v>
      </c>
      <c r="H118" s="274">
        <v>11.5664</v>
      </c>
      <c r="I118" s="443" t="s">
        <v>173</v>
      </c>
      <c r="J118" s="277">
        <v>77525.19</v>
      </c>
      <c r="K118" s="277">
        <v>77525.19</v>
      </c>
      <c r="L118" s="277">
        <v>66380.350000000006</v>
      </c>
      <c r="M118" s="298">
        <v>1</v>
      </c>
    </row>
    <row r="119" spans="2:13" s="89" customFormat="1" ht="28.5" x14ac:dyDescent="0.8">
      <c r="B119" s="297" t="s">
        <v>172</v>
      </c>
      <c r="C119" s="442" t="s">
        <v>165</v>
      </c>
      <c r="D119" s="274">
        <v>85.617000000000004</v>
      </c>
      <c r="E119" s="274">
        <v>7.1295000000000002</v>
      </c>
      <c r="F119" s="274" t="s">
        <v>453</v>
      </c>
      <c r="G119" s="274">
        <v>11.25</v>
      </c>
      <c r="H119" s="274">
        <v>11.5664</v>
      </c>
      <c r="I119" s="443" t="s">
        <v>173</v>
      </c>
      <c r="J119" s="277">
        <v>48453.25</v>
      </c>
      <c r="K119" s="277">
        <v>48453.25</v>
      </c>
      <c r="L119" s="277">
        <v>41484.239999999998</v>
      </c>
      <c r="M119" s="298">
        <v>1</v>
      </c>
    </row>
    <row r="120" spans="2:13" s="89" customFormat="1" ht="28.5" x14ac:dyDescent="0.8">
      <c r="B120" s="297" t="s">
        <v>172</v>
      </c>
      <c r="C120" s="442" t="s">
        <v>165</v>
      </c>
      <c r="D120" s="274">
        <v>85.595399999999998</v>
      </c>
      <c r="E120" s="274">
        <v>7.1295000000000002</v>
      </c>
      <c r="F120" s="274" t="s">
        <v>448</v>
      </c>
      <c r="G120" s="274">
        <v>11.25</v>
      </c>
      <c r="H120" s="274">
        <v>11.5664</v>
      </c>
      <c r="I120" s="443" t="s">
        <v>173</v>
      </c>
      <c r="J120" s="277">
        <v>56129.65</v>
      </c>
      <c r="K120" s="277">
        <v>56129.65</v>
      </c>
      <c r="L120" s="277">
        <v>48044.45</v>
      </c>
      <c r="M120" s="298">
        <v>1</v>
      </c>
    </row>
    <row r="121" spans="2:13" s="89" customFormat="1" ht="28.5" x14ac:dyDescent="0.8">
      <c r="B121" s="297" t="s">
        <v>172</v>
      </c>
      <c r="C121" s="442" t="s">
        <v>165</v>
      </c>
      <c r="D121" s="274">
        <v>85.588300000000004</v>
      </c>
      <c r="E121" s="274">
        <v>7.1295000000000002</v>
      </c>
      <c r="F121" s="274" t="s">
        <v>449</v>
      </c>
      <c r="G121" s="274">
        <v>11.25</v>
      </c>
      <c r="H121" s="274">
        <v>11.5664</v>
      </c>
      <c r="I121" s="443" t="s">
        <v>173</v>
      </c>
      <c r="J121" s="277">
        <v>454506.8</v>
      </c>
      <c r="K121" s="277">
        <v>454506.8</v>
      </c>
      <c r="L121" s="277">
        <v>389004.76</v>
      </c>
      <c r="M121" s="298">
        <v>3</v>
      </c>
    </row>
    <row r="122" spans="2:13" s="88" customFormat="1" ht="28.5" x14ac:dyDescent="0.8">
      <c r="B122" s="295" t="s">
        <v>171</v>
      </c>
      <c r="C122" s="454"/>
      <c r="D122" s="455"/>
      <c r="E122" s="455"/>
      <c r="F122" s="455"/>
      <c r="G122" s="455"/>
      <c r="H122" s="455"/>
      <c r="I122" s="456"/>
      <c r="J122" s="457">
        <v>18301412.920000002</v>
      </c>
      <c r="K122" s="457">
        <v>18301412.920000002</v>
      </c>
      <c r="L122" s="457">
        <v>18208684.540000003</v>
      </c>
      <c r="M122" s="296">
        <v>19</v>
      </c>
    </row>
    <row r="123" spans="2:13" s="88" customFormat="1" ht="28.5" x14ac:dyDescent="0.8">
      <c r="B123" s="295" t="s">
        <v>177</v>
      </c>
      <c r="C123" s="454"/>
      <c r="D123" s="455"/>
      <c r="E123" s="455"/>
      <c r="F123" s="455"/>
      <c r="G123" s="455"/>
      <c r="H123" s="455"/>
      <c r="I123" s="456"/>
      <c r="J123" s="457"/>
      <c r="K123" s="457"/>
      <c r="L123" s="457"/>
      <c r="M123" s="296"/>
    </row>
    <row r="124" spans="2:13" s="89" customFormat="1" ht="28.5" x14ac:dyDescent="0.8">
      <c r="B124" s="297" t="s">
        <v>172</v>
      </c>
      <c r="C124" s="442" t="s">
        <v>165</v>
      </c>
      <c r="D124" s="274">
        <v>91.9983</v>
      </c>
      <c r="E124" s="274">
        <v>3.82</v>
      </c>
      <c r="F124" s="274" t="s">
        <v>454</v>
      </c>
      <c r="G124" s="274">
        <v>9</v>
      </c>
      <c r="H124" s="274">
        <v>9.3806799999999999</v>
      </c>
      <c r="I124" s="443" t="s">
        <v>173</v>
      </c>
      <c r="J124" s="277">
        <v>53100</v>
      </c>
      <c r="K124" s="277">
        <v>53100</v>
      </c>
      <c r="L124" s="277">
        <v>48851.15</v>
      </c>
      <c r="M124" s="298">
        <v>1</v>
      </c>
    </row>
    <row r="125" spans="2:13" s="89" customFormat="1" ht="28.5" x14ac:dyDescent="0.8">
      <c r="B125" s="297" t="s">
        <v>172</v>
      </c>
      <c r="C125" s="442" t="s">
        <v>165</v>
      </c>
      <c r="D125" s="274">
        <v>80.499399999999994</v>
      </c>
      <c r="E125" s="274">
        <v>4.71</v>
      </c>
      <c r="F125" s="274" t="s">
        <v>303</v>
      </c>
      <c r="G125" s="274">
        <v>11.25</v>
      </c>
      <c r="H125" s="274">
        <v>11.84859</v>
      </c>
      <c r="I125" s="443" t="s">
        <v>173</v>
      </c>
      <c r="J125" s="277">
        <v>53100</v>
      </c>
      <c r="K125" s="277">
        <v>53100</v>
      </c>
      <c r="L125" s="277">
        <v>42745.21</v>
      </c>
      <c r="M125" s="298">
        <v>1</v>
      </c>
    </row>
    <row r="126" spans="2:13" s="88" customFormat="1" ht="28.5" x14ac:dyDescent="0.8">
      <c r="B126" s="295" t="s">
        <v>171</v>
      </c>
      <c r="C126" s="454"/>
      <c r="D126" s="455"/>
      <c r="E126" s="455"/>
      <c r="F126" s="455"/>
      <c r="G126" s="455"/>
      <c r="H126" s="455"/>
      <c r="I126" s="456"/>
      <c r="J126" s="457">
        <v>106200</v>
      </c>
      <c r="K126" s="457">
        <v>106200</v>
      </c>
      <c r="L126" s="457">
        <v>91596.36</v>
      </c>
      <c r="M126" s="296">
        <v>2</v>
      </c>
    </row>
    <row r="127" spans="2:13" s="88" customFormat="1" ht="28.5" x14ac:dyDescent="0.8">
      <c r="B127" s="295" t="s">
        <v>178</v>
      </c>
      <c r="C127" s="454"/>
      <c r="D127" s="455"/>
      <c r="E127" s="455"/>
      <c r="F127" s="455"/>
      <c r="G127" s="455"/>
      <c r="H127" s="455"/>
      <c r="I127" s="456"/>
      <c r="J127" s="457"/>
      <c r="K127" s="457"/>
      <c r="L127" s="457"/>
      <c r="M127" s="296"/>
    </row>
    <row r="128" spans="2:13" s="89" customFormat="1" ht="28.5" x14ac:dyDescent="0.8">
      <c r="B128" s="297" t="s">
        <v>172</v>
      </c>
      <c r="C128" s="442" t="s">
        <v>165</v>
      </c>
      <c r="D128" s="274">
        <v>99.494399999999999</v>
      </c>
      <c r="E128" s="274"/>
      <c r="F128" s="274" t="s">
        <v>179</v>
      </c>
      <c r="G128" s="274">
        <v>2.0099999999999998</v>
      </c>
      <c r="H128" s="274">
        <v>2.0249999999999999</v>
      </c>
      <c r="I128" s="443" t="s">
        <v>166</v>
      </c>
      <c r="J128" s="277">
        <v>5420000</v>
      </c>
      <c r="K128" s="277">
        <v>5420000</v>
      </c>
      <c r="L128" s="277">
        <v>5392601.0899999999</v>
      </c>
      <c r="M128" s="298">
        <v>7</v>
      </c>
    </row>
    <row r="129" spans="2:13" s="89" customFormat="1" ht="28.5" x14ac:dyDescent="0.8">
      <c r="B129" s="297" t="s">
        <v>172</v>
      </c>
      <c r="C129" s="442" t="s">
        <v>165</v>
      </c>
      <c r="D129" s="274">
        <v>99.4315</v>
      </c>
      <c r="E129" s="274"/>
      <c r="F129" s="274" t="s">
        <v>183</v>
      </c>
      <c r="G129" s="274">
        <v>2.4500000000000002</v>
      </c>
      <c r="H129" s="274">
        <v>2.4729999999999999</v>
      </c>
      <c r="I129" s="443" t="s">
        <v>166</v>
      </c>
      <c r="J129" s="277">
        <v>10000000</v>
      </c>
      <c r="K129" s="277">
        <v>10000000</v>
      </c>
      <c r="L129" s="277">
        <v>9943158.2799999993</v>
      </c>
      <c r="M129" s="298">
        <v>1</v>
      </c>
    </row>
    <row r="130" spans="2:13" s="89" customFormat="1" ht="28.5" x14ac:dyDescent="0.8">
      <c r="B130" s="297" t="s">
        <v>172</v>
      </c>
      <c r="C130" s="442" t="s">
        <v>165</v>
      </c>
      <c r="D130" s="274">
        <v>97.110900000000001</v>
      </c>
      <c r="E130" s="274"/>
      <c r="F130" s="274" t="s">
        <v>185</v>
      </c>
      <c r="G130" s="274">
        <v>3</v>
      </c>
      <c r="H130" s="274">
        <v>3</v>
      </c>
      <c r="I130" s="443" t="s">
        <v>166</v>
      </c>
      <c r="J130" s="277">
        <v>10552000</v>
      </c>
      <c r="K130" s="277">
        <v>10552000</v>
      </c>
      <c r="L130" s="277">
        <v>10247147.359999999</v>
      </c>
      <c r="M130" s="298">
        <v>3</v>
      </c>
    </row>
    <row r="131" spans="2:13" s="88" customFormat="1" ht="28.5" x14ac:dyDescent="0.8">
      <c r="B131" s="295" t="s">
        <v>171</v>
      </c>
      <c r="C131" s="454"/>
      <c r="D131" s="455"/>
      <c r="E131" s="455"/>
      <c r="F131" s="455"/>
      <c r="G131" s="455"/>
      <c r="H131" s="455"/>
      <c r="I131" s="456"/>
      <c r="J131" s="457">
        <v>25972000</v>
      </c>
      <c r="K131" s="457">
        <v>25972000</v>
      </c>
      <c r="L131" s="457">
        <v>25582906.729999997</v>
      </c>
      <c r="M131" s="296">
        <v>11</v>
      </c>
    </row>
    <row r="132" spans="2:13" s="88" customFormat="1" ht="28.5" x14ac:dyDescent="0.8">
      <c r="B132" s="295" t="s">
        <v>352</v>
      </c>
      <c r="C132" s="454"/>
      <c r="D132" s="455"/>
      <c r="E132" s="455"/>
      <c r="F132" s="455"/>
      <c r="G132" s="455"/>
      <c r="H132" s="455"/>
      <c r="I132" s="456"/>
      <c r="J132" s="457"/>
      <c r="K132" s="457"/>
      <c r="L132" s="457"/>
      <c r="M132" s="296"/>
    </row>
    <row r="133" spans="2:13" s="89" customFormat="1" ht="28.5" x14ac:dyDescent="0.8">
      <c r="B133" s="297" t="s">
        <v>164</v>
      </c>
      <c r="C133" s="442" t="s">
        <v>165</v>
      </c>
      <c r="D133" s="274">
        <v>88.807699999999997</v>
      </c>
      <c r="E133" s="274"/>
      <c r="F133" s="274" t="s">
        <v>455</v>
      </c>
      <c r="G133" s="274">
        <v>13</v>
      </c>
      <c r="H133" s="274">
        <v>13.023999999999999</v>
      </c>
      <c r="I133" s="443" t="s">
        <v>166</v>
      </c>
      <c r="J133" s="277">
        <v>300000</v>
      </c>
      <c r="K133" s="277">
        <v>300000</v>
      </c>
      <c r="L133" s="277">
        <v>266423.28000000003</v>
      </c>
      <c r="M133" s="298">
        <v>2</v>
      </c>
    </row>
    <row r="134" spans="2:13" s="89" customFormat="1" ht="28.5" x14ac:dyDescent="0.8">
      <c r="B134" s="297" t="s">
        <v>164</v>
      </c>
      <c r="C134" s="442" t="s">
        <v>165</v>
      </c>
      <c r="D134" s="274">
        <v>93.415499999999994</v>
      </c>
      <c r="E134" s="274"/>
      <c r="F134" s="274" t="s">
        <v>168</v>
      </c>
      <c r="G134" s="274">
        <v>14.5</v>
      </c>
      <c r="H134" s="274">
        <v>15.040000000000001</v>
      </c>
      <c r="I134" s="443" t="s">
        <v>166</v>
      </c>
      <c r="J134" s="277">
        <v>500000</v>
      </c>
      <c r="K134" s="277">
        <v>500000</v>
      </c>
      <c r="L134" s="277">
        <v>467077.52</v>
      </c>
      <c r="M134" s="298">
        <v>1</v>
      </c>
    </row>
    <row r="135" spans="2:13" s="89" customFormat="1" ht="28.5" x14ac:dyDescent="0.8">
      <c r="B135" s="297" t="s">
        <v>164</v>
      </c>
      <c r="C135" s="442" t="s">
        <v>165</v>
      </c>
      <c r="D135" s="274">
        <v>93.275099999999995</v>
      </c>
      <c r="E135" s="274"/>
      <c r="F135" s="274" t="s">
        <v>342</v>
      </c>
      <c r="G135" s="274">
        <v>14.5</v>
      </c>
      <c r="H135" s="274">
        <v>15.028</v>
      </c>
      <c r="I135" s="443" t="s">
        <v>166</v>
      </c>
      <c r="J135" s="277">
        <v>500000</v>
      </c>
      <c r="K135" s="277">
        <v>500000</v>
      </c>
      <c r="L135" s="277">
        <v>466375.61</v>
      </c>
      <c r="M135" s="298">
        <v>1</v>
      </c>
    </row>
    <row r="136" spans="2:13" s="89" customFormat="1" ht="28.5" x14ac:dyDescent="0.8">
      <c r="B136" s="297" t="s">
        <v>154</v>
      </c>
      <c r="C136" s="442" t="s">
        <v>165</v>
      </c>
      <c r="D136" s="274">
        <v>90.817300000000003</v>
      </c>
      <c r="E136" s="274"/>
      <c r="F136" s="274" t="s">
        <v>225</v>
      </c>
      <c r="G136" s="274">
        <v>10</v>
      </c>
      <c r="H136" s="274">
        <v>9.9939999999999998</v>
      </c>
      <c r="I136" s="443" t="s">
        <v>166</v>
      </c>
      <c r="J136" s="277">
        <v>500000</v>
      </c>
      <c r="K136" s="277">
        <v>500000</v>
      </c>
      <c r="L136" s="277">
        <v>454086.78</v>
      </c>
      <c r="M136" s="298">
        <v>1</v>
      </c>
    </row>
    <row r="137" spans="2:13" s="88" customFormat="1" ht="28.5" x14ac:dyDescent="0.8">
      <c r="B137" s="295" t="s">
        <v>171</v>
      </c>
      <c r="C137" s="454"/>
      <c r="D137" s="455"/>
      <c r="E137" s="455"/>
      <c r="F137" s="455"/>
      <c r="G137" s="455"/>
      <c r="H137" s="455"/>
      <c r="I137" s="456"/>
      <c r="J137" s="457">
        <v>1800000</v>
      </c>
      <c r="K137" s="457">
        <v>1800000</v>
      </c>
      <c r="L137" s="457">
        <v>1653963.1900000002</v>
      </c>
      <c r="M137" s="296">
        <v>5</v>
      </c>
    </row>
    <row r="138" spans="2:13" s="88" customFormat="1" ht="28.5" x14ac:dyDescent="0.8">
      <c r="B138" s="295" t="s">
        <v>189</v>
      </c>
      <c r="C138" s="454"/>
      <c r="D138" s="455"/>
      <c r="E138" s="455"/>
      <c r="F138" s="455"/>
      <c r="G138" s="455"/>
      <c r="H138" s="455"/>
      <c r="I138" s="456"/>
      <c r="J138" s="457"/>
      <c r="K138" s="457"/>
      <c r="L138" s="457"/>
      <c r="M138" s="296"/>
    </row>
    <row r="139" spans="2:13" s="89" customFormat="1" ht="28.5" x14ac:dyDescent="0.8">
      <c r="B139" s="297" t="s">
        <v>190</v>
      </c>
      <c r="C139" s="442" t="s">
        <v>165</v>
      </c>
      <c r="D139" s="274">
        <v>98</v>
      </c>
      <c r="E139" s="274"/>
      <c r="F139" s="274"/>
      <c r="G139" s="274"/>
      <c r="H139" s="274"/>
      <c r="I139" s="443"/>
      <c r="J139" s="277">
        <v>429.63</v>
      </c>
      <c r="K139" s="277">
        <v>429.63</v>
      </c>
      <c r="L139" s="277">
        <v>421.04</v>
      </c>
      <c r="M139" s="298">
        <v>1</v>
      </c>
    </row>
    <row r="140" spans="2:13" s="89" customFormat="1" ht="28.5" x14ac:dyDescent="0.8">
      <c r="B140" s="297" t="s">
        <v>190</v>
      </c>
      <c r="C140" s="442" t="s">
        <v>165</v>
      </c>
      <c r="D140" s="274">
        <v>98.0501</v>
      </c>
      <c r="E140" s="274"/>
      <c r="F140" s="274"/>
      <c r="G140" s="274"/>
      <c r="H140" s="274"/>
      <c r="I140" s="443"/>
      <c r="J140" s="277">
        <v>645.12</v>
      </c>
      <c r="K140" s="277">
        <v>645.12</v>
      </c>
      <c r="L140" s="277">
        <v>632.54</v>
      </c>
      <c r="M140" s="298">
        <v>1</v>
      </c>
    </row>
    <row r="141" spans="2:13" s="89" customFormat="1" ht="28.5" x14ac:dyDescent="0.8">
      <c r="B141" s="297" t="s">
        <v>190</v>
      </c>
      <c r="C141" s="442" t="s">
        <v>165</v>
      </c>
      <c r="D141" s="274">
        <v>98.5</v>
      </c>
      <c r="E141" s="274"/>
      <c r="F141" s="274"/>
      <c r="G141" s="274"/>
      <c r="H141" s="274"/>
      <c r="I141" s="443"/>
      <c r="J141" s="277">
        <v>1905.9</v>
      </c>
      <c r="K141" s="277">
        <v>1905.9</v>
      </c>
      <c r="L141" s="277">
        <v>1877.3100000000002</v>
      </c>
      <c r="M141" s="298">
        <v>2</v>
      </c>
    </row>
    <row r="142" spans="2:13" s="89" customFormat="1" ht="28.5" x14ac:dyDescent="0.8">
      <c r="B142" s="297" t="s">
        <v>190</v>
      </c>
      <c r="C142" s="442" t="s">
        <v>165</v>
      </c>
      <c r="D142" s="274">
        <v>98.7</v>
      </c>
      <c r="E142" s="274"/>
      <c r="F142" s="274"/>
      <c r="G142" s="274"/>
      <c r="H142" s="274"/>
      <c r="I142" s="443"/>
      <c r="J142" s="277">
        <v>2330.0500000000002</v>
      </c>
      <c r="K142" s="277">
        <v>2330.0500000000002</v>
      </c>
      <c r="L142" s="277">
        <v>2299.7600000000002</v>
      </c>
      <c r="M142" s="298">
        <v>1</v>
      </c>
    </row>
    <row r="143" spans="2:13" s="89" customFormat="1" ht="28.5" x14ac:dyDescent="0.8">
      <c r="B143" s="297" t="s">
        <v>190</v>
      </c>
      <c r="C143" s="442" t="s">
        <v>165</v>
      </c>
      <c r="D143" s="274">
        <v>98.8</v>
      </c>
      <c r="E143" s="274"/>
      <c r="F143" s="274"/>
      <c r="G143" s="274"/>
      <c r="H143" s="274"/>
      <c r="I143" s="443"/>
      <c r="J143" s="277">
        <v>3840</v>
      </c>
      <c r="K143" s="277">
        <v>3840</v>
      </c>
      <c r="L143" s="277">
        <v>3793.92</v>
      </c>
      <c r="M143" s="298">
        <v>1</v>
      </c>
    </row>
    <row r="144" spans="2:13" s="89" customFormat="1" ht="28.5" x14ac:dyDescent="0.8">
      <c r="B144" s="297" t="s">
        <v>190</v>
      </c>
      <c r="C144" s="442" t="s">
        <v>165</v>
      </c>
      <c r="D144" s="274">
        <v>98.990099999999998</v>
      </c>
      <c r="E144" s="274"/>
      <c r="F144" s="274"/>
      <c r="G144" s="274"/>
      <c r="H144" s="274"/>
      <c r="I144" s="443"/>
      <c r="J144" s="277">
        <v>1414.46</v>
      </c>
      <c r="K144" s="277">
        <v>1414.46</v>
      </c>
      <c r="L144" s="277">
        <v>1400.18</v>
      </c>
      <c r="M144" s="298">
        <v>1</v>
      </c>
    </row>
    <row r="145" spans="2:13" s="89" customFormat="1" ht="28.5" x14ac:dyDescent="0.8">
      <c r="B145" s="297" t="s">
        <v>190</v>
      </c>
      <c r="C145" s="442" t="s">
        <v>165</v>
      </c>
      <c r="D145" s="274">
        <v>99</v>
      </c>
      <c r="E145" s="274"/>
      <c r="F145" s="274"/>
      <c r="G145" s="274"/>
      <c r="H145" s="274"/>
      <c r="I145" s="443"/>
      <c r="J145" s="277">
        <v>21652.45</v>
      </c>
      <c r="K145" s="277">
        <v>21652.45</v>
      </c>
      <c r="L145" s="277">
        <v>21435.920000000002</v>
      </c>
      <c r="M145" s="298">
        <v>6</v>
      </c>
    </row>
    <row r="146" spans="2:13" s="89" customFormat="1" ht="28.5" x14ac:dyDescent="0.8">
      <c r="B146" s="297" t="s">
        <v>190</v>
      </c>
      <c r="C146" s="442" t="s">
        <v>165</v>
      </c>
      <c r="D146" s="274">
        <v>99.010499999999993</v>
      </c>
      <c r="E146" s="274"/>
      <c r="F146" s="274"/>
      <c r="G146" s="274"/>
      <c r="H146" s="274"/>
      <c r="I146" s="443"/>
      <c r="J146" s="277">
        <v>3105.27</v>
      </c>
      <c r="K146" s="277">
        <v>3105.27</v>
      </c>
      <c r="L146" s="277">
        <v>3074.54</v>
      </c>
      <c r="M146" s="298">
        <v>1</v>
      </c>
    </row>
    <row r="147" spans="2:13" s="89" customFormat="1" ht="28.5" x14ac:dyDescent="0.8">
      <c r="B147" s="297" t="s">
        <v>190</v>
      </c>
      <c r="C147" s="442" t="s">
        <v>165</v>
      </c>
      <c r="D147" s="274">
        <v>99.02</v>
      </c>
      <c r="E147" s="274"/>
      <c r="F147" s="274"/>
      <c r="G147" s="274"/>
      <c r="H147" s="274"/>
      <c r="I147" s="443"/>
      <c r="J147" s="277">
        <v>8310.07</v>
      </c>
      <c r="K147" s="277">
        <v>8310.07</v>
      </c>
      <c r="L147" s="277">
        <v>8228.6299999999992</v>
      </c>
      <c r="M147" s="298">
        <v>1</v>
      </c>
    </row>
    <row r="148" spans="2:13" s="89" customFormat="1" ht="28.5" x14ac:dyDescent="0.8">
      <c r="B148" s="297" t="s">
        <v>190</v>
      </c>
      <c r="C148" s="442" t="s">
        <v>165</v>
      </c>
      <c r="D148" s="274">
        <v>99.05</v>
      </c>
      <c r="E148" s="274"/>
      <c r="F148" s="274"/>
      <c r="G148" s="274"/>
      <c r="H148" s="274"/>
      <c r="I148" s="443"/>
      <c r="J148" s="277">
        <v>16812.39</v>
      </c>
      <c r="K148" s="277">
        <v>16812.39</v>
      </c>
      <c r="L148" s="277">
        <v>16652.669999999998</v>
      </c>
      <c r="M148" s="298">
        <v>4</v>
      </c>
    </row>
    <row r="149" spans="2:13" s="89" customFormat="1" ht="28.5" x14ac:dyDescent="0.8">
      <c r="B149" s="297" t="s">
        <v>190</v>
      </c>
      <c r="C149" s="442" t="s">
        <v>165</v>
      </c>
      <c r="D149" s="274">
        <v>99.1</v>
      </c>
      <c r="E149" s="274"/>
      <c r="F149" s="274"/>
      <c r="G149" s="274"/>
      <c r="H149" s="274"/>
      <c r="I149" s="443"/>
      <c r="J149" s="277">
        <v>26072.789999999997</v>
      </c>
      <c r="K149" s="277">
        <v>26072.789999999997</v>
      </c>
      <c r="L149" s="277">
        <v>25838.139999999996</v>
      </c>
      <c r="M149" s="298">
        <v>4</v>
      </c>
    </row>
    <row r="150" spans="2:13" s="89" customFormat="1" ht="28.5" x14ac:dyDescent="0.8">
      <c r="B150" s="297" t="s">
        <v>190</v>
      </c>
      <c r="C150" s="442" t="s">
        <v>165</v>
      </c>
      <c r="D150" s="274">
        <v>99.11</v>
      </c>
      <c r="E150" s="274"/>
      <c r="F150" s="274"/>
      <c r="G150" s="274"/>
      <c r="H150" s="274"/>
      <c r="I150" s="443"/>
      <c r="J150" s="277">
        <v>2408.67</v>
      </c>
      <c r="K150" s="277">
        <v>2408.67</v>
      </c>
      <c r="L150" s="277">
        <v>2387.23</v>
      </c>
      <c r="M150" s="298">
        <v>1</v>
      </c>
    </row>
    <row r="151" spans="2:13" s="89" customFormat="1" ht="28.5" x14ac:dyDescent="0.8">
      <c r="B151" s="297" t="s">
        <v>190</v>
      </c>
      <c r="C151" s="442" t="s">
        <v>165</v>
      </c>
      <c r="D151" s="274">
        <v>99.15</v>
      </c>
      <c r="E151" s="274"/>
      <c r="F151" s="274"/>
      <c r="G151" s="274"/>
      <c r="H151" s="274"/>
      <c r="I151" s="443"/>
      <c r="J151" s="277">
        <v>39644.54</v>
      </c>
      <c r="K151" s="277">
        <v>39644.54</v>
      </c>
      <c r="L151" s="277">
        <v>39307.56</v>
      </c>
      <c r="M151" s="298">
        <v>4</v>
      </c>
    </row>
    <row r="152" spans="2:13" s="89" customFormat="1" ht="28.5" x14ac:dyDescent="0.8">
      <c r="B152" s="297" t="s">
        <v>190</v>
      </c>
      <c r="C152" s="442" t="s">
        <v>165</v>
      </c>
      <c r="D152" s="274">
        <v>99.150099999999995</v>
      </c>
      <c r="E152" s="274"/>
      <c r="F152" s="274"/>
      <c r="G152" s="274"/>
      <c r="H152" s="274"/>
      <c r="I152" s="443"/>
      <c r="J152" s="277">
        <v>11652.07</v>
      </c>
      <c r="K152" s="277">
        <v>11652.07</v>
      </c>
      <c r="L152" s="277">
        <v>11553.04</v>
      </c>
      <c r="M152" s="298">
        <v>1</v>
      </c>
    </row>
    <row r="153" spans="2:13" s="89" customFormat="1" ht="28.5" x14ac:dyDescent="0.8">
      <c r="B153" s="297" t="s">
        <v>190</v>
      </c>
      <c r="C153" s="442" t="s">
        <v>165</v>
      </c>
      <c r="D153" s="274">
        <v>99.17</v>
      </c>
      <c r="E153" s="274"/>
      <c r="F153" s="274"/>
      <c r="G153" s="274"/>
      <c r="H153" s="274"/>
      <c r="I153" s="443"/>
      <c r="J153" s="277">
        <v>16499.830000000002</v>
      </c>
      <c r="K153" s="277">
        <v>16499.830000000002</v>
      </c>
      <c r="L153" s="277">
        <v>16362.88</v>
      </c>
      <c r="M153" s="298">
        <v>1</v>
      </c>
    </row>
    <row r="154" spans="2:13" s="89" customFormat="1" ht="28.5" x14ac:dyDescent="0.8">
      <c r="B154" s="297" t="s">
        <v>190</v>
      </c>
      <c r="C154" s="442" t="s">
        <v>165</v>
      </c>
      <c r="D154" s="274">
        <v>99.2</v>
      </c>
      <c r="E154" s="274"/>
      <c r="F154" s="274"/>
      <c r="G154" s="274"/>
      <c r="H154" s="274"/>
      <c r="I154" s="443"/>
      <c r="J154" s="277">
        <v>91702.319999999992</v>
      </c>
      <c r="K154" s="277">
        <v>91702.319999999992</v>
      </c>
      <c r="L154" s="277">
        <v>90968.709999999992</v>
      </c>
      <c r="M154" s="298">
        <v>8</v>
      </c>
    </row>
    <row r="155" spans="2:13" s="89" customFormat="1" ht="28.5" x14ac:dyDescent="0.8">
      <c r="B155" s="297" t="s">
        <v>190</v>
      </c>
      <c r="C155" s="442" t="s">
        <v>165</v>
      </c>
      <c r="D155" s="274">
        <v>99.23</v>
      </c>
      <c r="E155" s="274"/>
      <c r="F155" s="274"/>
      <c r="G155" s="274"/>
      <c r="H155" s="274"/>
      <c r="I155" s="443"/>
      <c r="J155" s="277">
        <v>26035.339999999997</v>
      </c>
      <c r="K155" s="277">
        <v>26035.339999999997</v>
      </c>
      <c r="L155" s="277">
        <v>25834.87</v>
      </c>
      <c r="M155" s="298">
        <v>2</v>
      </c>
    </row>
    <row r="156" spans="2:13" s="89" customFormat="1" ht="28.5" x14ac:dyDescent="0.8">
      <c r="B156" s="297" t="s">
        <v>190</v>
      </c>
      <c r="C156" s="442" t="s">
        <v>165</v>
      </c>
      <c r="D156" s="274">
        <v>99.248099999999994</v>
      </c>
      <c r="E156" s="274"/>
      <c r="F156" s="274"/>
      <c r="G156" s="274"/>
      <c r="H156" s="274"/>
      <c r="I156" s="443"/>
      <c r="J156" s="277">
        <v>30000</v>
      </c>
      <c r="K156" s="277">
        <v>30000</v>
      </c>
      <c r="L156" s="277">
        <v>29774.43</v>
      </c>
      <c r="M156" s="298">
        <v>1</v>
      </c>
    </row>
    <row r="157" spans="2:13" s="89" customFormat="1" ht="28.5" x14ac:dyDescent="0.8">
      <c r="B157" s="297" t="s">
        <v>190</v>
      </c>
      <c r="C157" s="442" t="s">
        <v>165</v>
      </c>
      <c r="D157" s="274">
        <v>99.25</v>
      </c>
      <c r="E157" s="274"/>
      <c r="F157" s="274"/>
      <c r="G157" s="274"/>
      <c r="H157" s="274"/>
      <c r="I157" s="443"/>
      <c r="J157" s="277">
        <v>78251.41</v>
      </c>
      <c r="K157" s="277">
        <v>78251.41</v>
      </c>
      <c r="L157" s="277">
        <v>77664.53</v>
      </c>
      <c r="M157" s="298">
        <v>4</v>
      </c>
    </row>
    <row r="158" spans="2:13" s="89" customFormat="1" ht="28.5" x14ac:dyDescent="0.8">
      <c r="B158" s="297" t="s">
        <v>190</v>
      </c>
      <c r="C158" s="442" t="s">
        <v>165</v>
      </c>
      <c r="D158" s="274">
        <v>99.251999999999995</v>
      </c>
      <c r="E158" s="274"/>
      <c r="F158" s="274"/>
      <c r="G158" s="274"/>
      <c r="H158" s="274"/>
      <c r="I158" s="443"/>
      <c r="J158" s="277">
        <v>17952.77</v>
      </c>
      <c r="K158" s="277">
        <v>17952.77</v>
      </c>
      <c r="L158" s="277">
        <v>17818.48</v>
      </c>
      <c r="M158" s="298">
        <v>1</v>
      </c>
    </row>
    <row r="159" spans="2:13" s="89" customFormat="1" ht="28.5" x14ac:dyDescent="0.8">
      <c r="B159" s="297" t="s">
        <v>190</v>
      </c>
      <c r="C159" s="442" t="s">
        <v>165</v>
      </c>
      <c r="D159" s="274">
        <v>99.26</v>
      </c>
      <c r="E159" s="274"/>
      <c r="F159" s="274"/>
      <c r="G159" s="274"/>
      <c r="H159" s="274"/>
      <c r="I159" s="443"/>
      <c r="J159" s="277">
        <v>12153.07</v>
      </c>
      <c r="K159" s="277">
        <v>12153.07</v>
      </c>
      <c r="L159" s="277">
        <v>12063.14</v>
      </c>
      <c r="M159" s="298">
        <v>1</v>
      </c>
    </row>
    <row r="160" spans="2:13" s="89" customFormat="1" ht="28.5" x14ac:dyDescent="0.8">
      <c r="B160" s="297" t="s">
        <v>190</v>
      </c>
      <c r="C160" s="442" t="s">
        <v>165</v>
      </c>
      <c r="D160" s="274">
        <v>99.3</v>
      </c>
      <c r="E160" s="274"/>
      <c r="F160" s="274"/>
      <c r="G160" s="274"/>
      <c r="H160" s="274"/>
      <c r="I160" s="443"/>
      <c r="J160" s="277">
        <v>399178.32</v>
      </c>
      <c r="K160" s="277">
        <v>399178.32</v>
      </c>
      <c r="L160" s="277">
        <v>396384.06999999995</v>
      </c>
      <c r="M160" s="298">
        <v>16</v>
      </c>
    </row>
    <row r="161" spans="2:13" s="89" customFormat="1" ht="28.5" x14ac:dyDescent="0.8">
      <c r="B161" s="297" t="s">
        <v>190</v>
      </c>
      <c r="C161" s="442" t="s">
        <v>165</v>
      </c>
      <c r="D161" s="274">
        <v>99.31</v>
      </c>
      <c r="E161" s="274"/>
      <c r="F161" s="274"/>
      <c r="G161" s="274"/>
      <c r="H161" s="274"/>
      <c r="I161" s="443"/>
      <c r="J161" s="277">
        <v>36994.32</v>
      </c>
      <c r="K161" s="277">
        <v>36994.32</v>
      </c>
      <c r="L161" s="277">
        <v>36739.06</v>
      </c>
      <c r="M161" s="298">
        <v>2</v>
      </c>
    </row>
    <row r="162" spans="2:13" s="89" customFormat="1" ht="28.5" x14ac:dyDescent="0.8">
      <c r="B162" s="297" t="s">
        <v>190</v>
      </c>
      <c r="C162" s="442" t="s">
        <v>165</v>
      </c>
      <c r="D162" s="274">
        <v>99.35</v>
      </c>
      <c r="E162" s="274"/>
      <c r="F162" s="274"/>
      <c r="G162" s="274"/>
      <c r="H162" s="274"/>
      <c r="I162" s="443"/>
      <c r="J162" s="277">
        <v>74662.53</v>
      </c>
      <c r="K162" s="277">
        <v>74662.53</v>
      </c>
      <c r="L162" s="277">
        <v>74177.22</v>
      </c>
      <c r="M162" s="298">
        <v>3</v>
      </c>
    </row>
    <row r="163" spans="2:13" s="89" customFormat="1" ht="28.5" x14ac:dyDescent="0.8">
      <c r="B163" s="297" t="s">
        <v>190</v>
      </c>
      <c r="C163" s="442" t="s">
        <v>165</v>
      </c>
      <c r="D163" s="274">
        <v>99.36</v>
      </c>
      <c r="E163" s="274"/>
      <c r="F163" s="274"/>
      <c r="G163" s="274"/>
      <c r="H163" s="274"/>
      <c r="I163" s="443"/>
      <c r="J163" s="277">
        <v>44968.61</v>
      </c>
      <c r="K163" s="277">
        <v>44968.61</v>
      </c>
      <c r="L163" s="277">
        <v>44680.81</v>
      </c>
      <c r="M163" s="298">
        <v>1</v>
      </c>
    </row>
    <row r="164" spans="2:13" s="89" customFormat="1" ht="28.5" x14ac:dyDescent="0.8">
      <c r="B164" s="297" t="s">
        <v>190</v>
      </c>
      <c r="C164" s="442" t="s">
        <v>165</v>
      </c>
      <c r="D164" s="274">
        <v>99.38</v>
      </c>
      <c r="E164" s="274"/>
      <c r="F164" s="274"/>
      <c r="G164" s="274"/>
      <c r="H164" s="274"/>
      <c r="I164" s="443"/>
      <c r="J164" s="277">
        <v>34204.29</v>
      </c>
      <c r="K164" s="277">
        <v>34204.29</v>
      </c>
      <c r="L164" s="277">
        <v>33992.22</v>
      </c>
      <c r="M164" s="298">
        <v>1</v>
      </c>
    </row>
    <row r="165" spans="2:13" s="89" customFormat="1" ht="28.5" x14ac:dyDescent="0.8">
      <c r="B165" s="297" t="s">
        <v>190</v>
      </c>
      <c r="C165" s="442" t="s">
        <v>165</v>
      </c>
      <c r="D165" s="274">
        <v>99.4</v>
      </c>
      <c r="E165" s="274"/>
      <c r="F165" s="274"/>
      <c r="G165" s="274"/>
      <c r="H165" s="274"/>
      <c r="I165" s="443"/>
      <c r="J165" s="277">
        <v>81399.73</v>
      </c>
      <c r="K165" s="277">
        <v>81399.73</v>
      </c>
      <c r="L165" s="277">
        <v>80911.33</v>
      </c>
      <c r="M165" s="298">
        <v>2</v>
      </c>
    </row>
    <row r="166" spans="2:13" s="89" customFormat="1" ht="28.5" x14ac:dyDescent="0.8">
      <c r="B166" s="297" t="s">
        <v>190</v>
      </c>
      <c r="C166" s="442" t="s">
        <v>165</v>
      </c>
      <c r="D166" s="274">
        <v>99.42</v>
      </c>
      <c r="E166" s="274"/>
      <c r="F166" s="274"/>
      <c r="G166" s="274"/>
      <c r="H166" s="274"/>
      <c r="I166" s="443"/>
      <c r="J166" s="277">
        <v>30683.99</v>
      </c>
      <c r="K166" s="277">
        <v>30683.99</v>
      </c>
      <c r="L166" s="277">
        <v>30506.02</v>
      </c>
      <c r="M166" s="298">
        <v>1</v>
      </c>
    </row>
    <row r="167" spans="2:13" s="89" customFormat="1" ht="28.5" x14ac:dyDescent="0.8">
      <c r="B167" s="297" t="s">
        <v>190</v>
      </c>
      <c r="C167" s="442" t="s">
        <v>165</v>
      </c>
      <c r="D167" s="274">
        <v>99.45</v>
      </c>
      <c r="E167" s="274"/>
      <c r="F167" s="274"/>
      <c r="G167" s="274"/>
      <c r="H167" s="274"/>
      <c r="I167" s="443"/>
      <c r="J167" s="277">
        <v>105861.45</v>
      </c>
      <c r="K167" s="277">
        <v>105861.45</v>
      </c>
      <c r="L167" s="277">
        <v>105279.20999999999</v>
      </c>
      <c r="M167" s="298">
        <v>2</v>
      </c>
    </row>
    <row r="168" spans="2:13" s="89" customFormat="1" ht="28.5" x14ac:dyDescent="0.8">
      <c r="B168" s="297" t="s">
        <v>190</v>
      </c>
      <c r="C168" s="442" t="s">
        <v>165</v>
      </c>
      <c r="D168" s="274">
        <v>99.5</v>
      </c>
      <c r="E168" s="274"/>
      <c r="F168" s="274"/>
      <c r="G168" s="274"/>
      <c r="H168" s="274"/>
      <c r="I168" s="443"/>
      <c r="J168" s="277">
        <v>200918.7</v>
      </c>
      <c r="K168" s="277">
        <v>200918.7</v>
      </c>
      <c r="L168" s="277">
        <v>199914.11000000002</v>
      </c>
      <c r="M168" s="298">
        <v>3</v>
      </c>
    </row>
    <row r="169" spans="2:13" s="89" customFormat="1" ht="28.5" x14ac:dyDescent="0.8">
      <c r="B169" s="297" t="s">
        <v>190</v>
      </c>
      <c r="C169" s="442" t="s">
        <v>165</v>
      </c>
      <c r="D169" s="274">
        <v>99.51</v>
      </c>
      <c r="E169" s="274"/>
      <c r="F169" s="274"/>
      <c r="G169" s="274"/>
      <c r="H169" s="274"/>
      <c r="I169" s="443"/>
      <c r="J169" s="277">
        <v>73000</v>
      </c>
      <c r="K169" s="277">
        <v>73000</v>
      </c>
      <c r="L169" s="277">
        <v>72642.3</v>
      </c>
      <c r="M169" s="298">
        <v>1</v>
      </c>
    </row>
    <row r="170" spans="2:13" s="89" customFormat="1" ht="28.5" x14ac:dyDescent="0.8">
      <c r="B170" s="297" t="s">
        <v>190</v>
      </c>
      <c r="C170" s="442" t="s">
        <v>165</v>
      </c>
      <c r="D170" s="274">
        <v>99.52</v>
      </c>
      <c r="E170" s="274"/>
      <c r="F170" s="274"/>
      <c r="G170" s="274"/>
      <c r="H170" s="274"/>
      <c r="I170" s="443"/>
      <c r="J170" s="277">
        <v>43481.18</v>
      </c>
      <c r="K170" s="277">
        <v>43481.18</v>
      </c>
      <c r="L170" s="277">
        <v>43272.47</v>
      </c>
      <c r="M170" s="298">
        <v>1</v>
      </c>
    </row>
    <row r="171" spans="2:13" s="89" customFormat="1" ht="28.5" x14ac:dyDescent="0.8">
      <c r="B171" s="297" t="s">
        <v>190</v>
      </c>
      <c r="C171" s="442" t="s">
        <v>165</v>
      </c>
      <c r="D171" s="274">
        <v>99.55</v>
      </c>
      <c r="E171" s="274"/>
      <c r="F171" s="274"/>
      <c r="G171" s="274"/>
      <c r="H171" s="274"/>
      <c r="I171" s="443"/>
      <c r="J171" s="277">
        <v>164607.27000000002</v>
      </c>
      <c r="K171" s="277">
        <v>164607.27000000002</v>
      </c>
      <c r="L171" s="277">
        <v>163866.54</v>
      </c>
      <c r="M171" s="298">
        <v>2</v>
      </c>
    </row>
    <row r="172" spans="2:13" s="89" customFormat="1" ht="28.5" x14ac:dyDescent="0.8">
      <c r="B172" s="297" t="s">
        <v>190</v>
      </c>
      <c r="C172" s="442" t="s">
        <v>165</v>
      </c>
      <c r="D172" s="274">
        <v>99.57</v>
      </c>
      <c r="E172" s="274"/>
      <c r="F172" s="274"/>
      <c r="G172" s="274"/>
      <c r="H172" s="274"/>
      <c r="I172" s="443"/>
      <c r="J172" s="277">
        <v>105765.18</v>
      </c>
      <c r="K172" s="277">
        <v>105765.18</v>
      </c>
      <c r="L172" s="277">
        <v>105310.39</v>
      </c>
      <c r="M172" s="298">
        <v>2</v>
      </c>
    </row>
    <row r="173" spans="2:13" s="89" customFormat="1" ht="28.5" x14ac:dyDescent="0.8">
      <c r="B173" s="297" t="s">
        <v>190</v>
      </c>
      <c r="C173" s="442" t="s">
        <v>165</v>
      </c>
      <c r="D173" s="274">
        <v>99.6</v>
      </c>
      <c r="E173" s="274"/>
      <c r="F173" s="274"/>
      <c r="G173" s="274"/>
      <c r="H173" s="274"/>
      <c r="I173" s="443"/>
      <c r="J173" s="277">
        <v>926572.90999999992</v>
      </c>
      <c r="K173" s="277">
        <v>926572.90999999992</v>
      </c>
      <c r="L173" s="277">
        <v>922866.62</v>
      </c>
      <c r="M173" s="298">
        <v>9</v>
      </c>
    </row>
    <row r="174" spans="2:13" s="89" customFormat="1" ht="28.5" x14ac:dyDescent="0.8">
      <c r="B174" s="297" t="s">
        <v>190</v>
      </c>
      <c r="C174" s="442" t="s">
        <v>165</v>
      </c>
      <c r="D174" s="274">
        <v>99.62</v>
      </c>
      <c r="E174" s="274"/>
      <c r="F174" s="274"/>
      <c r="G174" s="274"/>
      <c r="H174" s="274"/>
      <c r="I174" s="443"/>
      <c r="J174" s="277">
        <v>70834.12</v>
      </c>
      <c r="K174" s="277">
        <v>70834.12</v>
      </c>
      <c r="L174" s="277">
        <v>70564.95</v>
      </c>
      <c r="M174" s="298">
        <v>1</v>
      </c>
    </row>
    <row r="175" spans="2:13" s="89" customFormat="1" ht="28.5" x14ac:dyDescent="0.8">
      <c r="B175" s="297" t="s">
        <v>190</v>
      </c>
      <c r="C175" s="442" t="s">
        <v>165</v>
      </c>
      <c r="D175" s="274">
        <v>99.64</v>
      </c>
      <c r="E175" s="274"/>
      <c r="F175" s="274"/>
      <c r="G175" s="274"/>
      <c r="H175" s="274"/>
      <c r="I175" s="443"/>
      <c r="J175" s="277">
        <v>201333.1</v>
      </c>
      <c r="K175" s="277">
        <v>201333.1</v>
      </c>
      <c r="L175" s="277">
        <v>200608.3</v>
      </c>
      <c r="M175" s="298">
        <v>2</v>
      </c>
    </row>
    <row r="176" spans="2:13" s="89" customFormat="1" ht="28.5" x14ac:dyDescent="0.8">
      <c r="B176" s="297" t="s">
        <v>190</v>
      </c>
      <c r="C176" s="442" t="s">
        <v>165</v>
      </c>
      <c r="D176" s="274">
        <v>99.65</v>
      </c>
      <c r="E176" s="274"/>
      <c r="F176" s="274"/>
      <c r="G176" s="274"/>
      <c r="H176" s="274"/>
      <c r="I176" s="443"/>
      <c r="J176" s="277">
        <v>632405.1</v>
      </c>
      <c r="K176" s="277">
        <v>632405.1</v>
      </c>
      <c r="L176" s="277">
        <v>630191.67999999993</v>
      </c>
      <c r="M176" s="298">
        <v>6</v>
      </c>
    </row>
    <row r="177" spans="2:13" s="89" customFormat="1" ht="28.5" x14ac:dyDescent="0.8">
      <c r="B177" s="297" t="s">
        <v>190</v>
      </c>
      <c r="C177" s="442" t="s">
        <v>165</v>
      </c>
      <c r="D177" s="274">
        <v>99.68</v>
      </c>
      <c r="E177" s="274"/>
      <c r="F177" s="274"/>
      <c r="G177" s="274"/>
      <c r="H177" s="274"/>
      <c r="I177" s="443"/>
      <c r="J177" s="277">
        <v>345833.62</v>
      </c>
      <c r="K177" s="277">
        <v>345833.62</v>
      </c>
      <c r="L177" s="277">
        <v>344726.95</v>
      </c>
      <c r="M177" s="298">
        <v>2</v>
      </c>
    </row>
    <row r="178" spans="2:13" s="89" customFormat="1" ht="28.5" x14ac:dyDescent="0.8">
      <c r="B178" s="297" t="s">
        <v>190</v>
      </c>
      <c r="C178" s="442" t="s">
        <v>165</v>
      </c>
      <c r="D178" s="274">
        <v>99.690100000000001</v>
      </c>
      <c r="E178" s="274"/>
      <c r="F178" s="274"/>
      <c r="G178" s="274"/>
      <c r="H178" s="274"/>
      <c r="I178" s="443"/>
      <c r="J178" s="277">
        <v>91426.57</v>
      </c>
      <c r="K178" s="277">
        <v>91426.57</v>
      </c>
      <c r="L178" s="277">
        <v>91143.24</v>
      </c>
      <c r="M178" s="298">
        <v>1</v>
      </c>
    </row>
    <row r="179" spans="2:13" s="89" customFormat="1" ht="28.5" x14ac:dyDescent="0.8">
      <c r="B179" s="297" t="s">
        <v>190</v>
      </c>
      <c r="C179" s="442" t="s">
        <v>165</v>
      </c>
      <c r="D179" s="274">
        <v>99.7</v>
      </c>
      <c r="E179" s="274"/>
      <c r="F179" s="274"/>
      <c r="G179" s="274"/>
      <c r="H179" s="274"/>
      <c r="I179" s="443"/>
      <c r="J179" s="277">
        <v>1318629.4100000001</v>
      </c>
      <c r="K179" s="277">
        <v>1318629.4100000001</v>
      </c>
      <c r="L179" s="277">
        <v>1314673.52</v>
      </c>
      <c r="M179" s="298">
        <v>10</v>
      </c>
    </row>
    <row r="180" spans="2:13" s="89" customFormat="1" ht="28.5" x14ac:dyDescent="0.8">
      <c r="B180" s="297" t="s">
        <v>190</v>
      </c>
      <c r="C180" s="442" t="s">
        <v>165</v>
      </c>
      <c r="D180" s="274">
        <v>99.715000000000003</v>
      </c>
      <c r="E180" s="274"/>
      <c r="F180" s="274"/>
      <c r="G180" s="274"/>
      <c r="H180" s="274"/>
      <c r="I180" s="443"/>
      <c r="J180" s="277">
        <v>230000</v>
      </c>
      <c r="K180" s="277">
        <v>230000</v>
      </c>
      <c r="L180" s="277">
        <v>229344.5</v>
      </c>
      <c r="M180" s="298">
        <v>1</v>
      </c>
    </row>
    <row r="181" spans="2:13" s="89" customFormat="1" ht="28.5" x14ac:dyDescent="0.8">
      <c r="B181" s="297" t="s">
        <v>190</v>
      </c>
      <c r="C181" s="442" t="s">
        <v>165</v>
      </c>
      <c r="D181" s="274">
        <v>99.72</v>
      </c>
      <c r="E181" s="274"/>
      <c r="F181" s="274"/>
      <c r="G181" s="274"/>
      <c r="H181" s="274"/>
      <c r="I181" s="443"/>
      <c r="J181" s="277">
        <v>697375.39</v>
      </c>
      <c r="K181" s="277">
        <v>697375.39</v>
      </c>
      <c r="L181" s="277">
        <v>695422.74</v>
      </c>
      <c r="M181" s="298">
        <v>2</v>
      </c>
    </row>
    <row r="182" spans="2:13" s="89" customFormat="1" ht="28.5" x14ac:dyDescent="0.8">
      <c r="B182" s="297" t="s">
        <v>190</v>
      </c>
      <c r="C182" s="442" t="s">
        <v>165</v>
      </c>
      <c r="D182" s="274">
        <v>99.74</v>
      </c>
      <c r="E182" s="274"/>
      <c r="F182" s="274"/>
      <c r="G182" s="274"/>
      <c r="H182" s="274"/>
      <c r="I182" s="443"/>
      <c r="J182" s="277">
        <v>116031.99</v>
      </c>
      <c r="K182" s="277">
        <v>116031.99</v>
      </c>
      <c r="L182" s="277">
        <v>115730.31</v>
      </c>
      <c r="M182" s="298">
        <v>1</v>
      </c>
    </row>
    <row r="183" spans="2:13" s="89" customFormat="1" ht="28.5" x14ac:dyDescent="0.8">
      <c r="B183" s="297" t="s">
        <v>190</v>
      </c>
      <c r="C183" s="442" t="s">
        <v>165</v>
      </c>
      <c r="D183" s="274">
        <v>99.75</v>
      </c>
      <c r="E183" s="274"/>
      <c r="F183" s="274"/>
      <c r="G183" s="274"/>
      <c r="H183" s="274"/>
      <c r="I183" s="443"/>
      <c r="J183" s="277">
        <v>2034314.7100000002</v>
      </c>
      <c r="K183" s="277">
        <v>2034314.7100000002</v>
      </c>
      <c r="L183" s="277">
        <v>2029228.92</v>
      </c>
      <c r="M183" s="298">
        <v>7</v>
      </c>
    </row>
    <row r="184" spans="2:13" s="89" customFormat="1" ht="28.5" x14ac:dyDescent="0.8">
      <c r="B184" s="297" t="s">
        <v>190</v>
      </c>
      <c r="C184" s="442" t="s">
        <v>165</v>
      </c>
      <c r="D184" s="274">
        <v>99.76</v>
      </c>
      <c r="E184" s="274"/>
      <c r="F184" s="274"/>
      <c r="G184" s="274"/>
      <c r="H184" s="274"/>
      <c r="I184" s="443"/>
      <c r="J184" s="277">
        <v>748097.95</v>
      </c>
      <c r="K184" s="277">
        <v>748097.95</v>
      </c>
      <c r="L184" s="277">
        <v>746302.51</v>
      </c>
      <c r="M184" s="298">
        <v>1</v>
      </c>
    </row>
    <row r="185" spans="2:13" s="89" customFormat="1" ht="28.5" x14ac:dyDescent="0.8">
      <c r="B185" s="297" t="s">
        <v>190</v>
      </c>
      <c r="C185" s="442" t="s">
        <v>165</v>
      </c>
      <c r="D185" s="274">
        <v>99.760099999999994</v>
      </c>
      <c r="E185" s="274"/>
      <c r="F185" s="274"/>
      <c r="G185" s="274"/>
      <c r="H185" s="274"/>
      <c r="I185" s="443"/>
      <c r="J185" s="277">
        <v>169266.5</v>
      </c>
      <c r="K185" s="277">
        <v>169266.5</v>
      </c>
      <c r="L185" s="277">
        <v>168860.43</v>
      </c>
      <c r="M185" s="298">
        <v>1</v>
      </c>
    </row>
    <row r="186" spans="2:13" s="89" customFormat="1" ht="28.5" x14ac:dyDescent="0.8">
      <c r="B186" s="297" t="s">
        <v>190</v>
      </c>
      <c r="C186" s="442" t="s">
        <v>165</v>
      </c>
      <c r="D186" s="274">
        <v>99.77</v>
      </c>
      <c r="E186" s="274"/>
      <c r="F186" s="274"/>
      <c r="G186" s="274"/>
      <c r="H186" s="274"/>
      <c r="I186" s="443"/>
      <c r="J186" s="277">
        <v>686790.57</v>
      </c>
      <c r="K186" s="277">
        <v>686790.57</v>
      </c>
      <c r="L186" s="277">
        <v>685210.95</v>
      </c>
      <c r="M186" s="298">
        <v>1</v>
      </c>
    </row>
    <row r="187" spans="2:13" s="89" customFormat="1" ht="28.5" x14ac:dyDescent="0.8">
      <c r="B187" s="297" t="s">
        <v>190</v>
      </c>
      <c r="C187" s="442" t="s">
        <v>165</v>
      </c>
      <c r="D187" s="274">
        <v>99.778499999999994</v>
      </c>
      <c r="E187" s="274"/>
      <c r="F187" s="274"/>
      <c r="G187" s="274"/>
      <c r="H187" s="274"/>
      <c r="I187" s="443"/>
      <c r="J187" s="277">
        <v>808708.11</v>
      </c>
      <c r="K187" s="277">
        <v>808708.11</v>
      </c>
      <c r="L187" s="277">
        <v>806916.82</v>
      </c>
      <c r="M187" s="298">
        <v>1</v>
      </c>
    </row>
    <row r="188" spans="2:13" s="89" customFormat="1" ht="28.5" x14ac:dyDescent="0.8">
      <c r="B188" s="297" t="s">
        <v>190</v>
      </c>
      <c r="C188" s="442" t="s">
        <v>165</v>
      </c>
      <c r="D188" s="274">
        <v>99.78</v>
      </c>
      <c r="E188" s="274"/>
      <c r="F188" s="274"/>
      <c r="G188" s="274"/>
      <c r="H188" s="274"/>
      <c r="I188" s="443"/>
      <c r="J188" s="277">
        <v>2471553.1100000003</v>
      </c>
      <c r="K188" s="277">
        <v>2471553.1100000003</v>
      </c>
      <c r="L188" s="277">
        <v>2466115.69</v>
      </c>
      <c r="M188" s="298">
        <v>4</v>
      </c>
    </row>
    <row r="189" spans="2:13" s="89" customFormat="1" ht="28.5" x14ac:dyDescent="0.8">
      <c r="B189" s="297" t="s">
        <v>190</v>
      </c>
      <c r="C189" s="442" t="s">
        <v>165</v>
      </c>
      <c r="D189" s="274">
        <v>99.79</v>
      </c>
      <c r="E189" s="274"/>
      <c r="F189" s="274"/>
      <c r="G189" s="274"/>
      <c r="H189" s="274"/>
      <c r="I189" s="443"/>
      <c r="J189" s="277">
        <v>307030.45</v>
      </c>
      <c r="K189" s="277">
        <v>307030.45</v>
      </c>
      <c r="L189" s="277">
        <v>306385.69</v>
      </c>
      <c r="M189" s="298">
        <v>1</v>
      </c>
    </row>
    <row r="190" spans="2:13" s="89" customFormat="1" ht="28.5" x14ac:dyDescent="0.8">
      <c r="B190" s="297" t="s">
        <v>190</v>
      </c>
      <c r="C190" s="442" t="s">
        <v>165</v>
      </c>
      <c r="D190" s="274">
        <v>99.8</v>
      </c>
      <c r="E190" s="274"/>
      <c r="F190" s="274"/>
      <c r="G190" s="274"/>
      <c r="H190" s="274"/>
      <c r="I190" s="443"/>
      <c r="J190" s="277">
        <v>4842145.72</v>
      </c>
      <c r="K190" s="277">
        <v>4842145.72</v>
      </c>
      <c r="L190" s="277">
        <v>4832461.43</v>
      </c>
      <c r="M190" s="298">
        <v>3</v>
      </c>
    </row>
    <row r="191" spans="2:13" s="89" customFormat="1" ht="28.5" x14ac:dyDescent="0.8">
      <c r="B191" s="297" t="s">
        <v>190</v>
      </c>
      <c r="C191" s="442" t="s">
        <v>165</v>
      </c>
      <c r="D191" s="274">
        <v>99.801000000000002</v>
      </c>
      <c r="E191" s="274"/>
      <c r="F191" s="274"/>
      <c r="G191" s="274"/>
      <c r="H191" s="274"/>
      <c r="I191" s="443"/>
      <c r="J191" s="277">
        <v>553405.31999999995</v>
      </c>
      <c r="K191" s="277">
        <v>553405.31999999995</v>
      </c>
      <c r="L191" s="277">
        <v>552304.04</v>
      </c>
      <c r="M191" s="298">
        <v>1</v>
      </c>
    </row>
    <row r="192" spans="2:13" s="89" customFormat="1" ht="28.5" x14ac:dyDescent="0.8">
      <c r="B192" s="297" t="s">
        <v>190</v>
      </c>
      <c r="C192" s="442" t="s">
        <v>165</v>
      </c>
      <c r="D192" s="274">
        <v>99.808999999999997</v>
      </c>
      <c r="E192" s="274"/>
      <c r="F192" s="274"/>
      <c r="G192" s="274"/>
      <c r="H192" s="274"/>
      <c r="I192" s="443"/>
      <c r="J192" s="277">
        <v>1380494.8199999998</v>
      </c>
      <c r="K192" s="277">
        <v>1380494.8199999998</v>
      </c>
      <c r="L192" s="277">
        <v>1377858.0699999998</v>
      </c>
      <c r="M192" s="298">
        <v>2</v>
      </c>
    </row>
    <row r="193" spans="2:13" s="89" customFormat="1" ht="28.5" x14ac:dyDescent="0.8">
      <c r="B193" s="297" t="s">
        <v>190</v>
      </c>
      <c r="C193" s="442" t="s">
        <v>165</v>
      </c>
      <c r="D193" s="274">
        <v>99.81</v>
      </c>
      <c r="E193" s="274"/>
      <c r="F193" s="274"/>
      <c r="G193" s="274"/>
      <c r="H193" s="274"/>
      <c r="I193" s="443"/>
      <c r="J193" s="277">
        <v>862684.34</v>
      </c>
      <c r="K193" s="277">
        <v>862684.34</v>
      </c>
      <c r="L193" s="277">
        <v>861045.24</v>
      </c>
      <c r="M193" s="298">
        <v>1</v>
      </c>
    </row>
    <row r="194" spans="2:13" s="89" customFormat="1" ht="28.5" x14ac:dyDescent="0.8">
      <c r="B194" s="297" t="s">
        <v>190</v>
      </c>
      <c r="C194" s="442" t="s">
        <v>165</v>
      </c>
      <c r="D194" s="274">
        <v>99.810100000000006</v>
      </c>
      <c r="E194" s="274"/>
      <c r="F194" s="274"/>
      <c r="G194" s="274"/>
      <c r="H194" s="274"/>
      <c r="I194" s="443"/>
      <c r="J194" s="277">
        <v>1316636.83</v>
      </c>
      <c r="K194" s="277">
        <v>1316636.83</v>
      </c>
      <c r="L194" s="277">
        <v>1314136.54</v>
      </c>
      <c r="M194" s="298">
        <v>1</v>
      </c>
    </row>
    <row r="195" spans="2:13" s="89" customFormat="1" ht="28.5" x14ac:dyDescent="0.8">
      <c r="B195" s="297" t="s">
        <v>190</v>
      </c>
      <c r="C195" s="442" t="s">
        <v>165</v>
      </c>
      <c r="D195" s="274">
        <v>99.810500000000005</v>
      </c>
      <c r="E195" s="274"/>
      <c r="F195" s="274"/>
      <c r="G195" s="274"/>
      <c r="H195" s="274"/>
      <c r="I195" s="443"/>
      <c r="J195" s="277">
        <v>400000</v>
      </c>
      <c r="K195" s="277">
        <v>400000</v>
      </c>
      <c r="L195" s="277">
        <v>399242</v>
      </c>
      <c r="M195" s="298">
        <v>1</v>
      </c>
    </row>
    <row r="196" spans="2:13" s="89" customFormat="1" ht="28.5" x14ac:dyDescent="0.8">
      <c r="B196" s="297" t="s">
        <v>190</v>
      </c>
      <c r="C196" s="442" t="s">
        <v>165</v>
      </c>
      <c r="D196" s="274">
        <v>99.83</v>
      </c>
      <c r="E196" s="274"/>
      <c r="F196" s="274"/>
      <c r="G196" s="274"/>
      <c r="H196" s="274"/>
      <c r="I196" s="443"/>
      <c r="J196" s="277">
        <v>3608115.63</v>
      </c>
      <c r="K196" s="277">
        <v>3608115.63</v>
      </c>
      <c r="L196" s="277">
        <v>3601981.83</v>
      </c>
      <c r="M196" s="298">
        <v>2</v>
      </c>
    </row>
    <row r="197" spans="2:13" s="89" customFormat="1" ht="28.5" x14ac:dyDescent="0.8">
      <c r="B197" s="297" t="s">
        <v>190</v>
      </c>
      <c r="C197" s="442" t="s">
        <v>165</v>
      </c>
      <c r="D197" s="274">
        <v>99.834999999999994</v>
      </c>
      <c r="E197" s="274"/>
      <c r="F197" s="274"/>
      <c r="G197" s="274"/>
      <c r="H197" s="274"/>
      <c r="I197" s="443"/>
      <c r="J197" s="277">
        <v>1104780.1200000001</v>
      </c>
      <c r="K197" s="277">
        <v>1104780.1200000001</v>
      </c>
      <c r="L197" s="277">
        <v>1102957.23</v>
      </c>
      <c r="M197" s="298">
        <v>1</v>
      </c>
    </row>
    <row r="198" spans="2:13" s="89" customFormat="1" ht="28.5" x14ac:dyDescent="0.8">
      <c r="B198" s="297" t="s">
        <v>190</v>
      </c>
      <c r="C198" s="442" t="s">
        <v>165</v>
      </c>
      <c r="D198" s="274">
        <v>99.86</v>
      </c>
      <c r="E198" s="274"/>
      <c r="F198" s="274"/>
      <c r="G198" s="274"/>
      <c r="H198" s="274"/>
      <c r="I198" s="443"/>
      <c r="J198" s="277">
        <v>2905769.61</v>
      </c>
      <c r="K198" s="277">
        <v>2905769.61</v>
      </c>
      <c r="L198" s="277">
        <v>2901701.53</v>
      </c>
      <c r="M198" s="298">
        <v>1</v>
      </c>
    </row>
    <row r="199" spans="2:13" s="89" customFormat="1" ht="28.5" x14ac:dyDescent="0.8">
      <c r="B199" s="297" t="s">
        <v>190</v>
      </c>
      <c r="C199" s="442" t="s">
        <v>165</v>
      </c>
      <c r="D199" s="274">
        <v>99.87</v>
      </c>
      <c r="E199" s="274"/>
      <c r="F199" s="274"/>
      <c r="G199" s="274"/>
      <c r="H199" s="274"/>
      <c r="I199" s="443"/>
      <c r="J199" s="277">
        <v>7353427.46</v>
      </c>
      <c r="K199" s="277">
        <v>7353427.46</v>
      </c>
      <c r="L199" s="277">
        <v>7343868</v>
      </c>
      <c r="M199" s="298">
        <v>1</v>
      </c>
    </row>
    <row r="200" spans="2:13" s="88" customFormat="1" ht="28.5" x14ac:dyDescent="0.8">
      <c r="B200" s="295" t="s">
        <v>171</v>
      </c>
      <c r="C200" s="454"/>
      <c r="D200" s="455"/>
      <c r="E200" s="455"/>
      <c r="F200" s="455"/>
      <c r="G200" s="455"/>
      <c r="H200" s="455"/>
      <c r="I200" s="456"/>
      <c r="J200" s="457">
        <v>37992207.18</v>
      </c>
      <c r="K200" s="457">
        <v>37992207.18</v>
      </c>
      <c r="L200" s="457">
        <v>37908915</v>
      </c>
      <c r="M200" s="296">
        <v>149</v>
      </c>
    </row>
    <row r="201" spans="2:13" s="88" customFormat="1" ht="28.5" x14ac:dyDescent="0.8">
      <c r="B201" s="295" t="s">
        <v>191</v>
      </c>
      <c r="C201" s="454"/>
      <c r="D201" s="455"/>
      <c r="E201" s="455"/>
      <c r="F201" s="455"/>
      <c r="G201" s="455"/>
      <c r="H201" s="455"/>
      <c r="I201" s="456"/>
      <c r="J201" s="457"/>
      <c r="K201" s="457"/>
      <c r="L201" s="457"/>
      <c r="M201" s="296"/>
    </row>
    <row r="202" spans="2:13" s="89" customFormat="1" ht="28.5" x14ac:dyDescent="0.8">
      <c r="B202" s="297" t="s">
        <v>190</v>
      </c>
      <c r="C202" s="442" t="s">
        <v>165</v>
      </c>
      <c r="D202" s="274">
        <v>91</v>
      </c>
      <c r="E202" s="274"/>
      <c r="F202" s="274"/>
      <c r="G202" s="274"/>
      <c r="H202" s="274"/>
      <c r="I202" s="443"/>
      <c r="J202" s="277">
        <v>1985.81</v>
      </c>
      <c r="K202" s="277">
        <v>1985.81</v>
      </c>
      <c r="L202" s="277">
        <v>1807.09</v>
      </c>
      <c r="M202" s="298">
        <v>1</v>
      </c>
    </row>
    <row r="203" spans="2:13" s="89" customFormat="1" ht="28.5" x14ac:dyDescent="0.8">
      <c r="B203" s="297" t="s">
        <v>190</v>
      </c>
      <c r="C203" s="442" t="s">
        <v>165</v>
      </c>
      <c r="D203" s="274">
        <v>93.5</v>
      </c>
      <c r="E203" s="274"/>
      <c r="F203" s="274"/>
      <c r="G203" s="274"/>
      <c r="H203" s="274"/>
      <c r="I203" s="443"/>
      <c r="J203" s="277">
        <v>7326.38</v>
      </c>
      <c r="K203" s="277">
        <v>7326.38</v>
      </c>
      <c r="L203" s="277">
        <v>6850.17</v>
      </c>
      <c r="M203" s="298">
        <v>1</v>
      </c>
    </row>
    <row r="204" spans="2:13" s="89" customFormat="1" ht="28.5" x14ac:dyDescent="0.8">
      <c r="B204" s="297" t="s">
        <v>190</v>
      </c>
      <c r="C204" s="442" t="s">
        <v>165</v>
      </c>
      <c r="D204" s="274">
        <v>93.7</v>
      </c>
      <c r="E204" s="274"/>
      <c r="F204" s="274"/>
      <c r="G204" s="274"/>
      <c r="H204" s="274"/>
      <c r="I204" s="443"/>
      <c r="J204" s="277">
        <v>11317.06</v>
      </c>
      <c r="K204" s="277">
        <v>11317.06</v>
      </c>
      <c r="L204" s="277">
        <v>10604.09</v>
      </c>
      <c r="M204" s="298">
        <v>1</v>
      </c>
    </row>
    <row r="205" spans="2:13" s="89" customFormat="1" ht="28.5" x14ac:dyDescent="0.8">
      <c r="B205" s="297" t="s">
        <v>190</v>
      </c>
      <c r="C205" s="442" t="s">
        <v>165</v>
      </c>
      <c r="D205" s="274">
        <v>93.8</v>
      </c>
      <c r="E205" s="274"/>
      <c r="F205" s="274"/>
      <c r="G205" s="274"/>
      <c r="H205" s="274"/>
      <c r="I205" s="443"/>
      <c r="J205" s="277">
        <v>75936.44</v>
      </c>
      <c r="K205" s="277">
        <v>75936.44</v>
      </c>
      <c r="L205" s="277">
        <v>71228.38</v>
      </c>
      <c r="M205" s="298">
        <v>1</v>
      </c>
    </row>
    <row r="206" spans="2:13" s="89" customFormat="1" ht="28.5" x14ac:dyDescent="0.8">
      <c r="B206" s="297" t="s">
        <v>190</v>
      </c>
      <c r="C206" s="442" t="s">
        <v>165</v>
      </c>
      <c r="D206" s="274">
        <v>93.955299999999994</v>
      </c>
      <c r="E206" s="274"/>
      <c r="F206" s="274"/>
      <c r="G206" s="274"/>
      <c r="H206" s="274"/>
      <c r="I206" s="443"/>
      <c r="J206" s="277">
        <v>682637.46</v>
      </c>
      <c r="K206" s="277">
        <v>682637.46</v>
      </c>
      <c r="L206" s="277">
        <v>641374.06999999995</v>
      </c>
      <c r="M206" s="298">
        <v>1</v>
      </c>
    </row>
    <row r="207" spans="2:13" s="89" customFormat="1" ht="28.5" x14ac:dyDescent="0.8">
      <c r="B207" s="297" t="s">
        <v>190</v>
      </c>
      <c r="C207" s="442" t="s">
        <v>165</v>
      </c>
      <c r="D207" s="274">
        <v>94</v>
      </c>
      <c r="E207" s="274"/>
      <c r="F207" s="274"/>
      <c r="G207" s="274"/>
      <c r="H207" s="274"/>
      <c r="I207" s="443"/>
      <c r="J207" s="277">
        <v>67114.31</v>
      </c>
      <c r="K207" s="277">
        <v>67114.31</v>
      </c>
      <c r="L207" s="277">
        <v>63087.45</v>
      </c>
      <c r="M207" s="298">
        <v>1</v>
      </c>
    </row>
    <row r="208" spans="2:13" s="89" customFormat="1" ht="28.5" x14ac:dyDescent="0.8">
      <c r="B208" s="297" t="s">
        <v>190</v>
      </c>
      <c r="C208" s="442" t="s">
        <v>165</v>
      </c>
      <c r="D208" s="274">
        <v>94.1</v>
      </c>
      <c r="E208" s="274"/>
      <c r="F208" s="274"/>
      <c r="G208" s="274"/>
      <c r="H208" s="274"/>
      <c r="I208" s="443"/>
      <c r="J208" s="277">
        <v>2156</v>
      </c>
      <c r="K208" s="277">
        <v>2156</v>
      </c>
      <c r="L208" s="277">
        <v>2028.8</v>
      </c>
      <c r="M208" s="298">
        <v>1</v>
      </c>
    </row>
    <row r="209" spans="2:13" s="89" customFormat="1" ht="28.5" x14ac:dyDescent="0.8">
      <c r="B209" s="297" t="s">
        <v>190</v>
      </c>
      <c r="C209" s="442" t="s">
        <v>165</v>
      </c>
      <c r="D209" s="274">
        <v>94.15</v>
      </c>
      <c r="E209" s="274"/>
      <c r="F209" s="274"/>
      <c r="G209" s="274"/>
      <c r="H209" s="274"/>
      <c r="I209" s="443"/>
      <c r="J209" s="277">
        <v>313983.58</v>
      </c>
      <c r="K209" s="277">
        <v>313983.58</v>
      </c>
      <c r="L209" s="277">
        <v>295615.55</v>
      </c>
      <c r="M209" s="298">
        <v>2</v>
      </c>
    </row>
    <row r="210" spans="2:13" s="89" customFormat="1" ht="28.5" x14ac:dyDescent="0.8">
      <c r="B210" s="297" t="s">
        <v>190</v>
      </c>
      <c r="C210" s="442" t="s">
        <v>165</v>
      </c>
      <c r="D210" s="274">
        <v>94.3</v>
      </c>
      <c r="E210" s="274"/>
      <c r="F210" s="274"/>
      <c r="G210" s="274"/>
      <c r="H210" s="274"/>
      <c r="I210" s="443"/>
      <c r="J210" s="277">
        <v>835361.53999999992</v>
      </c>
      <c r="K210" s="277">
        <v>835361.53999999992</v>
      </c>
      <c r="L210" s="277">
        <v>787745.92999999993</v>
      </c>
      <c r="M210" s="298">
        <v>6</v>
      </c>
    </row>
    <row r="211" spans="2:13" s="89" customFormat="1" ht="28.5" x14ac:dyDescent="0.8">
      <c r="B211" s="297" t="s">
        <v>190</v>
      </c>
      <c r="C211" s="442" t="s">
        <v>165</v>
      </c>
      <c r="D211" s="274">
        <v>94.62</v>
      </c>
      <c r="E211" s="274"/>
      <c r="F211" s="274"/>
      <c r="G211" s="274"/>
      <c r="H211" s="274"/>
      <c r="I211" s="443"/>
      <c r="J211" s="277">
        <v>299457.27</v>
      </c>
      <c r="K211" s="277">
        <v>299457.27</v>
      </c>
      <c r="L211" s="277">
        <v>283346.48000000004</v>
      </c>
      <c r="M211" s="298">
        <v>6</v>
      </c>
    </row>
    <row r="212" spans="2:13" s="89" customFormat="1" ht="28.5" x14ac:dyDescent="0.8">
      <c r="B212" s="297" t="s">
        <v>190</v>
      </c>
      <c r="C212" s="442" t="s">
        <v>165</v>
      </c>
      <c r="D212" s="274">
        <v>95.05</v>
      </c>
      <c r="E212" s="274"/>
      <c r="F212" s="274"/>
      <c r="G212" s="274"/>
      <c r="H212" s="274"/>
      <c r="I212" s="443"/>
      <c r="J212" s="277">
        <v>329593.59999999998</v>
      </c>
      <c r="K212" s="277">
        <v>329593.59999999998</v>
      </c>
      <c r="L212" s="277">
        <v>313278.71999999997</v>
      </c>
      <c r="M212" s="298">
        <v>1</v>
      </c>
    </row>
    <row r="213" spans="2:13" s="88" customFormat="1" ht="28.5" x14ac:dyDescent="0.8">
      <c r="B213" s="295" t="s">
        <v>171</v>
      </c>
      <c r="C213" s="454"/>
      <c r="D213" s="455"/>
      <c r="E213" s="455"/>
      <c r="F213" s="455"/>
      <c r="G213" s="455"/>
      <c r="H213" s="455"/>
      <c r="I213" s="456"/>
      <c r="J213" s="457">
        <v>2626869.4500000002</v>
      </c>
      <c r="K213" s="457">
        <v>2626869.4500000002</v>
      </c>
      <c r="L213" s="457">
        <v>2476966.7299999995</v>
      </c>
      <c r="M213" s="296">
        <v>22</v>
      </c>
    </row>
    <row r="214" spans="2:13" s="88" customFormat="1" ht="28.5" x14ac:dyDescent="0.8">
      <c r="B214" s="295" t="s">
        <v>192</v>
      </c>
      <c r="C214" s="454"/>
      <c r="D214" s="455"/>
      <c r="E214" s="455"/>
      <c r="F214" s="455"/>
      <c r="G214" s="455"/>
      <c r="H214" s="455"/>
      <c r="I214" s="456"/>
      <c r="J214" s="457"/>
      <c r="K214" s="457"/>
      <c r="L214" s="457"/>
      <c r="M214" s="296"/>
    </row>
    <row r="215" spans="2:13" s="89" customFormat="1" ht="28.5" x14ac:dyDescent="0.8">
      <c r="B215" s="297" t="s">
        <v>297</v>
      </c>
      <c r="C215" s="442" t="s">
        <v>165</v>
      </c>
      <c r="D215" s="274">
        <v>98.662300000000002</v>
      </c>
      <c r="E215" s="274">
        <v>8.5</v>
      </c>
      <c r="F215" s="274" t="s">
        <v>456</v>
      </c>
      <c r="G215" s="274">
        <v>9.5</v>
      </c>
      <c r="H215" s="274">
        <v>9.8438199999999991</v>
      </c>
      <c r="I215" s="443" t="s">
        <v>173</v>
      </c>
      <c r="J215" s="277">
        <v>21794</v>
      </c>
      <c r="K215" s="277">
        <v>21794</v>
      </c>
      <c r="L215" s="277">
        <v>21502.47</v>
      </c>
      <c r="M215" s="298">
        <v>1</v>
      </c>
    </row>
    <row r="216" spans="2:13" s="89" customFormat="1" ht="28.5" x14ac:dyDescent="0.8">
      <c r="B216" s="297" t="s">
        <v>297</v>
      </c>
      <c r="C216" s="442" t="s">
        <v>165</v>
      </c>
      <c r="D216" s="274">
        <v>98.631</v>
      </c>
      <c r="E216" s="274">
        <v>8.5</v>
      </c>
      <c r="F216" s="274" t="s">
        <v>457</v>
      </c>
      <c r="G216" s="274">
        <v>9.5</v>
      </c>
      <c r="H216" s="274">
        <v>9.8438199999999991</v>
      </c>
      <c r="I216" s="443" t="s">
        <v>173</v>
      </c>
      <c r="J216" s="277">
        <v>233571</v>
      </c>
      <c r="K216" s="277">
        <v>233571</v>
      </c>
      <c r="L216" s="277">
        <v>230373.5</v>
      </c>
      <c r="M216" s="298">
        <v>1</v>
      </c>
    </row>
    <row r="217" spans="2:13" s="89" customFormat="1" ht="28.5" x14ac:dyDescent="0.8">
      <c r="B217" s="297" t="s">
        <v>273</v>
      </c>
      <c r="C217" s="442" t="s">
        <v>165</v>
      </c>
      <c r="D217" s="274">
        <v>100.81100000000001</v>
      </c>
      <c r="E217" s="274">
        <v>9</v>
      </c>
      <c r="F217" s="274" t="s">
        <v>458</v>
      </c>
      <c r="G217" s="274">
        <v>8.7112800000000004</v>
      </c>
      <c r="H217" s="274">
        <v>9</v>
      </c>
      <c r="I217" s="443" t="s">
        <v>173</v>
      </c>
      <c r="J217" s="277">
        <v>25071.8</v>
      </c>
      <c r="K217" s="277">
        <v>26000</v>
      </c>
      <c r="L217" s="277">
        <v>25275.13</v>
      </c>
      <c r="M217" s="298">
        <v>1</v>
      </c>
    </row>
    <row r="218" spans="2:13" s="89" customFormat="1" ht="28.5" x14ac:dyDescent="0.8">
      <c r="B218" s="297" t="s">
        <v>273</v>
      </c>
      <c r="C218" s="442" t="s">
        <v>165</v>
      </c>
      <c r="D218" s="274">
        <v>98.888099999999994</v>
      </c>
      <c r="E218" s="274">
        <v>9</v>
      </c>
      <c r="F218" s="274" t="s">
        <v>194</v>
      </c>
      <c r="G218" s="274">
        <v>9.5</v>
      </c>
      <c r="H218" s="274">
        <v>9.8438199999999991</v>
      </c>
      <c r="I218" s="443" t="s">
        <v>173</v>
      </c>
      <c r="J218" s="277">
        <v>600000</v>
      </c>
      <c r="K218" s="277">
        <v>600000</v>
      </c>
      <c r="L218" s="277">
        <v>593328.67000000004</v>
      </c>
      <c r="M218" s="298">
        <v>1</v>
      </c>
    </row>
    <row r="219" spans="2:13" s="89" customFormat="1" ht="28.5" x14ac:dyDescent="0.8">
      <c r="B219" s="297" t="s">
        <v>196</v>
      </c>
      <c r="C219" s="442" t="s">
        <v>165</v>
      </c>
      <c r="D219" s="274">
        <v>99.708500000000001</v>
      </c>
      <c r="E219" s="274">
        <v>9</v>
      </c>
      <c r="F219" s="274" t="s">
        <v>459</v>
      </c>
      <c r="G219" s="274">
        <v>9.25</v>
      </c>
      <c r="H219" s="274">
        <v>9.5758299999999998</v>
      </c>
      <c r="I219" s="443" t="s">
        <v>173</v>
      </c>
      <c r="J219" s="277">
        <v>15003.7</v>
      </c>
      <c r="K219" s="277">
        <v>18003</v>
      </c>
      <c r="L219" s="277">
        <v>14959.98</v>
      </c>
      <c r="M219" s="298">
        <v>1</v>
      </c>
    </row>
    <row r="220" spans="2:13" s="89" customFormat="1" ht="28.5" x14ac:dyDescent="0.8">
      <c r="B220" s="297" t="s">
        <v>196</v>
      </c>
      <c r="C220" s="442" t="s">
        <v>165</v>
      </c>
      <c r="D220" s="274">
        <v>99.041499999999999</v>
      </c>
      <c r="E220" s="274">
        <v>9</v>
      </c>
      <c r="F220" s="274" t="s">
        <v>460</v>
      </c>
      <c r="G220" s="274">
        <v>9.5</v>
      </c>
      <c r="H220" s="274">
        <v>9.8438199999999991</v>
      </c>
      <c r="I220" s="443" t="s">
        <v>173</v>
      </c>
      <c r="J220" s="277">
        <v>27820.799999999999</v>
      </c>
      <c r="K220" s="277">
        <v>30912</v>
      </c>
      <c r="L220" s="277">
        <v>27554.16</v>
      </c>
      <c r="M220" s="298">
        <v>2</v>
      </c>
    </row>
    <row r="221" spans="2:13" s="89" customFormat="1" ht="28.5" x14ac:dyDescent="0.8">
      <c r="B221" s="297" t="s">
        <v>196</v>
      </c>
      <c r="C221" s="442" t="s">
        <v>165</v>
      </c>
      <c r="D221" s="274">
        <v>99.028400000000005</v>
      </c>
      <c r="E221" s="274">
        <v>9</v>
      </c>
      <c r="F221" s="274" t="s">
        <v>461</v>
      </c>
      <c r="G221" s="274">
        <v>9.5</v>
      </c>
      <c r="H221" s="274">
        <v>9.8438199999999991</v>
      </c>
      <c r="I221" s="443" t="s">
        <v>173</v>
      </c>
      <c r="J221" s="277">
        <v>15768.9</v>
      </c>
      <c r="K221" s="277">
        <v>17521</v>
      </c>
      <c r="L221" s="277">
        <v>15615.7</v>
      </c>
      <c r="M221" s="298">
        <v>2</v>
      </c>
    </row>
    <row r="222" spans="2:13" s="89" customFormat="1" ht="28.5" x14ac:dyDescent="0.8">
      <c r="B222" s="297" t="s">
        <v>302</v>
      </c>
      <c r="C222" s="442" t="s">
        <v>165</v>
      </c>
      <c r="D222" s="274">
        <v>98.580100000000002</v>
      </c>
      <c r="E222" s="274">
        <v>9</v>
      </c>
      <c r="F222" s="274" t="s">
        <v>305</v>
      </c>
      <c r="G222" s="274">
        <v>9.6</v>
      </c>
      <c r="H222" s="274">
        <v>9.9511599999999998</v>
      </c>
      <c r="I222" s="443" t="s">
        <v>173</v>
      </c>
      <c r="J222" s="277">
        <v>17335.560000000001</v>
      </c>
      <c r="K222" s="277">
        <v>17555</v>
      </c>
      <c r="L222" s="277">
        <v>17089.43</v>
      </c>
      <c r="M222" s="298">
        <v>1</v>
      </c>
    </row>
    <row r="223" spans="2:13" s="89" customFormat="1" ht="28.5" x14ac:dyDescent="0.8">
      <c r="B223" s="297" t="s">
        <v>302</v>
      </c>
      <c r="C223" s="442" t="s">
        <v>165</v>
      </c>
      <c r="D223" s="274">
        <v>98.596299999999999</v>
      </c>
      <c r="E223" s="274">
        <v>9</v>
      </c>
      <c r="F223" s="274" t="s">
        <v>462</v>
      </c>
      <c r="G223" s="274">
        <v>9.6</v>
      </c>
      <c r="H223" s="274">
        <v>9.9511599999999998</v>
      </c>
      <c r="I223" s="443" t="s">
        <v>173</v>
      </c>
      <c r="J223" s="277">
        <v>34025</v>
      </c>
      <c r="K223" s="277">
        <v>34025</v>
      </c>
      <c r="L223" s="277">
        <v>33547.42</v>
      </c>
      <c r="M223" s="298">
        <v>4</v>
      </c>
    </row>
    <row r="224" spans="2:13" s="89" customFormat="1" ht="28.5" x14ac:dyDescent="0.8">
      <c r="B224" s="297" t="s">
        <v>302</v>
      </c>
      <c r="C224" s="442" t="s">
        <v>165</v>
      </c>
      <c r="D224" s="274">
        <v>98.578000000000003</v>
      </c>
      <c r="E224" s="274">
        <v>9</v>
      </c>
      <c r="F224" s="274" t="s">
        <v>306</v>
      </c>
      <c r="G224" s="274">
        <v>9.6</v>
      </c>
      <c r="H224" s="274">
        <v>9.9511599999999998</v>
      </c>
      <c r="I224" s="443" t="s">
        <v>173</v>
      </c>
      <c r="J224" s="277">
        <v>18804</v>
      </c>
      <c r="K224" s="277">
        <v>18804</v>
      </c>
      <c r="L224" s="277">
        <v>18536.62</v>
      </c>
      <c r="M224" s="298">
        <v>2</v>
      </c>
    </row>
    <row r="225" spans="2:13" s="89" customFormat="1" ht="28.5" x14ac:dyDescent="0.8">
      <c r="B225" s="297" t="s">
        <v>302</v>
      </c>
      <c r="C225" s="442" t="s">
        <v>165</v>
      </c>
      <c r="D225" s="274">
        <v>98.564899999999994</v>
      </c>
      <c r="E225" s="274">
        <v>9</v>
      </c>
      <c r="F225" s="274" t="s">
        <v>463</v>
      </c>
      <c r="G225" s="274">
        <v>9.6</v>
      </c>
      <c r="H225" s="274">
        <v>9.9511599999999998</v>
      </c>
      <c r="I225" s="443" t="s">
        <v>173</v>
      </c>
      <c r="J225" s="277">
        <v>9528</v>
      </c>
      <c r="K225" s="277">
        <v>9528</v>
      </c>
      <c r="L225" s="277">
        <v>9391.2800000000007</v>
      </c>
      <c r="M225" s="298">
        <v>2</v>
      </c>
    </row>
    <row r="226" spans="2:13" s="89" customFormat="1" ht="28.5" x14ac:dyDescent="0.8">
      <c r="B226" s="297" t="s">
        <v>302</v>
      </c>
      <c r="C226" s="442" t="s">
        <v>165</v>
      </c>
      <c r="D226" s="274">
        <v>98.563500000000005</v>
      </c>
      <c r="E226" s="274">
        <v>9</v>
      </c>
      <c r="F226" s="274" t="s">
        <v>464</v>
      </c>
      <c r="G226" s="274">
        <v>9.6</v>
      </c>
      <c r="H226" s="274">
        <v>9.9511599999999998</v>
      </c>
      <c r="I226" s="443" t="s">
        <v>173</v>
      </c>
      <c r="J226" s="277">
        <v>400000</v>
      </c>
      <c r="K226" s="277">
        <v>400000</v>
      </c>
      <c r="L226" s="277">
        <v>394254.26</v>
      </c>
      <c r="M226" s="298">
        <v>1</v>
      </c>
    </row>
    <row r="227" spans="2:13" s="89" customFormat="1" ht="28.5" x14ac:dyDescent="0.8">
      <c r="B227" s="297" t="s">
        <v>197</v>
      </c>
      <c r="C227" s="442" t="s">
        <v>165</v>
      </c>
      <c r="D227" s="274">
        <v>101.1335</v>
      </c>
      <c r="E227" s="274">
        <v>9</v>
      </c>
      <c r="F227" s="274" t="s">
        <v>465</v>
      </c>
      <c r="G227" s="274">
        <v>8.2417400000000001</v>
      </c>
      <c r="H227" s="274">
        <v>8.4999800000000008</v>
      </c>
      <c r="I227" s="443" t="s">
        <v>173</v>
      </c>
      <c r="J227" s="277">
        <v>19500</v>
      </c>
      <c r="K227" s="277">
        <v>30000</v>
      </c>
      <c r="L227" s="277">
        <v>19721.03</v>
      </c>
      <c r="M227" s="298">
        <v>1</v>
      </c>
    </row>
    <row r="228" spans="2:13" s="89" customFormat="1" ht="28.5" x14ac:dyDescent="0.8">
      <c r="B228" s="297" t="s">
        <v>197</v>
      </c>
      <c r="C228" s="442" t="s">
        <v>165</v>
      </c>
      <c r="D228" s="274">
        <v>97.412800000000004</v>
      </c>
      <c r="E228" s="274">
        <v>8</v>
      </c>
      <c r="F228" s="274" t="s">
        <v>466</v>
      </c>
      <c r="G228" s="274">
        <v>9.5</v>
      </c>
      <c r="H228" s="274">
        <v>9.8438199999999991</v>
      </c>
      <c r="I228" s="443" t="s">
        <v>173</v>
      </c>
      <c r="J228" s="277">
        <v>1722.4</v>
      </c>
      <c r="K228" s="277">
        <v>2153</v>
      </c>
      <c r="L228" s="277">
        <v>1677.84</v>
      </c>
      <c r="M228" s="298">
        <v>1</v>
      </c>
    </row>
    <row r="229" spans="2:13" s="89" customFormat="1" ht="28.5" x14ac:dyDescent="0.8">
      <c r="B229" s="297" t="s">
        <v>197</v>
      </c>
      <c r="C229" s="442" t="s">
        <v>165</v>
      </c>
      <c r="D229" s="274">
        <v>98.813500000000005</v>
      </c>
      <c r="E229" s="274">
        <v>9</v>
      </c>
      <c r="F229" s="274" t="s">
        <v>467</v>
      </c>
      <c r="G229" s="274">
        <v>9.6</v>
      </c>
      <c r="H229" s="274">
        <v>9.9511599999999998</v>
      </c>
      <c r="I229" s="443" t="s">
        <v>173</v>
      </c>
      <c r="J229" s="277">
        <v>100000.8</v>
      </c>
      <c r="K229" s="277">
        <v>111112</v>
      </c>
      <c r="L229" s="277">
        <v>98814.3</v>
      </c>
      <c r="M229" s="298">
        <v>1</v>
      </c>
    </row>
    <row r="230" spans="2:13" s="89" customFormat="1" ht="28.5" x14ac:dyDescent="0.8">
      <c r="B230" s="297" t="s">
        <v>355</v>
      </c>
      <c r="C230" s="442" t="s">
        <v>165</v>
      </c>
      <c r="D230" s="274">
        <v>100.56189999999999</v>
      </c>
      <c r="E230" s="274">
        <v>9</v>
      </c>
      <c r="F230" s="274" t="s">
        <v>354</v>
      </c>
      <c r="G230" s="274">
        <v>8.6999999999999993</v>
      </c>
      <c r="H230" s="274">
        <v>8.9879700000000007</v>
      </c>
      <c r="I230" s="443" t="s">
        <v>173</v>
      </c>
      <c r="J230" s="277">
        <v>75600</v>
      </c>
      <c r="K230" s="277">
        <v>84000</v>
      </c>
      <c r="L230" s="277">
        <v>76024.86</v>
      </c>
      <c r="M230" s="298">
        <v>3</v>
      </c>
    </row>
    <row r="231" spans="2:13" s="89" customFormat="1" ht="28.5" x14ac:dyDescent="0.8">
      <c r="B231" s="297" t="s">
        <v>468</v>
      </c>
      <c r="C231" s="442" t="s">
        <v>165</v>
      </c>
      <c r="D231" s="274">
        <v>99.25</v>
      </c>
      <c r="E231" s="274">
        <v>8</v>
      </c>
      <c r="F231" s="274" t="s">
        <v>469</v>
      </c>
      <c r="G231" s="274">
        <v>8.8000000000000007</v>
      </c>
      <c r="H231" s="274">
        <v>9.0946800000000003</v>
      </c>
      <c r="I231" s="443" t="s">
        <v>173</v>
      </c>
      <c r="J231" s="277">
        <v>20000.05</v>
      </c>
      <c r="K231" s="277">
        <v>57143</v>
      </c>
      <c r="L231" s="277">
        <v>19850.060000000001</v>
      </c>
      <c r="M231" s="298">
        <v>1</v>
      </c>
    </row>
    <row r="232" spans="2:13" s="89" customFormat="1" ht="28.5" x14ac:dyDescent="0.8">
      <c r="B232" s="297" t="s">
        <v>468</v>
      </c>
      <c r="C232" s="442" t="s">
        <v>165</v>
      </c>
      <c r="D232" s="274">
        <v>98.600800000000007</v>
      </c>
      <c r="E232" s="274">
        <v>8</v>
      </c>
      <c r="F232" s="274" t="s">
        <v>469</v>
      </c>
      <c r="G232" s="274">
        <v>9.5</v>
      </c>
      <c r="H232" s="274">
        <v>9.8438199999999991</v>
      </c>
      <c r="I232" s="443" t="s">
        <v>173</v>
      </c>
      <c r="J232" s="277">
        <v>14742.35</v>
      </c>
      <c r="K232" s="277">
        <v>42121</v>
      </c>
      <c r="L232" s="277">
        <v>14536.08</v>
      </c>
      <c r="M232" s="298">
        <v>1</v>
      </c>
    </row>
    <row r="233" spans="2:13" s="89" customFormat="1" ht="28.5" x14ac:dyDescent="0.8">
      <c r="B233" s="297" t="s">
        <v>200</v>
      </c>
      <c r="C233" s="442" t="s">
        <v>165</v>
      </c>
      <c r="D233" s="274">
        <v>99.299800000000005</v>
      </c>
      <c r="E233" s="274">
        <v>8.5</v>
      </c>
      <c r="F233" s="274" t="s">
        <v>315</v>
      </c>
      <c r="G233" s="274">
        <v>9</v>
      </c>
      <c r="H233" s="274">
        <v>9.3083299999999998</v>
      </c>
      <c r="I233" s="443" t="s">
        <v>173</v>
      </c>
      <c r="J233" s="277">
        <v>49712</v>
      </c>
      <c r="K233" s="277">
        <v>49712</v>
      </c>
      <c r="L233" s="277">
        <v>49363.96</v>
      </c>
      <c r="M233" s="298">
        <v>1</v>
      </c>
    </row>
    <row r="234" spans="2:13" s="89" customFormat="1" ht="28.5" x14ac:dyDescent="0.8">
      <c r="B234" s="297" t="s">
        <v>200</v>
      </c>
      <c r="C234" s="442" t="s">
        <v>165</v>
      </c>
      <c r="D234" s="274">
        <v>98.609899999999996</v>
      </c>
      <c r="E234" s="274">
        <v>8.75</v>
      </c>
      <c r="F234" s="274" t="s">
        <v>470</v>
      </c>
      <c r="G234" s="274">
        <v>9.5</v>
      </c>
      <c r="H234" s="274">
        <v>9.8438199999999991</v>
      </c>
      <c r="I234" s="443" t="s">
        <v>173</v>
      </c>
      <c r="J234" s="277">
        <v>500000</v>
      </c>
      <c r="K234" s="277">
        <v>500000</v>
      </c>
      <c r="L234" s="277">
        <v>493049.92</v>
      </c>
      <c r="M234" s="298">
        <v>1</v>
      </c>
    </row>
    <row r="235" spans="2:13" s="89" customFormat="1" ht="28.5" x14ac:dyDescent="0.8">
      <c r="B235" s="297" t="s">
        <v>249</v>
      </c>
      <c r="C235" s="442" t="s">
        <v>165</v>
      </c>
      <c r="D235" s="274">
        <v>99.448599999999999</v>
      </c>
      <c r="E235" s="274">
        <v>9</v>
      </c>
      <c r="F235" s="274" t="s">
        <v>471</v>
      </c>
      <c r="G235" s="274">
        <v>9.25</v>
      </c>
      <c r="H235" s="274">
        <v>9.5758299999999998</v>
      </c>
      <c r="I235" s="443" t="s">
        <v>173</v>
      </c>
      <c r="J235" s="277">
        <v>10000</v>
      </c>
      <c r="K235" s="277">
        <v>10000</v>
      </c>
      <c r="L235" s="277">
        <v>9944.86</v>
      </c>
      <c r="M235" s="298">
        <v>1</v>
      </c>
    </row>
    <row r="236" spans="2:13" s="89" customFormat="1" ht="28.5" x14ac:dyDescent="0.8">
      <c r="B236" s="297" t="s">
        <v>249</v>
      </c>
      <c r="C236" s="442" t="s">
        <v>165</v>
      </c>
      <c r="D236" s="274">
        <v>98.302599999999998</v>
      </c>
      <c r="E236" s="274">
        <v>9</v>
      </c>
      <c r="F236" s="274" t="s">
        <v>472</v>
      </c>
      <c r="G236" s="274">
        <v>9.6</v>
      </c>
      <c r="H236" s="274">
        <v>9.9511599999999998</v>
      </c>
      <c r="I236" s="443" t="s">
        <v>173</v>
      </c>
      <c r="J236" s="277">
        <v>100000</v>
      </c>
      <c r="K236" s="277">
        <v>100000</v>
      </c>
      <c r="L236" s="277">
        <v>98302.61</v>
      </c>
      <c r="M236" s="298">
        <v>1</v>
      </c>
    </row>
    <row r="237" spans="2:13" s="89" customFormat="1" ht="28.5" x14ac:dyDescent="0.8">
      <c r="B237" s="297" t="s">
        <v>201</v>
      </c>
      <c r="C237" s="442" t="s">
        <v>165</v>
      </c>
      <c r="D237" s="274">
        <v>100.3167</v>
      </c>
      <c r="E237" s="274">
        <v>7.5</v>
      </c>
      <c r="F237" s="274" t="s">
        <v>473</v>
      </c>
      <c r="G237" s="274">
        <v>7.4099300000000001</v>
      </c>
      <c r="H237" s="274">
        <v>7.6183899999999998</v>
      </c>
      <c r="I237" s="443" t="s">
        <v>173</v>
      </c>
      <c r="J237" s="277">
        <v>10000</v>
      </c>
      <c r="K237" s="277">
        <v>11764.71</v>
      </c>
      <c r="L237" s="277">
        <v>10031.67</v>
      </c>
      <c r="M237" s="298">
        <v>1</v>
      </c>
    </row>
    <row r="238" spans="2:13" s="89" customFormat="1" ht="28.5" x14ac:dyDescent="0.8">
      <c r="B238" s="297" t="s">
        <v>201</v>
      </c>
      <c r="C238" s="442" t="s">
        <v>165</v>
      </c>
      <c r="D238" s="274">
        <v>99.997500000000002</v>
      </c>
      <c r="E238" s="274">
        <v>8</v>
      </c>
      <c r="F238" s="274" t="s">
        <v>474</v>
      </c>
      <c r="G238" s="274">
        <v>8</v>
      </c>
      <c r="H238" s="274">
        <v>8.2432099999999995</v>
      </c>
      <c r="I238" s="443" t="s">
        <v>173</v>
      </c>
      <c r="J238" s="277">
        <v>8800</v>
      </c>
      <c r="K238" s="277">
        <v>22000</v>
      </c>
      <c r="L238" s="277">
        <v>8799.7800000000007</v>
      </c>
      <c r="M238" s="298">
        <v>2</v>
      </c>
    </row>
    <row r="239" spans="2:13" s="89" customFormat="1" ht="28.5" x14ac:dyDescent="0.8">
      <c r="B239" s="297" t="s">
        <v>201</v>
      </c>
      <c r="C239" s="442" t="s">
        <v>165</v>
      </c>
      <c r="D239" s="274">
        <v>99.539699999999996</v>
      </c>
      <c r="E239" s="274">
        <v>8</v>
      </c>
      <c r="F239" s="274" t="s">
        <v>427</v>
      </c>
      <c r="G239" s="274">
        <v>8.5</v>
      </c>
      <c r="H239" s="274">
        <v>8.7747899999999994</v>
      </c>
      <c r="I239" s="443" t="s">
        <v>173</v>
      </c>
      <c r="J239" s="277">
        <v>19950</v>
      </c>
      <c r="K239" s="277">
        <v>57000</v>
      </c>
      <c r="L239" s="277">
        <v>19858.18</v>
      </c>
      <c r="M239" s="298">
        <v>1</v>
      </c>
    </row>
    <row r="240" spans="2:13" s="89" customFormat="1" ht="28.5" x14ac:dyDescent="0.8">
      <c r="B240" s="297" t="s">
        <v>201</v>
      </c>
      <c r="C240" s="442" t="s">
        <v>165</v>
      </c>
      <c r="D240" s="274">
        <v>95.850999999999999</v>
      </c>
      <c r="E240" s="274">
        <v>7</v>
      </c>
      <c r="F240" s="274" t="s">
        <v>475</v>
      </c>
      <c r="G240" s="274">
        <v>8.5</v>
      </c>
      <c r="H240" s="274">
        <v>8.7747899999999994</v>
      </c>
      <c r="I240" s="443" t="s">
        <v>173</v>
      </c>
      <c r="J240" s="277">
        <v>37144</v>
      </c>
      <c r="K240" s="277">
        <v>40000</v>
      </c>
      <c r="L240" s="277">
        <v>35602.92</v>
      </c>
      <c r="M240" s="298">
        <v>1</v>
      </c>
    </row>
    <row r="241" spans="2:13" s="89" customFormat="1" ht="28.5" x14ac:dyDescent="0.8">
      <c r="B241" s="297" t="s">
        <v>201</v>
      </c>
      <c r="C241" s="442" t="s">
        <v>165</v>
      </c>
      <c r="D241" s="274">
        <v>95.809200000000004</v>
      </c>
      <c r="E241" s="274">
        <v>7</v>
      </c>
      <c r="F241" s="274" t="s">
        <v>476</v>
      </c>
      <c r="G241" s="274">
        <v>8.5</v>
      </c>
      <c r="H241" s="274">
        <v>8.7747899999999994</v>
      </c>
      <c r="I241" s="443" t="s">
        <v>173</v>
      </c>
      <c r="J241" s="277">
        <v>18130.919999999998</v>
      </c>
      <c r="K241" s="277">
        <v>19525</v>
      </c>
      <c r="L241" s="277">
        <v>17371.099999999999</v>
      </c>
      <c r="M241" s="298">
        <v>1</v>
      </c>
    </row>
    <row r="242" spans="2:13" s="89" customFormat="1" ht="28.5" x14ac:dyDescent="0.8">
      <c r="B242" s="297" t="s">
        <v>201</v>
      </c>
      <c r="C242" s="442" t="s">
        <v>165</v>
      </c>
      <c r="D242" s="274">
        <v>95.382400000000004</v>
      </c>
      <c r="E242" s="274">
        <v>7.5</v>
      </c>
      <c r="F242" s="274" t="s">
        <v>477</v>
      </c>
      <c r="G242" s="274">
        <v>8.75</v>
      </c>
      <c r="H242" s="274">
        <v>9.0413099999999993</v>
      </c>
      <c r="I242" s="443" t="s">
        <v>173</v>
      </c>
      <c r="J242" s="277">
        <v>9500</v>
      </c>
      <c r="K242" s="277">
        <v>10000</v>
      </c>
      <c r="L242" s="277">
        <v>9061.33</v>
      </c>
      <c r="M242" s="298">
        <v>1</v>
      </c>
    </row>
    <row r="243" spans="2:13" s="89" customFormat="1" ht="28.5" x14ac:dyDescent="0.8">
      <c r="B243" s="297" t="s">
        <v>201</v>
      </c>
      <c r="C243" s="442" t="s">
        <v>165</v>
      </c>
      <c r="D243" s="274">
        <v>95.369399999999999</v>
      </c>
      <c r="E243" s="274">
        <v>7.5</v>
      </c>
      <c r="F243" s="274" t="s">
        <v>478</v>
      </c>
      <c r="G243" s="274">
        <v>8.75</v>
      </c>
      <c r="H243" s="274">
        <v>9.0413099999999993</v>
      </c>
      <c r="I243" s="443" t="s">
        <v>173</v>
      </c>
      <c r="J243" s="277">
        <v>43001.75</v>
      </c>
      <c r="K243" s="277">
        <v>45265</v>
      </c>
      <c r="L243" s="277">
        <v>41010.53</v>
      </c>
      <c r="M243" s="298">
        <v>5</v>
      </c>
    </row>
    <row r="244" spans="2:13" s="89" customFormat="1" ht="28.5" x14ac:dyDescent="0.8">
      <c r="B244" s="297" t="s">
        <v>215</v>
      </c>
      <c r="C244" s="442" t="s">
        <v>165</v>
      </c>
      <c r="D244" s="274">
        <v>100.0034</v>
      </c>
      <c r="E244" s="274">
        <v>9.5500000000000007</v>
      </c>
      <c r="F244" s="274" t="s">
        <v>295</v>
      </c>
      <c r="G244" s="274">
        <v>0</v>
      </c>
      <c r="H244" s="274">
        <v>9.8975000000000009</v>
      </c>
      <c r="I244" s="443" t="s">
        <v>173</v>
      </c>
      <c r="J244" s="277">
        <v>15000</v>
      </c>
      <c r="K244" s="277">
        <v>15000</v>
      </c>
      <c r="L244" s="277">
        <v>15000.51</v>
      </c>
      <c r="M244" s="298">
        <v>1</v>
      </c>
    </row>
    <row r="245" spans="2:13" s="89" customFormat="1" ht="28.5" x14ac:dyDescent="0.8">
      <c r="B245" s="297" t="s">
        <v>215</v>
      </c>
      <c r="C245" s="442" t="s">
        <v>165</v>
      </c>
      <c r="D245" s="274">
        <v>100.00530000000001</v>
      </c>
      <c r="E245" s="274">
        <v>9.5500000000000007</v>
      </c>
      <c r="F245" s="274" t="s">
        <v>363</v>
      </c>
      <c r="G245" s="274">
        <v>0</v>
      </c>
      <c r="H245" s="274">
        <v>9.8975000000000009</v>
      </c>
      <c r="I245" s="443" t="s">
        <v>173</v>
      </c>
      <c r="J245" s="277">
        <v>22000</v>
      </c>
      <c r="K245" s="277">
        <v>22000</v>
      </c>
      <c r="L245" s="277">
        <v>22001.18</v>
      </c>
      <c r="M245" s="298">
        <v>1</v>
      </c>
    </row>
    <row r="246" spans="2:13" s="89" customFormat="1" ht="28.5" x14ac:dyDescent="0.8">
      <c r="B246" s="297" t="s">
        <v>215</v>
      </c>
      <c r="C246" s="442" t="s">
        <v>165</v>
      </c>
      <c r="D246" s="274">
        <v>100</v>
      </c>
      <c r="E246" s="274">
        <v>9.5500000000000007</v>
      </c>
      <c r="F246" s="274" t="s">
        <v>317</v>
      </c>
      <c r="G246" s="274">
        <v>0</v>
      </c>
      <c r="H246" s="274">
        <v>9.9004700000000003</v>
      </c>
      <c r="I246" s="443" t="s">
        <v>173</v>
      </c>
      <c r="J246" s="277">
        <v>100000</v>
      </c>
      <c r="K246" s="277">
        <v>100000</v>
      </c>
      <c r="L246" s="277">
        <v>100000</v>
      </c>
      <c r="M246" s="298">
        <v>1</v>
      </c>
    </row>
    <row r="247" spans="2:13" s="89" customFormat="1" ht="28.5" x14ac:dyDescent="0.8">
      <c r="B247" s="297" t="s">
        <v>307</v>
      </c>
      <c r="C247" s="442" t="s">
        <v>165</v>
      </c>
      <c r="D247" s="274">
        <v>96.529499999999999</v>
      </c>
      <c r="E247" s="274">
        <v>8</v>
      </c>
      <c r="F247" s="274" t="s">
        <v>436</v>
      </c>
      <c r="G247" s="274">
        <v>9.5</v>
      </c>
      <c r="H247" s="274">
        <v>9.8438199999999991</v>
      </c>
      <c r="I247" s="443" t="s">
        <v>173</v>
      </c>
      <c r="J247" s="277">
        <v>5486.55</v>
      </c>
      <c r="K247" s="277">
        <v>5556</v>
      </c>
      <c r="L247" s="277">
        <v>5296.14</v>
      </c>
      <c r="M247" s="298">
        <v>1</v>
      </c>
    </row>
    <row r="248" spans="2:13" s="89" customFormat="1" ht="28.5" x14ac:dyDescent="0.8">
      <c r="B248" s="297" t="s">
        <v>307</v>
      </c>
      <c r="C248" s="442" t="s">
        <v>165</v>
      </c>
      <c r="D248" s="274">
        <v>96.526399999999995</v>
      </c>
      <c r="E248" s="274">
        <v>8</v>
      </c>
      <c r="F248" s="274" t="s">
        <v>479</v>
      </c>
      <c r="G248" s="274">
        <v>9.5</v>
      </c>
      <c r="H248" s="274">
        <v>9.8438199999999991</v>
      </c>
      <c r="I248" s="443" t="s">
        <v>173</v>
      </c>
      <c r="J248" s="277">
        <v>49375</v>
      </c>
      <c r="K248" s="277">
        <v>50000</v>
      </c>
      <c r="L248" s="277">
        <v>47659.92</v>
      </c>
      <c r="M248" s="298">
        <v>1</v>
      </c>
    </row>
    <row r="249" spans="2:13" s="89" customFormat="1" ht="28.5" x14ac:dyDescent="0.8">
      <c r="B249" s="297" t="s">
        <v>307</v>
      </c>
      <c r="C249" s="442" t="s">
        <v>165</v>
      </c>
      <c r="D249" s="274">
        <v>96.501800000000003</v>
      </c>
      <c r="E249" s="274">
        <v>8</v>
      </c>
      <c r="F249" s="274" t="s">
        <v>438</v>
      </c>
      <c r="G249" s="274">
        <v>9.5</v>
      </c>
      <c r="H249" s="274">
        <v>9.8438199999999991</v>
      </c>
      <c r="I249" s="443" t="s">
        <v>173</v>
      </c>
      <c r="J249" s="277">
        <v>6717.96</v>
      </c>
      <c r="K249" s="277">
        <v>6803</v>
      </c>
      <c r="L249" s="277">
        <v>6482.96</v>
      </c>
      <c r="M249" s="298">
        <v>1</v>
      </c>
    </row>
    <row r="250" spans="2:13" s="89" customFormat="1" ht="28.5" x14ac:dyDescent="0.8">
      <c r="B250" s="297" t="s">
        <v>309</v>
      </c>
      <c r="C250" s="442" t="s">
        <v>165</v>
      </c>
      <c r="D250" s="274">
        <v>102.4451</v>
      </c>
      <c r="E250" s="274">
        <v>8</v>
      </c>
      <c r="F250" s="274" t="s">
        <v>480</v>
      </c>
      <c r="G250" s="274">
        <v>7.1082599999999996</v>
      </c>
      <c r="H250" s="274">
        <v>7.3</v>
      </c>
      <c r="I250" s="443" t="s">
        <v>173</v>
      </c>
      <c r="J250" s="277">
        <v>10000</v>
      </c>
      <c r="K250" s="277">
        <v>10309.280000000001</v>
      </c>
      <c r="L250" s="277">
        <v>10244.51</v>
      </c>
      <c r="M250" s="298">
        <v>1</v>
      </c>
    </row>
    <row r="251" spans="2:13" s="89" customFormat="1" ht="28.5" x14ac:dyDescent="0.8">
      <c r="B251" s="297" t="s">
        <v>309</v>
      </c>
      <c r="C251" s="442" t="s">
        <v>165</v>
      </c>
      <c r="D251" s="274">
        <v>102.4451</v>
      </c>
      <c r="E251" s="274">
        <v>8</v>
      </c>
      <c r="F251" s="274" t="s">
        <v>480</v>
      </c>
      <c r="G251" s="274">
        <v>7.1082700000000001</v>
      </c>
      <c r="H251" s="274">
        <v>7.3</v>
      </c>
      <c r="I251" s="443" t="s">
        <v>173</v>
      </c>
      <c r="J251" s="277">
        <v>14550</v>
      </c>
      <c r="K251" s="277">
        <v>15000</v>
      </c>
      <c r="L251" s="277">
        <v>14905.76</v>
      </c>
      <c r="M251" s="298">
        <v>1</v>
      </c>
    </row>
    <row r="252" spans="2:13" s="89" customFormat="1" ht="28.5" x14ac:dyDescent="0.8">
      <c r="B252" s="297" t="s">
        <v>481</v>
      </c>
      <c r="C252" s="442" t="s">
        <v>165</v>
      </c>
      <c r="D252" s="274">
        <v>99.868899999999996</v>
      </c>
      <c r="E252" s="274">
        <v>8.5</v>
      </c>
      <c r="F252" s="274" t="s">
        <v>436</v>
      </c>
      <c r="G252" s="274">
        <v>8.56</v>
      </c>
      <c r="H252" s="274">
        <v>8.8387100000000007</v>
      </c>
      <c r="I252" s="443" t="s">
        <v>173</v>
      </c>
      <c r="J252" s="277">
        <v>400000</v>
      </c>
      <c r="K252" s="277">
        <v>421052.63</v>
      </c>
      <c r="L252" s="277">
        <v>399475.94</v>
      </c>
      <c r="M252" s="298">
        <v>1</v>
      </c>
    </row>
    <row r="253" spans="2:13" s="89" customFormat="1" ht="28.5" x14ac:dyDescent="0.8">
      <c r="B253" s="297" t="s">
        <v>203</v>
      </c>
      <c r="C253" s="442" t="s">
        <v>165</v>
      </c>
      <c r="D253" s="274">
        <v>98.43</v>
      </c>
      <c r="E253" s="274">
        <v>7.75</v>
      </c>
      <c r="F253" s="274" t="s">
        <v>482</v>
      </c>
      <c r="G253" s="274">
        <v>8.5</v>
      </c>
      <c r="H253" s="274">
        <v>8.7747899999999994</v>
      </c>
      <c r="I253" s="443" t="s">
        <v>173</v>
      </c>
      <c r="J253" s="277">
        <v>55000</v>
      </c>
      <c r="K253" s="277">
        <v>55000</v>
      </c>
      <c r="L253" s="277">
        <v>54136.52</v>
      </c>
      <c r="M253" s="298">
        <v>2</v>
      </c>
    </row>
    <row r="254" spans="2:13" s="89" customFormat="1" ht="28.5" x14ac:dyDescent="0.8">
      <c r="B254" s="297" t="s">
        <v>359</v>
      </c>
      <c r="C254" s="442" t="s">
        <v>165</v>
      </c>
      <c r="D254" s="274">
        <v>99.703000000000003</v>
      </c>
      <c r="E254" s="274">
        <v>9</v>
      </c>
      <c r="F254" s="274" t="s">
        <v>483</v>
      </c>
      <c r="G254" s="274">
        <v>9.25</v>
      </c>
      <c r="H254" s="274">
        <v>9.5758299999999998</v>
      </c>
      <c r="I254" s="443" t="s">
        <v>173</v>
      </c>
      <c r="J254" s="277">
        <v>42168.2</v>
      </c>
      <c r="K254" s="277">
        <v>46000</v>
      </c>
      <c r="L254" s="277">
        <v>42043</v>
      </c>
      <c r="M254" s="298">
        <v>2</v>
      </c>
    </row>
    <row r="255" spans="2:13" s="89" customFormat="1" ht="28.5" x14ac:dyDescent="0.8">
      <c r="B255" s="297" t="s">
        <v>359</v>
      </c>
      <c r="C255" s="442" t="s">
        <v>165</v>
      </c>
      <c r="D255" s="274">
        <v>99.692300000000003</v>
      </c>
      <c r="E255" s="274">
        <v>9</v>
      </c>
      <c r="F255" s="274" t="s">
        <v>484</v>
      </c>
      <c r="G255" s="274">
        <v>9.25</v>
      </c>
      <c r="H255" s="274">
        <v>9.5758299999999998</v>
      </c>
      <c r="I255" s="443" t="s">
        <v>173</v>
      </c>
      <c r="J255" s="277">
        <v>40334.800000000003</v>
      </c>
      <c r="K255" s="277">
        <v>44000</v>
      </c>
      <c r="L255" s="277">
        <v>40210.699999999997</v>
      </c>
      <c r="M255" s="298">
        <v>1</v>
      </c>
    </row>
    <row r="256" spans="2:13" s="89" customFormat="1" ht="28.5" x14ac:dyDescent="0.8">
      <c r="B256" s="297" t="s">
        <v>359</v>
      </c>
      <c r="C256" s="442" t="s">
        <v>165</v>
      </c>
      <c r="D256" s="274">
        <v>99.682100000000005</v>
      </c>
      <c r="E256" s="274">
        <v>9</v>
      </c>
      <c r="F256" s="274" t="s">
        <v>485</v>
      </c>
      <c r="G256" s="274">
        <v>9.25</v>
      </c>
      <c r="H256" s="274">
        <v>9.5758299999999998</v>
      </c>
      <c r="I256" s="443" t="s">
        <v>173</v>
      </c>
      <c r="J256" s="277">
        <v>27235.16</v>
      </c>
      <c r="K256" s="277">
        <v>29710</v>
      </c>
      <c r="L256" s="277">
        <v>27148.6</v>
      </c>
      <c r="M256" s="298">
        <v>2</v>
      </c>
    </row>
    <row r="257" spans="2:13" s="89" customFormat="1" ht="28.5" x14ac:dyDescent="0.8">
      <c r="B257" s="297" t="s">
        <v>359</v>
      </c>
      <c r="C257" s="442" t="s">
        <v>165</v>
      </c>
      <c r="D257" s="274">
        <v>99.206999999999994</v>
      </c>
      <c r="E257" s="274">
        <v>9</v>
      </c>
      <c r="F257" s="274" t="s">
        <v>486</v>
      </c>
      <c r="G257" s="274">
        <v>9.5</v>
      </c>
      <c r="H257" s="274">
        <v>9.8438199999999991</v>
      </c>
      <c r="I257" s="443" t="s">
        <v>173</v>
      </c>
      <c r="J257" s="277">
        <v>18920.63</v>
      </c>
      <c r="K257" s="277">
        <v>20182</v>
      </c>
      <c r="L257" s="277">
        <v>18770.599999999999</v>
      </c>
      <c r="M257" s="298">
        <v>1</v>
      </c>
    </row>
    <row r="258" spans="2:13" s="89" customFormat="1" ht="28.5" x14ac:dyDescent="0.8">
      <c r="B258" s="297" t="s">
        <v>359</v>
      </c>
      <c r="C258" s="442" t="s">
        <v>165</v>
      </c>
      <c r="D258" s="274">
        <v>99.205600000000004</v>
      </c>
      <c r="E258" s="274">
        <v>9</v>
      </c>
      <c r="F258" s="274" t="s">
        <v>487</v>
      </c>
      <c r="G258" s="274">
        <v>9.5</v>
      </c>
      <c r="H258" s="274">
        <v>9.8438199999999991</v>
      </c>
      <c r="I258" s="443" t="s">
        <v>173</v>
      </c>
      <c r="J258" s="277">
        <v>21647.82</v>
      </c>
      <c r="K258" s="277">
        <v>23091</v>
      </c>
      <c r="L258" s="277">
        <v>21475.86</v>
      </c>
      <c r="M258" s="298">
        <v>2</v>
      </c>
    </row>
    <row r="259" spans="2:13" s="89" customFormat="1" ht="28.5" x14ac:dyDescent="0.8">
      <c r="B259" s="297" t="s">
        <v>359</v>
      </c>
      <c r="C259" s="442" t="s">
        <v>165</v>
      </c>
      <c r="D259" s="274">
        <v>99.189700000000002</v>
      </c>
      <c r="E259" s="274">
        <v>9</v>
      </c>
      <c r="F259" s="274" t="s">
        <v>488</v>
      </c>
      <c r="G259" s="274">
        <v>9.5</v>
      </c>
      <c r="H259" s="274">
        <v>9.8438199999999991</v>
      </c>
      <c r="I259" s="443" t="s">
        <v>173</v>
      </c>
      <c r="J259" s="277">
        <v>14072.81</v>
      </c>
      <c r="K259" s="277">
        <v>15011</v>
      </c>
      <c r="L259" s="277">
        <v>13958.79</v>
      </c>
      <c r="M259" s="298">
        <v>1</v>
      </c>
    </row>
    <row r="260" spans="2:13" s="89" customFormat="1" ht="28.5" x14ac:dyDescent="0.8">
      <c r="B260" s="297" t="s">
        <v>489</v>
      </c>
      <c r="C260" s="442" t="s">
        <v>165</v>
      </c>
      <c r="D260" s="274">
        <v>98.700199999999995</v>
      </c>
      <c r="E260" s="274">
        <v>8</v>
      </c>
      <c r="F260" s="274" t="s">
        <v>490</v>
      </c>
      <c r="G260" s="274">
        <v>8.4999900000000004</v>
      </c>
      <c r="H260" s="274">
        <v>8.7747799999999998</v>
      </c>
      <c r="I260" s="443" t="s">
        <v>173</v>
      </c>
      <c r="J260" s="277">
        <v>141438</v>
      </c>
      <c r="K260" s="277">
        <v>165000</v>
      </c>
      <c r="L260" s="277">
        <v>139599.59</v>
      </c>
      <c r="M260" s="298">
        <v>3</v>
      </c>
    </row>
    <row r="261" spans="2:13" s="89" customFormat="1" ht="28.5" x14ac:dyDescent="0.8">
      <c r="B261" s="297" t="s">
        <v>489</v>
      </c>
      <c r="C261" s="442" t="s">
        <v>165</v>
      </c>
      <c r="D261" s="274">
        <v>97.316900000000004</v>
      </c>
      <c r="E261" s="274">
        <v>8</v>
      </c>
      <c r="F261" s="274" t="s">
        <v>491</v>
      </c>
      <c r="G261" s="274">
        <v>9.5</v>
      </c>
      <c r="H261" s="274">
        <v>9.8438199999999991</v>
      </c>
      <c r="I261" s="443" t="s">
        <v>173</v>
      </c>
      <c r="J261" s="277">
        <v>4400</v>
      </c>
      <c r="K261" s="277">
        <v>5500</v>
      </c>
      <c r="L261" s="277">
        <v>4281.95</v>
      </c>
      <c r="M261" s="298">
        <v>1</v>
      </c>
    </row>
    <row r="262" spans="2:13" s="89" customFormat="1" ht="28.5" x14ac:dyDescent="0.8">
      <c r="B262" s="297" t="s">
        <v>310</v>
      </c>
      <c r="C262" s="442" t="s">
        <v>165</v>
      </c>
      <c r="D262" s="274">
        <v>100.01949999999999</v>
      </c>
      <c r="E262" s="274">
        <v>9</v>
      </c>
      <c r="F262" s="274" t="s">
        <v>333</v>
      </c>
      <c r="G262" s="274">
        <v>8.9895600000000009</v>
      </c>
      <c r="H262" s="274">
        <v>9.2971800000000009</v>
      </c>
      <c r="I262" s="443" t="s">
        <v>173</v>
      </c>
      <c r="J262" s="277">
        <v>250212.5</v>
      </c>
      <c r="K262" s="277">
        <v>270500</v>
      </c>
      <c r="L262" s="277">
        <v>250261.29</v>
      </c>
      <c r="M262" s="298">
        <v>1</v>
      </c>
    </row>
    <row r="263" spans="2:13" s="89" customFormat="1" ht="28.5" x14ac:dyDescent="0.8">
      <c r="B263" s="297" t="s">
        <v>310</v>
      </c>
      <c r="C263" s="442" t="s">
        <v>165</v>
      </c>
      <c r="D263" s="274">
        <v>100.0196</v>
      </c>
      <c r="E263" s="274">
        <v>9</v>
      </c>
      <c r="F263" s="274" t="s">
        <v>492</v>
      </c>
      <c r="G263" s="274">
        <v>8.9895800000000001</v>
      </c>
      <c r="H263" s="274">
        <v>9.2971900000000005</v>
      </c>
      <c r="I263" s="443" t="s">
        <v>173</v>
      </c>
      <c r="J263" s="277">
        <v>25900</v>
      </c>
      <c r="K263" s="277">
        <v>28000</v>
      </c>
      <c r="L263" s="277">
        <v>25905.08</v>
      </c>
      <c r="M263" s="298">
        <v>1</v>
      </c>
    </row>
    <row r="264" spans="2:13" s="89" customFormat="1" ht="28.5" x14ac:dyDescent="0.8">
      <c r="B264" s="297" t="s">
        <v>310</v>
      </c>
      <c r="C264" s="442" t="s">
        <v>165</v>
      </c>
      <c r="D264" s="274">
        <v>99.3703</v>
      </c>
      <c r="E264" s="274">
        <v>9</v>
      </c>
      <c r="F264" s="274" t="s">
        <v>294</v>
      </c>
      <c r="G264" s="274">
        <v>9.25</v>
      </c>
      <c r="H264" s="274">
        <v>9.5758299999999998</v>
      </c>
      <c r="I264" s="443" t="s">
        <v>173</v>
      </c>
      <c r="J264" s="277">
        <v>19634.05</v>
      </c>
      <c r="K264" s="277">
        <v>21226</v>
      </c>
      <c r="L264" s="277">
        <v>19510.419999999998</v>
      </c>
      <c r="M264" s="298">
        <v>1</v>
      </c>
    </row>
    <row r="265" spans="2:13" s="89" customFormat="1" ht="28.5" x14ac:dyDescent="0.8">
      <c r="B265" s="297" t="s">
        <v>311</v>
      </c>
      <c r="C265" s="442" t="s">
        <v>165</v>
      </c>
      <c r="D265" s="274">
        <v>99.466399999999993</v>
      </c>
      <c r="E265" s="274">
        <v>9</v>
      </c>
      <c r="F265" s="274" t="s">
        <v>493</v>
      </c>
      <c r="G265" s="274">
        <v>9.25</v>
      </c>
      <c r="H265" s="274">
        <v>9.5758299999999998</v>
      </c>
      <c r="I265" s="443" t="s">
        <v>173</v>
      </c>
      <c r="J265" s="277">
        <v>1935</v>
      </c>
      <c r="K265" s="277">
        <v>1935</v>
      </c>
      <c r="L265" s="277">
        <v>1924.68</v>
      </c>
      <c r="M265" s="298">
        <v>2</v>
      </c>
    </row>
    <row r="266" spans="2:13" s="89" customFormat="1" ht="28.5" x14ac:dyDescent="0.8">
      <c r="B266" s="297" t="s">
        <v>494</v>
      </c>
      <c r="C266" s="442" t="s">
        <v>165</v>
      </c>
      <c r="D266" s="274">
        <v>100.91330000000001</v>
      </c>
      <c r="E266" s="274">
        <v>9</v>
      </c>
      <c r="F266" s="274" t="s">
        <v>356</v>
      </c>
      <c r="G266" s="274">
        <v>8.3313000000000006</v>
      </c>
      <c r="H266" s="274">
        <v>8.5952199999999994</v>
      </c>
      <c r="I266" s="443" t="s">
        <v>173</v>
      </c>
      <c r="J266" s="277">
        <v>33000</v>
      </c>
      <c r="K266" s="277">
        <v>55000</v>
      </c>
      <c r="L266" s="277">
        <v>33301.39</v>
      </c>
      <c r="M266" s="298">
        <v>1</v>
      </c>
    </row>
    <row r="267" spans="2:13" s="89" customFormat="1" ht="28.5" x14ac:dyDescent="0.8">
      <c r="B267" s="297" t="s">
        <v>312</v>
      </c>
      <c r="C267" s="442" t="s">
        <v>165</v>
      </c>
      <c r="D267" s="274">
        <v>99.361900000000006</v>
      </c>
      <c r="E267" s="274">
        <v>8</v>
      </c>
      <c r="F267" s="274" t="s">
        <v>495</v>
      </c>
      <c r="G267" s="274">
        <v>8.2417400000000001</v>
      </c>
      <c r="H267" s="274">
        <v>8.4999800000000008</v>
      </c>
      <c r="I267" s="443" t="s">
        <v>173</v>
      </c>
      <c r="J267" s="277">
        <v>285000</v>
      </c>
      <c r="K267" s="277">
        <v>300000</v>
      </c>
      <c r="L267" s="277">
        <v>283181.42</v>
      </c>
      <c r="M267" s="298">
        <v>2</v>
      </c>
    </row>
    <row r="268" spans="2:13" s="89" customFormat="1" ht="28.5" x14ac:dyDescent="0.8">
      <c r="B268" s="297" t="s">
        <v>205</v>
      </c>
      <c r="C268" s="442" t="s">
        <v>165</v>
      </c>
      <c r="D268" s="274">
        <v>99.561899999999994</v>
      </c>
      <c r="E268" s="274">
        <v>8</v>
      </c>
      <c r="F268" s="274" t="s">
        <v>496</v>
      </c>
      <c r="G268" s="274">
        <v>8.2638400000000001</v>
      </c>
      <c r="H268" s="274">
        <v>8.5234699999999997</v>
      </c>
      <c r="I268" s="443" t="s">
        <v>173</v>
      </c>
      <c r="J268" s="277">
        <v>62370</v>
      </c>
      <c r="K268" s="277">
        <v>75000</v>
      </c>
      <c r="L268" s="277">
        <v>62096.76</v>
      </c>
      <c r="M268" s="298">
        <v>3</v>
      </c>
    </row>
    <row r="269" spans="2:13" s="89" customFormat="1" ht="28.5" x14ac:dyDescent="0.8">
      <c r="B269" s="297" t="s">
        <v>205</v>
      </c>
      <c r="C269" s="442" t="s">
        <v>165</v>
      </c>
      <c r="D269" s="274">
        <v>98.379099999999994</v>
      </c>
      <c r="E269" s="274">
        <v>8</v>
      </c>
      <c r="F269" s="274" t="s">
        <v>497</v>
      </c>
      <c r="G269" s="274">
        <v>9.5</v>
      </c>
      <c r="H269" s="274">
        <v>9.8438199999999991</v>
      </c>
      <c r="I269" s="443" t="s">
        <v>173</v>
      </c>
      <c r="J269" s="277">
        <v>30000</v>
      </c>
      <c r="K269" s="277">
        <v>60000</v>
      </c>
      <c r="L269" s="277">
        <v>29513.74</v>
      </c>
      <c r="M269" s="298">
        <v>1</v>
      </c>
    </row>
    <row r="270" spans="2:13" s="89" customFormat="1" ht="28.5" x14ac:dyDescent="0.8">
      <c r="B270" s="297" t="s">
        <v>205</v>
      </c>
      <c r="C270" s="442" t="s">
        <v>165</v>
      </c>
      <c r="D270" s="274">
        <v>98.295699999999997</v>
      </c>
      <c r="E270" s="274">
        <v>9</v>
      </c>
      <c r="F270" s="274" t="s">
        <v>498</v>
      </c>
      <c r="G270" s="274">
        <v>9.6</v>
      </c>
      <c r="H270" s="274">
        <v>9.9511599999999998</v>
      </c>
      <c r="I270" s="443" t="s">
        <v>173</v>
      </c>
      <c r="J270" s="277">
        <v>574</v>
      </c>
      <c r="K270" s="277">
        <v>574</v>
      </c>
      <c r="L270" s="277">
        <v>564.22</v>
      </c>
      <c r="M270" s="298">
        <v>1</v>
      </c>
    </row>
    <row r="271" spans="2:13" s="89" customFormat="1" ht="28.5" x14ac:dyDescent="0.8">
      <c r="B271" s="297" t="s">
        <v>205</v>
      </c>
      <c r="C271" s="442" t="s">
        <v>165</v>
      </c>
      <c r="D271" s="274">
        <v>98.055000000000007</v>
      </c>
      <c r="E271" s="274">
        <v>9</v>
      </c>
      <c r="F271" s="274" t="s">
        <v>499</v>
      </c>
      <c r="G271" s="274">
        <v>9.6999999999999993</v>
      </c>
      <c r="H271" s="274">
        <v>10.05857</v>
      </c>
      <c r="I271" s="443" t="s">
        <v>173</v>
      </c>
      <c r="J271" s="277">
        <v>50000</v>
      </c>
      <c r="K271" s="277">
        <v>50000</v>
      </c>
      <c r="L271" s="277">
        <v>49027.519999999997</v>
      </c>
      <c r="M271" s="298">
        <v>1</v>
      </c>
    </row>
    <row r="272" spans="2:13" s="89" customFormat="1" ht="28.5" x14ac:dyDescent="0.8">
      <c r="B272" s="297" t="s">
        <v>500</v>
      </c>
      <c r="C272" s="442" t="s">
        <v>165</v>
      </c>
      <c r="D272" s="274">
        <v>96.380600000000001</v>
      </c>
      <c r="E272" s="274">
        <v>8</v>
      </c>
      <c r="F272" s="274" t="s">
        <v>501</v>
      </c>
      <c r="G272" s="274">
        <v>9.5</v>
      </c>
      <c r="H272" s="274">
        <v>9.8438199999999991</v>
      </c>
      <c r="I272" s="443" t="s">
        <v>173</v>
      </c>
      <c r="J272" s="277">
        <v>2375</v>
      </c>
      <c r="K272" s="277">
        <v>2500</v>
      </c>
      <c r="L272" s="277">
        <v>2289.04</v>
      </c>
      <c r="M272" s="298">
        <v>1</v>
      </c>
    </row>
    <row r="273" spans="2:13" s="89" customFormat="1" ht="28.5" x14ac:dyDescent="0.8">
      <c r="B273" s="297" t="s">
        <v>502</v>
      </c>
      <c r="C273" s="442" t="s">
        <v>165</v>
      </c>
      <c r="D273" s="274">
        <v>100</v>
      </c>
      <c r="E273" s="274">
        <v>8.5</v>
      </c>
      <c r="F273" s="274" t="s">
        <v>316</v>
      </c>
      <c r="G273" s="274">
        <v>8.5</v>
      </c>
      <c r="H273" s="274">
        <v>8.7747899999999994</v>
      </c>
      <c r="I273" s="443" t="s">
        <v>173</v>
      </c>
      <c r="J273" s="277">
        <v>300000</v>
      </c>
      <c r="K273" s="277">
        <v>300000</v>
      </c>
      <c r="L273" s="277">
        <v>300000</v>
      </c>
      <c r="M273" s="298">
        <v>1</v>
      </c>
    </row>
    <row r="274" spans="2:13" s="89" customFormat="1" ht="28.5" x14ac:dyDescent="0.8">
      <c r="B274" s="297" t="s">
        <v>313</v>
      </c>
      <c r="C274" s="442" t="s">
        <v>165</v>
      </c>
      <c r="D274" s="274">
        <v>99.996799999999993</v>
      </c>
      <c r="E274" s="274">
        <v>8.75</v>
      </c>
      <c r="F274" s="274" t="s">
        <v>503</v>
      </c>
      <c r="G274" s="274">
        <v>8.75</v>
      </c>
      <c r="H274" s="274">
        <v>9.0413099999999993</v>
      </c>
      <c r="I274" s="443" t="s">
        <v>173</v>
      </c>
      <c r="J274" s="277">
        <v>30024.9</v>
      </c>
      <c r="K274" s="277">
        <v>33361</v>
      </c>
      <c r="L274" s="277">
        <v>30023.97</v>
      </c>
      <c r="M274" s="298">
        <v>1</v>
      </c>
    </row>
    <row r="275" spans="2:13" s="89" customFormat="1" ht="28.5" x14ac:dyDescent="0.8">
      <c r="B275" s="297" t="s">
        <v>217</v>
      </c>
      <c r="C275" s="442" t="s">
        <v>165</v>
      </c>
      <c r="D275" s="274">
        <v>99.561599999999999</v>
      </c>
      <c r="E275" s="274">
        <v>8</v>
      </c>
      <c r="F275" s="274" t="s">
        <v>349</v>
      </c>
      <c r="G275" s="274">
        <v>8.2417800000000003</v>
      </c>
      <c r="H275" s="274">
        <v>8.5000199999999992</v>
      </c>
      <c r="I275" s="443" t="s">
        <v>173</v>
      </c>
      <c r="J275" s="277">
        <v>71250</v>
      </c>
      <c r="K275" s="277">
        <v>75000</v>
      </c>
      <c r="L275" s="277">
        <v>70937.64</v>
      </c>
      <c r="M275" s="298">
        <v>1</v>
      </c>
    </row>
    <row r="276" spans="2:13" s="89" customFormat="1" ht="28.5" x14ac:dyDescent="0.8">
      <c r="B276" s="297" t="s">
        <v>217</v>
      </c>
      <c r="C276" s="442" t="s">
        <v>165</v>
      </c>
      <c r="D276" s="274">
        <v>97.1751</v>
      </c>
      <c r="E276" s="274">
        <v>8</v>
      </c>
      <c r="F276" s="274" t="s">
        <v>504</v>
      </c>
      <c r="G276" s="274">
        <v>9.6</v>
      </c>
      <c r="H276" s="274">
        <v>9.9511599999999998</v>
      </c>
      <c r="I276" s="443" t="s">
        <v>173</v>
      </c>
      <c r="J276" s="277">
        <v>10009.200000000001</v>
      </c>
      <c r="K276" s="277">
        <v>10536</v>
      </c>
      <c r="L276" s="277">
        <v>9726.4599999999991</v>
      </c>
      <c r="M276" s="298">
        <v>1</v>
      </c>
    </row>
    <row r="277" spans="2:13" s="89" customFormat="1" ht="28.5" x14ac:dyDescent="0.8">
      <c r="B277" s="297" t="s">
        <v>217</v>
      </c>
      <c r="C277" s="442" t="s">
        <v>165</v>
      </c>
      <c r="D277" s="274">
        <v>96.741299999999995</v>
      </c>
      <c r="E277" s="274">
        <v>8</v>
      </c>
      <c r="F277" s="274" t="s">
        <v>505</v>
      </c>
      <c r="G277" s="274">
        <v>9.85</v>
      </c>
      <c r="H277" s="274">
        <v>10.21984</v>
      </c>
      <c r="I277" s="443" t="s">
        <v>173</v>
      </c>
      <c r="J277" s="277">
        <v>200000.65</v>
      </c>
      <c r="K277" s="277">
        <v>210527</v>
      </c>
      <c r="L277" s="277">
        <v>193483.31</v>
      </c>
      <c r="M277" s="298">
        <v>1</v>
      </c>
    </row>
    <row r="278" spans="2:13" s="89" customFormat="1" ht="28.5" x14ac:dyDescent="0.8">
      <c r="B278" s="297" t="s">
        <v>361</v>
      </c>
      <c r="C278" s="442" t="s">
        <v>165</v>
      </c>
      <c r="D278" s="274">
        <v>99.147800000000004</v>
      </c>
      <c r="E278" s="274">
        <v>8</v>
      </c>
      <c r="F278" s="274" t="s">
        <v>506</v>
      </c>
      <c r="G278" s="274">
        <v>9</v>
      </c>
      <c r="H278" s="274">
        <v>9.3083299999999998</v>
      </c>
      <c r="I278" s="443" t="s">
        <v>173</v>
      </c>
      <c r="J278" s="277">
        <v>1476.8</v>
      </c>
      <c r="K278" s="277">
        <v>3692</v>
      </c>
      <c r="L278" s="277">
        <v>1464.22</v>
      </c>
      <c r="M278" s="298">
        <v>1</v>
      </c>
    </row>
    <row r="279" spans="2:13" s="89" customFormat="1" ht="28.5" x14ac:dyDescent="0.8">
      <c r="B279" s="297" t="s">
        <v>507</v>
      </c>
      <c r="C279" s="442" t="s">
        <v>165</v>
      </c>
      <c r="D279" s="274">
        <v>101.1033</v>
      </c>
      <c r="E279" s="274">
        <v>9</v>
      </c>
      <c r="F279" s="274" t="s">
        <v>508</v>
      </c>
      <c r="G279" s="274">
        <v>8.1957299999999993</v>
      </c>
      <c r="H279" s="274">
        <v>8.4510699999999996</v>
      </c>
      <c r="I279" s="443" t="s">
        <v>173</v>
      </c>
      <c r="J279" s="277">
        <v>54000</v>
      </c>
      <c r="K279" s="277">
        <v>90000</v>
      </c>
      <c r="L279" s="277">
        <v>54595.78</v>
      </c>
      <c r="M279" s="298">
        <v>3</v>
      </c>
    </row>
    <row r="280" spans="2:13" s="89" customFormat="1" ht="28.5" x14ac:dyDescent="0.8">
      <c r="B280" s="297" t="s">
        <v>509</v>
      </c>
      <c r="C280" s="442" t="s">
        <v>165</v>
      </c>
      <c r="D280" s="274">
        <v>103.24209999999999</v>
      </c>
      <c r="E280" s="274">
        <v>9</v>
      </c>
      <c r="F280" s="274" t="s">
        <v>510</v>
      </c>
      <c r="G280" s="274">
        <v>7.8</v>
      </c>
      <c r="H280" s="274">
        <v>8.0311299999999992</v>
      </c>
      <c r="I280" s="443" t="s">
        <v>173</v>
      </c>
      <c r="J280" s="277">
        <v>55716</v>
      </c>
      <c r="K280" s="277">
        <v>60000</v>
      </c>
      <c r="L280" s="277">
        <v>57522.39</v>
      </c>
      <c r="M280" s="298">
        <v>3</v>
      </c>
    </row>
    <row r="281" spans="2:13" s="89" customFormat="1" ht="28.5" x14ac:dyDescent="0.8">
      <c r="B281" s="297" t="s">
        <v>252</v>
      </c>
      <c r="C281" s="442" t="s">
        <v>165</v>
      </c>
      <c r="D281" s="274">
        <v>98.977599999999995</v>
      </c>
      <c r="E281" s="274">
        <v>8.25</v>
      </c>
      <c r="F281" s="274" t="s">
        <v>511</v>
      </c>
      <c r="G281" s="274">
        <v>9</v>
      </c>
      <c r="H281" s="274">
        <v>9.3083299999999998</v>
      </c>
      <c r="I281" s="443" t="s">
        <v>173</v>
      </c>
      <c r="J281" s="277">
        <v>60000</v>
      </c>
      <c r="K281" s="277">
        <v>60000</v>
      </c>
      <c r="L281" s="277">
        <v>59386.57</v>
      </c>
      <c r="M281" s="298">
        <v>1</v>
      </c>
    </row>
    <row r="282" spans="2:13" s="89" customFormat="1" ht="28.5" x14ac:dyDescent="0.8">
      <c r="B282" s="297" t="s">
        <v>275</v>
      </c>
      <c r="C282" s="442" t="s">
        <v>165</v>
      </c>
      <c r="D282" s="274">
        <v>98.502499999999998</v>
      </c>
      <c r="E282" s="274">
        <v>9</v>
      </c>
      <c r="F282" s="274" t="s">
        <v>512</v>
      </c>
      <c r="G282" s="274">
        <v>9.6999999999999993</v>
      </c>
      <c r="H282" s="274">
        <v>10.05857</v>
      </c>
      <c r="I282" s="443" t="s">
        <v>173</v>
      </c>
      <c r="J282" s="277">
        <v>200000</v>
      </c>
      <c r="K282" s="277">
        <v>200000</v>
      </c>
      <c r="L282" s="277">
        <v>197005.03</v>
      </c>
      <c r="M282" s="298">
        <v>1</v>
      </c>
    </row>
    <row r="283" spans="2:13" s="89" customFormat="1" ht="28.5" x14ac:dyDescent="0.8">
      <c r="B283" s="297" t="s">
        <v>275</v>
      </c>
      <c r="C283" s="442" t="s">
        <v>165</v>
      </c>
      <c r="D283" s="274">
        <v>98.501000000000005</v>
      </c>
      <c r="E283" s="274">
        <v>9</v>
      </c>
      <c r="F283" s="274" t="s">
        <v>513</v>
      </c>
      <c r="G283" s="274">
        <v>9.6999999999999993</v>
      </c>
      <c r="H283" s="274">
        <v>10.05857</v>
      </c>
      <c r="I283" s="443" t="s">
        <v>173</v>
      </c>
      <c r="J283" s="277">
        <v>150000</v>
      </c>
      <c r="K283" s="277">
        <v>150000</v>
      </c>
      <c r="L283" s="277">
        <v>147751.54</v>
      </c>
      <c r="M283" s="298">
        <v>1</v>
      </c>
    </row>
    <row r="284" spans="2:13" s="89" customFormat="1" ht="28.5" x14ac:dyDescent="0.8">
      <c r="B284" s="297" t="s">
        <v>276</v>
      </c>
      <c r="C284" s="442" t="s">
        <v>165</v>
      </c>
      <c r="D284" s="274">
        <v>96.547499999999999</v>
      </c>
      <c r="E284" s="274">
        <v>8.5</v>
      </c>
      <c r="F284" s="274" t="s">
        <v>194</v>
      </c>
      <c r="G284" s="274">
        <v>10</v>
      </c>
      <c r="H284" s="274">
        <v>10.38128</v>
      </c>
      <c r="I284" s="443" t="s">
        <v>173</v>
      </c>
      <c r="J284" s="277">
        <v>500000</v>
      </c>
      <c r="K284" s="277">
        <v>500000</v>
      </c>
      <c r="L284" s="277">
        <v>482737.64</v>
      </c>
      <c r="M284" s="298">
        <v>1</v>
      </c>
    </row>
    <row r="285" spans="2:13" s="88" customFormat="1" ht="28.5" x14ac:dyDescent="0.8">
      <c r="B285" s="295" t="s">
        <v>171</v>
      </c>
      <c r="C285" s="454"/>
      <c r="D285" s="455"/>
      <c r="E285" s="455"/>
      <c r="F285" s="455"/>
      <c r="G285" s="455"/>
      <c r="H285" s="455"/>
      <c r="I285" s="456"/>
      <c r="J285" s="457">
        <v>5838352.0600000005</v>
      </c>
      <c r="K285" s="457">
        <v>6226574.6199999992</v>
      </c>
      <c r="L285" s="457">
        <v>5769352.2899999991</v>
      </c>
      <c r="M285" s="296">
        <v>98</v>
      </c>
    </row>
    <row r="286" spans="2:13" s="88" customFormat="1" ht="28.5" x14ac:dyDescent="0.8">
      <c r="B286" s="295" t="s">
        <v>364</v>
      </c>
      <c r="C286" s="454"/>
      <c r="D286" s="455"/>
      <c r="E286" s="455"/>
      <c r="F286" s="455"/>
      <c r="G286" s="455"/>
      <c r="H286" s="455"/>
      <c r="I286" s="456"/>
      <c r="J286" s="457"/>
      <c r="K286" s="457"/>
      <c r="L286" s="457"/>
      <c r="M286" s="296"/>
    </row>
    <row r="287" spans="2:13" s="89" customFormat="1" ht="28.5" x14ac:dyDescent="0.8">
      <c r="B287" s="297" t="s">
        <v>164</v>
      </c>
      <c r="C287" s="442" t="s">
        <v>165</v>
      </c>
      <c r="D287" s="274">
        <v>91.226100000000002</v>
      </c>
      <c r="E287" s="274">
        <v>5</v>
      </c>
      <c r="F287" s="274" t="s">
        <v>194</v>
      </c>
      <c r="G287" s="274">
        <v>7.1</v>
      </c>
      <c r="H287" s="274">
        <v>7.2912800000000004</v>
      </c>
      <c r="I287" s="443" t="s">
        <v>173</v>
      </c>
      <c r="J287" s="277">
        <v>7658256</v>
      </c>
      <c r="K287" s="277">
        <v>7658256</v>
      </c>
      <c r="L287" s="277">
        <v>6986331.8200000003</v>
      </c>
      <c r="M287" s="298">
        <v>1</v>
      </c>
    </row>
    <row r="288" spans="2:13" s="89" customFormat="1" ht="28.5" x14ac:dyDescent="0.8">
      <c r="B288" s="297" t="s">
        <v>169</v>
      </c>
      <c r="C288" s="442" t="s">
        <v>165</v>
      </c>
      <c r="D288" s="274">
        <v>100</v>
      </c>
      <c r="E288" s="274">
        <v>9.0299999999999994</v>
      </c>
      <c r="F288" s="274" t="s">
        <v>353</v>
      </c>
      <c r="G288" s="274">
        <v>9.3049199999999992</v>
      </c>
      <c r="H288" s="274">
        <v>9.6346600000000002</v>
      </c>
      <c r="I288" s="443" t="s">
        <v>173</v>
      </c>
      <c r="J288" s="277">
        <v>44000</v>
      </c>
      <c r="K288" s="277">
        <v>44000</v>
      </c>
      <c r="L288" s="277">
        <v>44000</v>
      </c>
      <c r="M288" s="298">
        <v>1</v>
      </c>
    </row>
    <row r="289" spans="2:13" s="89" customFormat="1" ht="28.5" x14ac:dyDescent="0.8">
      <c r="B289" s="297" t="s">
        <v>169</v>
      </c>
      <c r="C289" s="442" t="s">
        <v>165</v>
      </c>
      <c r="D289" s="274">
        <v>97.669600000000003</v>
      </c>
      <c r="E289" s="274">
        <v>9.81</v>
      </c>
      <c r="F289" s="274" t="s">
        <v>300</v>
      </c>
      <c r="G289" s="274">
        <v>11</v>
      </c>
      <c r="H289" s="274">
        <v>11.462120000000001</v>
      </c>
      <c r="I289" s="443" t="s">
        <v>173</v>
      </c>
      <c r="J289" s="277">
        <v>24700</v>
      </c>
      <c r="K289" s="277">
        <v>24700</v>
      </c>
      <c r="L289" s="277">
        <v>24124.41</v>
      </c>
      <c r="M289" s="298">
        <v>1</v>
      </c>
    </row>
    <row r="290" spans="2:13" s="88" customFormat="1" ht="28.5" x14ac:dyDescent="0.8">
      <c r="B290" s="295" t="s">
        <v>171</v>
      </c>
      <c r="C290" s="454"/>
      <c r="D290" s="455"/>
      <c r="E290" s="455"/>
      <c r="F290" s="455"/>
      <c r="G290" s="455"/>
      <c r="H290" s="455"/>
      <c r="I290" s="456"/>
      <c r="J290" s="457">
        <v>7726956</v>
      </c>
      <c r="K290" s="457">
        <v>7726956</v>
      </c>
      <c r="L290" s="457">
        <v>7054456.2300000004</v>
      </c>
      <c r="M290" s="296">
        <v>3</v>
      </c>
    </row>
    <row r="291" spans="2:13" s="88" customFormat="1" ht="28.5" x14ac:dyDescent="0.8">
      <c r="B291" s="295" t="s">
        <v>207</v>
      </c>
      <c r="C291" s="454"/>
      <c r="D291" s="455"/>
      <c r="E291" s="455"/>
      <c r="F291" s="455"/>
      <c r="G291" s="455"/>
      <c r="H291" s="455"/>
      <c r="I291" s="456"/>
      <c r="J291" s="457"/>
      <c r="K291" s="457"/>
      <c r="L291" s="457"/>
      <c r="M291" s="296"/>
    </row>
    <row r="292" spans="2:13" s="89" customFormat="1" ht="28.5" x14ac:dyDescent="0.8">
      <c r="B292" s="297" t="s">
        <v>208</v>
      </c>
      <c r="C292" s="442" t="s">
        <v>165</v>
      </c>
      <c r="D292" s="274">
        <v>97.087299999999999</v>
      </c>
      <c r="E292" s="274"/>
      <c r="F292" s="274" t="s">
        <v>209</v>
      </c>
      <c r="G292" s="274">
        <v>9</v>
      </c>
      <c r="H292" s="274">
        <v>9.2720000000000002</v>
      </c>
      <c r="I292" s="443" t="s">
        <v>166</v>
      </c>
      <c r="J292" s="277">
        <v>500000</v>
      </c>
      <c r="K292" s="277">
        <v>500000</v>
      </c>
      <c r="L292" s="277">
        <v>485436.89</v>
      </c>
      <c r="M292" s="298">
        <v>1</v>
      </c>
    </row>
    <row r="293" spans="2:13" s="89" customFormat="1" ht="28.5" x14ac:dyDescent="0.8">
      <c r="B293" s="297" t="s">
        <v>514</v>
      </c>
      <c r="C293" s="442" t="s">
        <v>165</v>
      </c>
      <c r="D293" s="274">
        <v>91.554699999999997</v>
      </c>
      <c r="E293" s="274"/>
      <c r="F293" s="274" t="s">
        <v>186</v>
      </c>
      <c r="G293" s="274">
        <v>9.25</v>
      </c>
      <c r="H293" s="274">
        <v>9.2509999999999994</v>
      </c>
      <c r="I293" s="443" t="s">
        <v>166</v>
      </c>
      <c r="J293" s="277">
        <v>300000</v>
      </c>
      <c r="K293" s="277">
        <v>300000</v>
      </c>
      <c r="L293" s="277">
        <v>274664.14</v>
      </c>
      <c r="M293" s="298">
        <v>1</v>
      </c>
    </row>
    <row r="294" spans="2:13" s="89" customFormat="1" ht="28.5" x14ac:dyDescent="0.8">
      <c r="B294" s="297" t="s">
        <v>515</v>
      </c>
      <c r="C294" s="442" t="s">
        <v>165</v>
      </c>
      <c r="D294" s="274">
        <v>99.0916</v>
      </c>
      <c r="E294" s="274"/>
      <c r="F294" s="274" t="s">
        <v>326</v>
      </c>
      <c r="G294" s="274">
        <v>7.5</v>
      </c>
      <c r="H294" s="274">
        <v>7.7509999999999994</v>
      </c>
      <c r="I294" s="443" t="s">
        <v>166</v>
      </c>
      <c r="J294" s="277">
        <v>100850</v>
      </c>
      <c r="K294" s="277">
        <v>100850</v>
      </c>
      <c r="L294" s="277">
        <v>99933.94</v>
      </c>
      <c r="M294" s="298">
        <v>1</v>
      </c>
    </row>
    <row r="295" spans="2:13" s="89" customFormat="1" ht="28.5" x14ac:dyDescent="0.8">
      <c r="B295" s="297" t="s">
        <v>515</v>
      </c>
      <c r="C295" s="442" t="s">
        <v>165</v>
      </c>
      <c r="D295" s="274">
        <v>99.206299999999999</v>
      </c>
      <c r="E295" s="274"/>
      <c r="F295" s="274" t="s">
        <v>516</v>
      </c>
      <c r="G295" s="274">
        <v>8</v>
      </c>
      <c r="H295" s="274">
        <v>8.2940000000000005</v>
      </c>
      <c r="I295" s="443" t="s">
        <v>166</v>
      </c>
      <c r="J295" s="277">
        <v>604650</v>
      </c>
      <c r="K295" s="277">
        <v>604650</v>
      </c>
      <c r="L295" s="277">
        <v>599851.18999999994</v>
      </c>
      <c r="M295" s="298">
        <v>3</v>
      </c>
    </row>
    <row r="296" spans="2:13" s="89" customFormat="1" ht="28.5" x14ac:dyDescent="0.8">
      <c r="B296" s="297" t="s">
        <v>515</v>
      </c>
      <c r="C296" s="442" t="s">
        <v>165</v>
      </c>
      <c r="D296" s="274">
        <v>99.162599999999998</v>
      </c>
      <c r="E296" s="274"/>
      <c r="F296" s="274" t="s">
        <v>517</v>
      </c>
      <c r="G296" s="274">
        <v>8</v>
      </c>
      <c r="H296" s="274">
        <v>8.2919999999999998</v>
      </c>
      <c r="I296" s="443" t="s">
        <v>166</v>
      </c>
      <c r="J296" s="277">
        <v>300900</v>
      </c>
      <c r="K296" s="277">
        <v>300900</v>
      </c>
      <c r="L296" s="277">
        <v>298380.34999999998</v>
      </c>
      <c r="M296" s="298">
        <v>3</v>
      </c>
    </row>
    <row r="297" spans="2:13" s="89" customFormat="1" ht="28.5" x14ac:dyDescent="0.8">
      <c r="B297" s="297" t="s">
        <v>515</v>
      </c>
      <c r="C297" s="442" t="s">
        <v>165</v>
      </c>
      <c r="D297" s="274">
        <v>98.603099999999998</v>
      </c>
      <c r="E297" s="274"/>
      <c r="F297" s="274" t="s">
        <v>272</v>
      </c>
      <c r="G297" s="274">
        <v>8.5</v>
      </c>
      <c r="H297" s="274">
        <v>8.8059999999999992</v>
      </c>
      <c r="I297" s="443" t="s">
        <v>166</v>
      </c>
      <c r="J297" s="277">
        <v>150000</v>
      </c>
      <c r="K297" s="277">
        <v>150000</v>
      </c>
      <c r="L297" s="277">
        <v>147904.68</v>
      </c>
      <c r="M297" s="298">
        <v>1</v>
      </c>
    </row>
    <row r="298" spans="2:13" s="89" customFormat="1" ht="28.5" x14ac:dyDescent="0.8">
      <c r="B298" s="297" t="s">
        <v>365</v>
      </c>
      <c r="C298" s="442" t="s">
        <v>165</v>
      </c>
      <c r="D298" s="274">
        <v>98.7654</v>
      </c>
      <c r="E298" s="274"/>
      <c r="F298" s="274" t="s">
        <v>376</v>
      </c>
      <c r="G298" s="274">
        <v>6</v>
      </c>
      <c r="H298" s="274">
        <v>6.1440000000000001</v>
      </c>
      <c r="I298" s="443" t="s">
        <v>166</v>
      </c>
      <c r="J298" s="277">
        <v>127400</v>
      </c>
      <c r="K298" s="277">
        <v>127400</v>
      </c>
      <c r="L298" s="277">
        <v>125827.16</v>
      </c>
      <c r="M298" s="298">
        <v>1</v>
      </c>
    </row>
    <row r="299" spans="2:13" s="89" customFormat="1" ht="28.5" x14ac:dyDescent="0.8">
      <c r="B299" s="297" t="s">
        <v>365</v>
      </c>
      <c r="C299" s="442" t="s">
        <v>165</v>
      </c>
      <c r="D299" s="274">
        <v>93.310100000000006</v>
      </c>
      <c r="E299" s="274"/>
      <c r="F299" s="274" t="s">
        <v>417</v>
      </c>
      <c r="G299" s="274">
        <v>7.25</v>
      </c>
      <c r="H299" s="274">
        <v>7.2519999999999998</v>
      </c>
      <c r="I299" s="443" t="s">
        <v>166</v>
      </c>
      <c r="J299" s="277">
        <v>1500000</v>
      </c>
      <c r="K299" s="277">
        <v>1500000</v>
      </c>
      <c r="L299" s="277">
        <v>1399652.68</v>
      </c>
      <c r="M299" s="298">
        <v>1</v>
      </c>
    </row>
    <row r="300" spans="2:13" s="89" customFormat="1" ht="28.5" x14ac:dyDescent="0.8">
      <c r="B300" s="297" t="s">
        <v>210</v>
      </c>
      <c r="C300" s="442" t="s">
        <v>165</v>
      </c>
      <c r="D300" s="274">
        <v>98.183599999999998</v>
      </c>
      <c r="E300" s="274"/>
      <c r="F300" s="274" t="s">
        <v>251</v>
      </c>
      <c r="G300" s="274">
        <v>9.25</v>
      </c>
      <c r="H300" s="274">
        <v>9.597999999999999</v>
      </c>
      <c r="I300" s="443" t="s">
        <v>166</v>
      </c>
      <c r="J300" s="277">
        <v>300000</v>
      </c>
      <c r="K300" s="277">
        <v>300000</v>
      </c>
      <c r="L300" s="277">
        <v>294550.81</v>
      </c>
      <c r="M300" s="298">
        <v>1</v>
      </c>
    </row>
    <row r="301" spans="2:13" s="89" customFormat="1" ht="28.5" x14ac:dyDescent="0.8">
      <c r="B301" s="297" t="s">
        <v>210</v>
      </c>
      <c r="C301" s="442" t="s">
        <v>165</v>
      </c>
      <c r="D301" s="274">
        <v>98.059899999999999</v>
      </c>
      <c r="E301" s="274"/>
      <c r="F301" s="274" t="s">
        <v>388</v>
      </c>
      <c r="G301" s="274">
        <v>9.25</v>
      </c>
      <c r="H301" s="274">
        <v>9.5920000000000005</v>
      </c>
      <c r="I301" s="443" t="s">
        <v>166</v>
      </c>
      <c r="J301" s="277">
        <v>300000</v>
      </c>
      <c r="K301" s="277">
        <v>300000</v>
      </c>
      <c r="L301" s="277">
        <v>294179.74</v>
      </c>
      <c r="M301" s="298">
        <v>1</v>
      </c>
    </row>
    <row r="302" spans="2:13" s="89" customFormat="1" ht="28.5" x14ac:dyDescent="0.8">
      <c r="B302" s="297" t="s">
        <v>210</v>
      </c>
      <c r="C302" s="442" t="s">
        <v>165</v>
      </c>
      <c r="D302" s="274">
        <v>97.911799999999999</v>
      </c>
      <c r="E302" s="274"/>
      <c r="F302" s="274" t="s">
        <v>330</v>
      </c>
      <c r="G302" s="274">
        <v>9.25</v>
      </c>
      <c r="H302" s="274">
        <v>9.5839999999999996</v>
      </c>
      <c r="I302" s="443" t="s">
        <v>166</v>
      </c>
      <c r="J302" s="277">
        <v>7200</v>
      </c>
      <c r="K302" s="277">
        <v>7200</v>
      </c>
      <c r="L302" s="277">
        <v>7049.66</v>
      </c>
      <c r="M302" s="298">
        <v>1</v>
      </c>
    </row>
    <row r="303" spans="2:13" s="89" customFormat="1" ht="28.5" x14ac:dyDescent="0.8">
      <c r="B303" s="297" t="s">
        <v>210</v>
      </c>
      <c r="C303" s="442" t="s">
        <v>165</v>
      </c>
      <c r="D303" s="274">
        <v>97.739699999999999</v>
      </c>
      <c r="E303" s="274"/>
      <c r="F303" s="274" t="s">
        <v>212</v>
      </c>
      <c r="G303" s="274">
        <v>9.25</v>
      </c>
      <c r="H303" s="274">
        <v>9.5749999999999993</v>
      </c>
      <c r="I303" s="443" t="s">
        <v>166</v>
      </c>
      <c r="J303" s="277">
        <v>460500</v>
      </c>
      <c r="K303" s="277">
        <v>460500</v>
      </c>
      <c r="L303" s="277">
        <v>450091.63</v>
      </c>
      <c r="M303" s="298">
        <v>1</v>
      </c>
    </row>
    <row r="304" spans="2:13" s="89" customFormat="1" ht="28.5" x14ac:dyDescent="0.8">
      <c r="B304" s="297" t="s">
        <v>210</v>
      </c>
      <c r="C304" s="442" t="s">
        <v>165</v>
      </c>
      <c r="D304" s="274">
        <v>95.302300000000002</v>
      </c>
      <c r="E304" s="274"/>
      <c r="F304" s="274" t="s">
        <v>182</v>
      </c>
      <c r="G304" s="274">
        <v>9.75</v>
      </c>
      <c r="H304" s="274">
        <v>9.984</v>
      </c>
      <c r="I304" s="443" t="s">
        <v>166</v>
      </c>
      <c r="J304" s="277">
        <v>52500</v>
      </c>
      <c r="K304" s="277">
        <v>52500</v>
      </c>
      <c r="L304" s="277">
        <v>50033.75</v>
      </c>
      <c r="M304" s="298">
        <v>1</v>
      </c>
    </row>
    <row r="305" spans="2:13" s="89" customFormat="1" ht="28.5" x14ac:dyDescent="0.8">
      <c r="B305" s="297" t="s">
        <v>277</v>
      </c>
      <c r="C305" s="442" t="s">
        <v>165</v>
      </c>
      <c r="D305" s="274">
        <v>95.728099999999998</v>
      </c>
      <c r="E305" s="274"/>
      <c r="F305" s="274" t="s">
        <v>518</v>
      </c>
      <c r="G305" s="274">
        <v>6.75</v>
      </c>
      <c r="H305" s="274">
        <v>6.8260000000000005</v>
      </c>
      <c r="I305" s="443" t="s">
        <v>166</v>
      </c>
      <c r="J305" s="277">
        <v>2500000</v>
      </c>
      <c r="K305" s="277">
        <v>2500000</v>
      </c>
      <c r="L305" s="277">
        <v>2393203.2999999998</v>
      </c>
      <c r="M305" s="298">
        <v>1</v>
      </c>
    </row>
    <row r="306" spans="2:13" s="89" customFormat="1" ht="28.5" x14ac:dyDescent="0.8">
      <c r="B306" s="297" t="s">
        <v>367</v>
      </c>
      <c r="C306" s="442" t="s">
        <v>165</v>
      </c>
      <c r="D306" s="274">
        <v>97.979100000000003</v>
      </c>
      <c r="E306" s="274"/>
      <c r="F306" s="274" t="s">
        <v>212</v>
      </c>
      <c r="G306" s="274">
        <v>8.25</v>
      </c>
      <c r="H306" s="274">
        <v>8.5080000000000009</v>
      </c>
      <c r="I306" s="443" t="s">
        <v>166</v>
      </c>
      <c r="J306" s="277">
        <v>10000</v>
      </c>
      <c r="K306" s="277">
        <v>10000</v>
      </c>
      <c r="L306" s="277">
        <v>9797.92</v>
      </c>
      <c r="M306" s="298">
        <v>1</v>
      </c>
    </row>
    <row r="307" spans="2:13" s="89" customFormat="1" ht="28.5" x14ac:dyDescent="0.8">
      <c r="B307" s="297" t="s">
        <v>367</v>
      </c>
      <c r="C307" s="442" t="s">
        <v>165</v>
      </c>
      <c r="D307" s="274">
        <v>95.808300000000003</v>
      </c>
      <c r="E307" s="274"/>
      <c r="F307" s="274" t="s">
        <v>184</v>
      </c>
      <c r="G307" s="274">
        <v>8.75</v>
      </c>
      <c r="H307" s="274">
        <v>8.9410000000000007</v>
      </c>
      <c r="I307" s="443" t="s">
        <v>166</v>
      </c>
      <c r="J307" s="277">
        <v>7286</v>
      </c>
      <c r="K307" s="277">
        <v>7286</v>
      </c>
      <c r="L307" s="277">
        <v>6980.6</v>
      </c>
      <c r="M307" s="298">
        <v>1</v>
      </c>
    </row>
    <row r="308" spans="2:13" s="89" customFormat="1" ht="28.5" x14ac:dyDescent="0.8">
      <c r="B308" s="297" t="s">
        <v>367</v>
      </c>
      <c r="C308" s="442" t="s">
        <v>165</v>
      </c>
      <c r="D308" s="274">
        <v>95.465299999999999</v>
      </c>
      <c r="E308" s="274"/>
      <c r="F308" s="274" t="s">
        <v>184</v>
      </c>
      <c r="G308" s="274">
        <v>9.5</v>
      </c>
      <c r="H308" s="274">
        <v>9.7249999999999996</v>
      </c>
      <c r="I308" s="443" t="s">
        <v>166</v>
      </c>
      <c r="J308" s="277">
        <v>420982</v>
      </c>
      <c r="K308" s="277">
        <v>420982</v>
      </c>
      <c r="L308" s="277">
        <v>401892.12</v>
      </c>
      <c r="M308" s="298">
        <v>1</v>
      </c>
    </row>
    <row r="309" spans="2:13" s="89" customFormat="1" ht="28.5" x14ac:dyDescent="0.8">
      <c r="B309" s="297" t="s">
        <v>367</v>
      </c>
      <c r="C309" s="442" t="s">
        <v>165</v>
      </c>
      <c r="D309" s="274">
        <v>94.184100000000001</v>
      </c>
      <c r="E309" s="274"/>
      <c r="F309" s="274" t="s">
        <v>519</v>
      </c>
      <c r="G309" s="274">
        <v>9.5</v>
      </c>
      <c r="H309" s="274">
        <v>9.6560000000000006</v>
      </c>
      <c r="I309" s="443" t="s">
        <v>166</v>
      </c>
      <c r="J309" s="277">
        <v>25435</v>
      </c>
      <c r="K309" s="277">
        <v>25435</v>
      </c>
      <c r="L309" s="277">
        <v>23955.73</v>
      </c>
      <c r="M309" s="298">
        <v>1</v>
      </c>
    </row>
    <row r="310" spans="2:13" s="89" customFormat="1" ht="28.5" x14ac:dyDescent="0.8">
      <c r="B310" s="297" t="s">
        <v>368</v>
      </c>
      <c r="C310" s="442" t="s">
        <v>165</v>
      </c>
      <c r="D310" s="274">
        <v>98.704499999999996</v>
      </c>
      <c r="E310" s="274"/>
      <c r="F310" s="274" t="s">
        <v>211</v>
      </c>
      <c r="G310" s="274">
        <v>7.5</v>
      </c>
      <c r="H310" s="274">
        <v>7.7350000000000003</v>
      </c>
      <c r="I310" s="443" t="s">
        <v>166</v>
      </c>
      <c r="J310" s="277">
        <v>13500</v>
      </c>
      <c r="K310" s="277">
        <v>13500</v>
      </c>
      <c r="L310" s="277">
        <v>13325.11</v>
      </c>
      <c r="M310" s="298">
        <v>1</v>
      </c>
    </row>
    <row r="311" spans="2:13" s="89" customFormat="1" ht="28.5" x14ac:dyDescent="0.8">
      <c r="B311" s="297" t="s">
        <v>195</v>
      </c>
      <c r="C311" s="442" t="s">
        <v>165</v>
      </c>
      <c r="D311" s="274">
        <v>95.7166</v>
      </c>
      <c r="E311" s="274"/>
      <c r="F311" s="274" t="s">
        <v>342</v>
      </c>
      <c r="G311" s="274">
        <v>9</v>
      </c>
      <c r="H311" s="274">
        <v>9.2029999999999994</v>
      </c>
      <c r="I311" s="443" t="s">
        <v>166</v>
      </c>
      <c r="J311" s="277">
        <v>1036</v>
      </c>
      <c r="K311" s="277">
        <v>1036</v>
      </c>
      <c r="L311" s="277">
        <v>991.62</v>
      </c>
      <c r="M311" s="298">
        <v>1</v>
      </c>
    </row>
    <row r="312" spans="2:13" s="89" customFormat="1" ht="28.5" x14ac:dyDescent="0.8">
      <c r="B312" s="297" t="s">
        <v>195</v>
      </c>
      <c r="C312" s="442" t="s">
        <v>165</v>
      </c>
      <c r="D312" s="274">
        <v>95.693700000000007</v>
      </c>
      <c r="E312" s="274"/>
      <c r="F312" s="274" t="s">
        <v>184</v>
      </c>
      <c r="G312" s="274">
        <v>9</v>
      </c>
      <c r="H312" s="274">
        <v>9.202</v>
      </c>
      <c r="I312" s="443" t="s">
        <v>166</v>
      </c>
      <c r="J312" s="277">
        <v>10000</v>
      </c>
      <c r="K312" s="277">
        <v>10000</v>
      </c>
      <c r="L312" s="277">
        <v>9569.3799999999992</v>
      </c>
      <c r="M312" s="298">
        <v>1</v>
      </c>
    </row>
    <row r="313" spans="2:13" s="89" customFormat="1" ht="28.5" x14ac:dyDescent="0.8">
      <c r="B313" s="297" t="s">
        <v>195</v>
      </c>
      <c r="C313" s="442" t="s">
        <v>165</v>
      </c>
      <c r="D313" s="274">
        <v>95.6708</v>
      </c>
      <c r="E313" s="274"/>
      <c r="F313" s="274" t="s">
        <v>181</v>
      </c>
      <c r="G313" s="274">
        <v>9</v>
      </c>
      <c r="H313" s="274">
        <v>9.2009999999999987</v>
      </c>
      <c r="I313" s="443" t="s">
        <v>166</v>
      </c>
      <c r="J313" s="277">
        <v>25100</v>
      </c>
      <c r="K313" s="277">
        <v>25100</v>
      </c>
      <c r="L313" s="277">
        <v>24013.39</v>
      </c>
      <c r="M313" s="298">
        <v>1</v>
      </c>
    </row>
    <row r="314" spans="2:13" s="89" customFormat="1" ht="28.5" x14ac:dyDescent="0.8">
      <c r="B314" s="297" t="s">
        <v>195</v>
      </c>
      <c r="C314" s="442" t="s">
        <v>165</v>
      </c>
      <c r="D314" s="274">
        <v>91.390199999999993</v>
      </c>
      <c r="E314" s="274"/>
      <c r="F314" s="274" t="s">
        <v>185</v>
      </c>
      <c r="G314" s="274">
        <v>9.5</v>
      </c>
      <c r="H314" s="274">
        <v>9.5030000000000001</v>
      </c>
      <c r="I314" s="443" t="s">
        <v>166</v>
      </c>
      <c r="J314" s="277">
        <v>338255</v>
      </c>
      <c r="K314" s="277">
        <v>338255</v>
      </c>
      <c r="L314" s="277">
        <v>309132.17</v>
      </c>
      <c r="M314" s="298">
        <v>3</v>
      </c>
    </row>
    <row r="315" spans="2:13" s="89" customFormat="1" ht="28.5" x14ac:dyDescent="0.8">
      <c r="B315" s="297" t="s">
        <v>195</v>
      </c>
      <c r="C315" s="442" t="s">
        <v>165</v>
      </c>
      <c r="D315" s="274">
        <v>91.368200000000002</v>
      </c>
      <c r="E315" s="274"/>
      <c r="F315" s="274" t="s">
        <v>213</v>
      </c>
      <c r="G315" s="274">
        <v>9.5</v>
      </c>
      <c r="H315" s="274">
        <v>9.5019999999999989</v>
      </c>
      <c r="I315" s="443" t="s">
        <v>166</v>
      </c>
      <c r="J315" s="277">
        <v>440980</v>
      </c>
      <c r="K315" s="277">
        <v>440980</v>
      </c>
      <c r="L315" s="277">
        <v>402915.66</v>
      </c>
      <c r="M315" s="298">
        <v>5</v>
      </c>
    </row>
    <row r="316" spans="2:13" s="89" customFormat="1" ht="28.5" x14ac:dyDescent="0.8">
      <c r="B316" s="297" t="s">
        <v>195</v>
      </c>
      <c r="C316" s="442" t="s">
        <v>165</v>
      </c>
      <c r="D316" s="274">
        <v>91.346199999999996</v>
      </c>
      <c r="E316" s="274"/>
      <c r="F316" s="274" t="s">
        <v>186</v>
      </c>
      <c r="G316" s="274">
        <v>9.5</v>
      </c>
      <c r="H316" s="274">
        <v>9.5009999999999994</v>
      </c>
      <c r="I316" s="443" t="s">
        <v>166</v>
      </c>
      <c r="J316" s="277">
        <v>950200</v>
      </c>
      <c r="K316" s="277">
        <v>950200</v>
      </c>
      <c r="L316" s="277">
        <v>867971.72</v>
      </c>
      <c r="M316" s="298">
        <v>5</v>
      </c>
    </row>
    <row r="317" spans="2:13" s="89" customFormat="1" ht="28.5" x14ac:dyDescent="0.8">
      <c r="B317" s="297" t="s">
        <v>196</v>
      </c>
      <c r="C317" s="442" t="s">
        <v>165</v>
      </c>
      <c r="D317" s="274">
        <v>95.395499999999998</v>
      </c>
      <c r="E317" s="274"/>
      <c r="F317" s="274" t="s">
        <v>181</v>
      </c>
      <c r="G317" s="274">
        <v>9.6</v>
      </c>
      <c r="H317" s="274">
        <v>9.8290000000000006</v>
      </c>
      <c r="I317" s="443" t="s">
        <v>166</v>
      </c>
      <c r="J317" s="277">
        <v>3256</v>
      </c>
      <c r="K317" s="277">
        <v>3256</v>
      </c>
      <c r="L317" s="277">
        <v>3106.08</v>
      </c>
      <c r="M317" s="298">
        <v>1</v>
      </c>
    </row>
    <row r="318" spans="2:13" s="89" customFormat="1" ht="28.5" x14ac:dyDescent="0.8">
      <c r="B318" s="297" t="s">
        <v>196</v>
      </c>
      <c r="C318" s="442" t="s">
        <v>165</v>
      </c>
      <c r="D318" s="274">
        <v>91.418800000000005</v>
      </c>
      <c r="E318" s="274"/>
      <c r="F318" s="274" t="s">
        <v>279</v>
      </c>
      <c r="G318" s="274">
        <v>9.6</v>
      </c>
      <c r="H318" s="274">
        <v>9.609</v>
      </c>
      <c r="I318" s="443" t="s">
        <v>166</v>
      </c>
      <c r="J318" s="277">
        <v>6259</v>
      </c>
      <c r="K318" s="277">
        <v>6259</v>
      </c>
      <c r="L318" s="277">
        <v>5721.9</v>
      </c>
      <c r="M318" s="298">
        <v>1</v>
      </c>
    </row>
    <row r="319" spans="2:13" s="89" customFormat="1" ht="28.5" x14ac:dyDescent="0.8">
      <c r="B319" s="297" t="s">
        <v>196</v>
      </c>
      <c r="C319" s="442" t="s">
        <v>165</v>
      </c>
      <c r="D319" s="274">
        <v>91.329700000000003</v>
      </c>
      <c r="E319" s="274"/>
      <c r="F319" s="274" t="s">
        <v>417</v>
      </c>
      <c r="G319" s="274">
        <v>9.6</v>
      </c>
      <c r="H319" s="274">
        <v>9.6039999999999992</v>
      </c>
      <c r="I319" s="443" t="s">
        <v>166</v>
      </c>
      <c r="J319" s="277">
        <v>50000</v>
      </c>
      <c r="K319" s="277">
        <v>50000</v>
      </c>
      <c r="L319" s="277">
        <v>45664.88</v>
      </c>
      <c r="M319" s="298">
        <v>2</v>
      </c>
    </row>
    <row r="320" spans="2:13" s="89" customFormat="1" ht="28.5" x14ac:dyDescent="0.8">
      <c r="B320" s="297" t="s">
        <v>196</v>
      </c>
      <c r="C320" s="442" t="s">
        <v>165</v>
      </c>
      <c r="D320" s="274">
        <v>91.307500000000005</v>
      </c>
      <c r="E320" s="274"/>
      <c r="F320" s="274" t="s">
        <v>185</v>
      </c>
      <c r="G320" s="274">
        <v>9.6</v>
      </c>
      <c r="H320" s="274">
        <v>9.6029999999999998</v>
      </c>
      <c r="I320" s="443" t="s">
        <v>166</v>
      </c>
      <c r="J320" s="277">
        <v>5200</v>
      </c>
      <c r="K320" s="277">
        <v>5200</v>
      </c>
      <c r="L320" s="277">
        <v>4747.99</v>
      </c>
      <c r="M320" s="298">
        <v>1</v>
      </c>
    </row>
    <row r="321" spans="2:13" s="89" customFormat="1" ht="28.5" x14ac:dyDescent="0.8">
      <c r="B321" s="297" t="s">
        <v>196</v>
      </c>
      <c r="C321" s="442" t="s">
        <v>165</v>
      </c>
      <c r="D321" s="274">
        <v>91.285200000000003</v>
      </c>
      <c r="E321" s="274"/>
      <c r="F321" s="274" t="s">
        <v>213</v>
      </c>
      <c r="G321" s="274">
        <v>9.6</v>
      </c>
      <c r="H321" s="274">
        <v>9.6020000000000003</v>
      </c>
      <c r="I321" s="443" t="s">
        <v>166</v>
      </c>
      <c r="J321" s="277">
        <v>18694</v>
      </c>
      <c r="K321" s="277">
        <v>18694</v>
      </c>
      <c r="L321" s="277">
        <v>17064.87</v>
      </c>
      <c r="M321" s="298">
        <v>2</v>
      </c>
    </row>
    <row r="322" spans="2:13" s="89" customFormat="1" ht="28.5" x14ac:dyDescent="0.8">
      <c r="B322" s="297" t="s">
        <v>196</v>
      </c>
      <c r="C322" s="442" t="s">
        <v>165</v>
      </c>
      <c r="D322" s="274">
        <v>91.263000000000005</v>
      </c>
      <c r="E322" s="274"/>
      <c r="F322" s="274" t="s">
        <v>186</v>
      </c>
      <c r="G322" s="274">
        <v>9.6</v>
      </c>
      <c r="H322" s="274">
        <v>9.6009999999999991</v>
      </c>
      <c r="I322" s="443" t="s">
        <v>166</v>
      </c>
      <c r="J322" s="277">
        <v>6575</v>
      </c>
      <c r="K322" s="277">
        <v>6575</v>
      </c>
      <c r="L322" s="277">
        <v>6000.55</v>
      </c>
      <c r="M322" s="298">
        <v>1</v>
      </c>
    </row>
    <row r="323" spans="2:13" s="89" customFormat="1" ht="28.5" x14ac:dyDescent="0.8">
      <c r="B323" s="297" t="s">
        <v>253</v>
      </c>
      <c r="C323" s="442" t="s">
        <v>165</v>
      </c>
      <c r="D323" s="274">
        <v>95.441299999999998</v>
      </c>
      <c r="E323" s="274"/>
      <c r="F323" s="274" t="s">
        <v>181</v>
      </c>
      <c r="G323" s="274">
        <v>9.5</v>
      </c>
      <c r="H323" s="274">
        <v>9.7240000000000002</v>
      </c>
      <c r="I323" s="443" t="s">
        <v>166</v>
      </c>
      <c r="J323" s="277">
        <v>100000</v>
      </c>
      <c r="K323" s="277">
        <v>100000</v>
      </c>
      <c r="L323" s="277">
        <v>95441.35</v>
      </c>
      <c r="M323" s="298">
        <v>1</v>
      </c>
    </row>
    <row r="324" spans="2:13" s="89" customFormat="1" ht="28.5" x14ac:dyDescent="0.8">
      <c r="B324" s="297" t="s">
        <v>253</v>
      </c>
      <c r="C324" s="442" t="s">
        <v>165</v>
      </c>
      <c r="D324" s="274">
        <v>93.979100000000003</v>
      </c>
      <c r="E324" s="274"/>
      <c r="F324" s="274" t="s">
        <v>416</v>
      </c>
      <c r="G324" s="274">
        <v>9.65</v>
      </c>
      <c r="H324" s="274">
        <v>9.8040000000000003</v>
      </c>
      <c r="I324" s="443" t="s">
        <v>166</v>
      </c>
      <c r="J324" s="277">
        <v>200000</v>
      </c>
      <c r="K324" s="277">
        <v>200000</v>
      </c>
      <c r="L324" s="277">
        <v>187958.39</v>
      </c>
      <c r="M324" s="298">
        <v>1</v>
      </c>
    </row>
    <row r="325" spans="2:13" s="89" customFormat="1" ht="28.5" x14ac:dyDescent="0.8">
      <c r="B325" s="297" t="s">
        <v>253</v>
      </c>
      <c r="C325" s="442" t="s">
        <v>165</v>
      </c>
      <c r="D325" s="274">
        <v>91.224900000000005</v>
      </c>
      <c r="E325" s="274"/>
      <c r="F325" s="274" t="s">
        <v>185</v>
      </c>
      <c r="G325" s="274">
        <v>9.6999999999999993</v>
      </c>
      <c r="H325" s="274">
        <v>9.7030000000000012</v>
      </c>
      <c r="I325" s="443" t="s">
        <v>166</v>
      </c>
      <c r="J325" s="277">
        <v>389000</v>
      </c>
      <c r="K325" s="277">
        <v>389000</v>
      </c>
      <c r="L325" s="277">
        <v>354864.95</v>
      </c>
      <c r="M325" s="298">
        <v>4</v>
      </c>
    </row>
    <row r="326" spans="2:13" s="89" customFormat="1" ht="28.5" x14ac:dyDescent="0.8">
      <c r="B326" s="297" t="s">
        <v>253</v>
      </c>
      <c r="C326" s="442" t="s">
        <v>165</v>
      </c>
      <c r="D326" s="274">
        <v>91.202500000000001</v>
      </c>
      <c r="E326" s="274"/>
      <c r="F326" s="274" t="s">
        <v>213</v>
      </c>
      <c r="G326" s="274">
        <v>9.6999999999999993</v>
      </c>
      <c r="H326" s="274">
        <v>9.702</v>
      </c>
      <c r="I326" s="443" t="s">
        <v>166</v>
      </c>
      <c r="J326" s="277">
        <v>63200</v>
      </c>
      <c r="K326" s="277">
        <v>63200</v>
      </c>
      <c r="L326" s="277">
        <v>57639.99</v>
      </c>
      <c r="M326" s="298">
        <v>2</v>
      </c>
    </row>
    <row r="327" spans="2:13" s="89" customFormat="1" ht="28.5" x14ac:dyDescent="0.8">
      <c r="B327" s="297" t="s">
        <v>253</v>
      </c>
      <c r="C327" s="442" t="s">
        <v>165</v>
      </c>
      <c r="D327" s="274">
        <v>91.18</v>
      </c>
      <c r="E327" s="274"/>
      <c r="F327" s="274" t="s">
        <v>186</v>
      </c>
      <c r="G327" s="274">
        <v>9.6999999999999993</v>
      </c>
      <c r="H327" s="274">
        <v>9.7010000000000005</v>
      </c>
      <c r="I327" s="443" t="s">
        <v>166</v>
      </c>
      <c r="J327" s="277">
        <v>81320</v>
      </c>
      <c r="K327" s="277">
        <v>81320</v>
      </c>
      <c r="L327" s="277">
        <v>74147.66</v>
      </c>
      <c r="M327" s="298">
        <v>2</v>
      </c>
    </row>
    <row r="328" spans="2:13" s="89" customFormat="1" ht="28.5" x14ac:dyDescent="0.8">
      <c r="B328" s="297" t="s">
        <v>253</v>
      </c>
      <c r="C328" s="442" t="s">
        <v>165</v>
      </c>
      <c r="D328" s="274">
        <v>97.827399999999997</v>
      </c>
      <c r="E328" s="274"/>
      <c r="F328" s="274" t="s">
        <v>381</v>
      </c>
      <c r="G328" s="274">
        <v>9.75</v>
      </c>
      <c r="H328" s="274">
        <v>10.122999999999999</v>
      </c>
      <c r="I328" s="443" t="s">
        <v>166</v>
      </c>
      <c r="J328" s="277">
        <v>200000</v>
      </c>
      <c r="K328" s="277">
        <v>200000</v>
      </c>
      <c r="L328" s="277">
        <v>195654.83</v>
      </c>
      <c r="M328" s="298">
        <v>1</v>
      </c>
    </row>
    <row r="329" spans="2:13" s="89" customFormat="1" ht="28.5" x14ac:dyDescent="0.8">
      <c r="B329" s="297" t="s">
        <v>253</v>
      </c>
      <c r="C329" s="442" t="s">
        <v>165</v>
      </c>
      <c r="D329" s="274">
        <v>97.517300000000006</v>
      </c>
      <c r="E329" s="274"/>
      <c r="F329" s="274" t="s">
        <v>170</v>
      </c>
      <c r="G329" s="274">
        <v>9.75</v>
      </c>
      <c r="H329" s="274">
        <v>10.106</v>
      </c>
      <c r="I329" s="443" t="s">
        <v>166</v>
      </c>
      <c r="J329" s="277">
        <v>180000</v>
      </c>
      <c r="K329" s="277">
        <v>180000</v>
      </c>
      <c r="L329" s="277">
        <v>175531.27</v>
      </c>
      <c r="M329" s="298">
        <v>1</v>
      </c>
    </row>
    <row r="330" spans="2:13" s="89" customFormat="1" ht="28.5" x14ac:dyDescent="0.8">
      <c r="B330" s="297" t="s">
        <v>253</v>
      </c>
      <c r="C330" s="442" t="s">
        <v>165</v>
      </c>
      <c r="D330" s="274">
        <v>97.363</v>
      </c>
      <c r="E330" s="274"/>
      <c r="F330" s="274" t="s">
        <v>520</v>
      </c>
      <c r="G330" s="274">
        <v>9.75</v>
      </c>
      <c r="H330" s="274">
        <v>10.098000000000001</v>
      </c>
      <c r="I330" s="443" t="s">
        <v>166</v>
      </c>
      <c r="J330" s="277">
        <v>100000</v>
      </c>
      <c r="K330" s="277">
        <v>100000</v>
      </c>
      <c r="L330" s="277">
        <v>97363.08</v>
      </c>
      <c r="M330" s="298">
        <v>1</v>
      </c>
    </row>
    <row r="331" spans="2:13" s="89" customFormat="1" ht="28.5" x14ac:dyDescent="0.8">
      <c r="B331" s="297" t="s">
        <v>253</v>
      </c>
      <c r="C331" s="442" t="s">
        <v>165</v>
      </c>
      <c r="D331" s="274">
        <v>95.073300000000003</v>
      </c>
      <c r="E331" s="274"/>
      <c r="F331" s="274" t="s">
        <v>182</v>
      </c>
      <c r="G331" s="274">
        <v>10.25</v>
      </c>
      <c r="H331" s="274">
        <v>10.509</v>
      </c>
      <c r="I331" s="443" t="s">
        <v>166</v>
      </c>
      <c r="J331" s="277">
        <v>387245</v>
      </c>
      <c r="K331" s="277">
        <v>387245</v>
      </c>
      <c r="L331" s="277">
        <v>368166.8</v>
      </c>
      <c r="M331" s="298">
        <v>1</v>
      </c>
    </row>
    <row r="332" spans="2:13" s="89" customFormat="1" ht="28.5" x14ac:dyDescent="0.8">
      <c r="B332" s="297" t="s">
        <v>197</v>
      </c>
      <c r="C332" s="442" t="s">
        <v>165</v>
      </c>
      <c r="D332" s="274">
        <v>93.984899999999996</v>
      </c>
      <c r="E332" s="274"/>
      <c r="F332" s="274" t="s">
        <v>521</v>
      </c>
      <c r="G332" s="274">
        <v>9.6</v>
      </c>
      <c r="H332" s="274">
        <v>9.7519999999999989</v>
      </c>
      <c r="I332" s="443" t="s">
        <v>166</v>
      </c>
      <c r="J332" s="277">
        <v>555</v>
      </c>
      <c r="K332" s="277">
        <v>555</v>
      </c>
      <c r="L332" s="277">
        <v>521.62</v>
      </c>
      <c r="M332" s="298">
        <v>1</v>
      </c>
    </row>
    <row r="333" spans="2:13" s="89" customFormat="1" ht="28.5" x14ac:dyDescent="0.8">
      <c r="B333" s="297" t="s">
        <v>197</v>
      </c>
      <c r="C333" s="442" t="s">
        <v>165</v>
      </c>
      <c r="D333" s="274">
        <v>93.961399999999998</v>
      </c>
      <c r="E333" s="274"/>
      <c r="F333" s="274" t="s">
        <v>522</v>
      </c>
      <c r="G333" s="274">
        <v>9.6</v>
      </c>
      <c r="H333" s="274">
        <v>9.75</v>
      </c>
      <c r="I333" s="443" t="s">
        <v>166</v>
      </c>
      <c r="J333" s="277">
        <v>16785</v>
      </c>
      <c r="K333" s="277">
        <v>16785</v>
      </c>
      <c r="L333" s="277">
        <v>15771.42</v>
      </c>
      <c r="M333" s="298">
        <v>1</v>
      </c>
    </row>
    <row r="334" spans="2:13" s="89" customFormat="1" ht="28.5" x14ac:dyDescent="0.8">
      <c r="B334" s="297" t="s">
        <v>304</v>
      </c>
      <c r="C334" s="442" t="s">
        <v>165</v>
      </c>
      <c r="D334" s="274">
        <v>97.234200000000001</v>
      </c>
      <c r="E334" s="274"/>
      <c r="F334" s="274" t="s">
        <v>369</v>
      </c>
      <c r="G334" s="274">
        <v>8</v>
      </c>
      <c r="H334" s="274">
        <v>8.2070000000000007</v>
      </c>
      <c r="I334" s="443" t="s">
        <v>166</v>
      </c>
      <c r="J334" s="277">
        <v>6200</v>
      </c>
      <c r="K334" s="277">
        <v>6200</v>
      </c>
      <c r="L334" s="277">
        <v>6028.52</v>
      </c>
      <c r="M334" s="298">
        <v>1</v>
      </c>
    </row>
    <row r="335" spans="2:13" s="89" customFormat="1" ht="28.5" x14ac:dyDescent="0.8">
      <c r="B335" s="297" t="s">
        <v>304</v>
      </c>
      <c r="C335" s="442" t="s">
        <v>165</v>
      </c>
      <c r="D335" s="274">
        <v>96.836600000000004</v>
      </c>
      <c r="E335" s="274"/>
      <c r="F335" s="274" t="s">
        <v>384</v>
      </c>
      <c r="G335" s="274">
        <v>8</v>
      </c>
      <c r="H335" s="274">
        <v>8.19</v>
      </c>
      <c r="I335" s="443" t="s">
        <v>166</v>
      </c>
      <c r="J335" s="277">
        <v>7300</v>
      </c>
      <c r="K335" s="277">
        <v>7300</v>
      </c>
      <c r="L335" s="277">
        <v>7069.08</v>
      </c>
      <c r="M335" s="298">
        <v>1</v>
      </c>
    </row>
    <row r="336" spans="2:13" s="89" customFormat="1" ht="28.5" x14ac:dyDescent="0.8">
      <c r="B336" s="297" t="s">
        <v>304</v>
      </c>
      <c r="C336" s="442" t="s">
        <v>165</v>
      </c>
      <c r="D336" s="274">
        <v>95.988399999999999</v>
      </c>
      <c r="E336" s="274"/>
      <c r="F336" s="274" t="s">
        <v>293</v>
      </c>
      <c r="G336" s="274">
        <v>8.5</v>
      </c>
      <c r="H336" s="274">
        <v>8.6829999999999998</v>
      </c>
      <c r="I336" s="443" t="s">
        <v>166</v>
      </c>
      <c r="J336" s="277">
        <v>18686</v>
      </c>
      <c r="K336" s="277">
        <v>18686</v>
      </c>
      <c r="L336" s="277">
        <v>17936.41</v>
      </c>
      <c r="M336" s="298">
        <v>1</v>
      </c>
    </row>
    <row r="337" spans="2:13" s="89" customFormat="1" ht="28.5" x14ac:dyDescent="0.8">
      <c r="B337" s="297" t="s">
        <v>304</v>
      </c>
      <c r="C337" s="442" t="s">
        <v>165</v>
      </c>
      <c r="D337" s="274">
        <v>95.923199999999994</v>
      </c>
      <c r="E337" s="274"/>
      <c r="F337" s="274" t="s">
        <v>184</v>
      </c>
      <c r="G337" s="274">
        <v>8.5</v>
      </c>
      <c r="H337" s="274">
        <v>8.68</v>
      </c>
      <c r="I337" s="443" t="s">
        <v>166</v>
      </c>
      <c r="J337" s="277">
        <v>20863</v>
      </c>
      <c r="K337" s="277">
        <v>20863</v>
      </c>
      <c r="L337" s="277">
        <v>20012.47</v>
      </c>
      <c r="M337" s="298">
        <v>2</v>
      </c>
    </row>
    <row r="338" spans="2:13" s="89" customFormat="1" ht="28.5" x14ac:dyDescent="0.8">
      <c r="B338" s="297" t="s">
        <v>304</v>
      </c>
      <c r="C338" s="442" t="s">
        <v>165</v>
      </c>
      <c r="D338" s="274">
        <v>95.901499999999999</v>
      </c>
      <c r="E338" s="274"/>
      <c r="F338" s="274" t="s">
        <v>181</v>
      </c>
      <c r="G338" s="274">
        <v>8.5</v>
      </c>
      <c r="H338" s="274">
        <v>8.6790000000000003</v>
      </c>
      <c r="I338" s="443" t="s">
        <v>166</v>
      </c>
      <c r="J338" s="277">
        <v>41669</v>
      </c>
      <c r="K338" s="277">
        <v>41669</v>
      </c>
      <c r="L338" s="277">
        <v>39961.21</v>
      </c>
      <c r="M338" s="298">
        <v>1</v>
      </c>
    </row>
    <row r="339" spans="2:13" s="89" customFormat="1" ht="28.5" x14ac:dyDescent="0.8">
      <c r="B339" s="297" t="s">
        <v>255</v>
      </c>
      <c r="C339" s="442" t="s">
        <v>165</v>
      </c>
      <c r="D339" s="274">
        <v>98.328400000000002</v>
      </c>
      <c r="E339" s="274"/>
      <c r="F339" s="274" t="s">
        <v>212</v>
      </c>
      <c r="G339" s="274">
        <v>6.8</v>
      </c>
      <c r="H339" s="274">
        <v>6.9750000000000005</v>
      </c>
      <c r="I339" s="443" t="s">
        <v>166</v>
      </c>
      <c r="J339" s="277">
        <v>50000</v>
      </c>
      <c r="K339" s="277">
        <v>50000</v>
      </c>
      <c r="L339" s="277">
        <v>49164.21</v>
      </c>
      <c r="M339" s="298">
        <v>1</v>
      </c>
    </row>
    <row r="340" spans="2:13" s="89" customFormat="1" ht="28.5" x14ac:dyDescent="0.8">
      <c r="B340" s="297" t="s">
        <v>255</v>
      </c>
      <c r="C340" s="442" t="s">
        <v>165</v>
      </c>
      <c r="D340" s="274">
        <v>97.719800000000006</v>
      </c>
      <c r="E340" s="274"/>
      <c r="F340" s="274" t="s">
        <v>209</v>
      </c>
      <c r="G340" s="274">
        <v>7</v>
      </c>
      <c r="H340" s="274">
        <v>7.1639999999999997</v>
      </c>
      <c r="I340" s="443" t="s">
        <v>166</v>
      </c>
      <c r="J340" s="277">
        <v>100000</v>
      </c>
      <c r="K340" s="277">
        <v>100000</v>
      </c>
      <c r="L340" s="277">
        <v>97719.87</v>
      </c>
      <c r="M340" s="298">
        <v>1</v>
      </c>
    </row>
    <row r="341" spans="2:13" s="89" customFormat="1" ht="28.5" x14ac:dyDescent="0.8">
      <c r="B341" s="297" t="s">
        <v>199</v>
      </c>
      <c r="C341" s="442" t="s">
        <v>165</v>
      </c>
      <c r="D341" s="274">
        <v>98.039199999999994</v>
      </c>
      <c r="E341" s="274"/>
      <c r="F341" s="274" t="s">
        <v>212</v>
      </c>
      <c r="G341" s="274">
        <v>8</v>
      </c>
      <c r="H341" s="274">
        <v>8.2430000000000003</v>
      </c>
      <c r="I341" s="443" t="s">
        <v>166</v>
      </c>
      <c r="J341" s="277">
        <v>25000</v>
      </c>
      <c r="K341" s="277">
        <v>25000</v>
      </c>
      <c r="L341" s="277">
        <v>24509.8</v>
      </c>
      <c r="M341" s="298">
        <v>2</v>
      </c>
    </row>
    <row r="342" spans="2:13" s="89" customFormat="1" ht="28.5" x14ac:dyDescent="0.8">
      <c r="B342" s="297" t="s">
        <v>199</v>
      </c>
      <c r="C342" s="442" t="s">
        <v>165</v>
      </c>
      <c r="D342" s="274">
        <v>97.106999999999999</v>
      </c>
      <c r="E342" s="274"/>
      <c r="F342" s="274" t="s">
        <v>523</v>
      </c>
      <c r="G342" s="274">
        <v>8.25</v>
      </c>
      <c r="H342" s="274">
        <v>8.4689999999999994</v>
      </c>
      <c r="I342" s="443" t="s">
        <v>166</v>
      </c>
      <c r="J342" s="277">
        <v>200000</v>
      </c>
      <c r="K342" s="277">
        <v>200000</v>
      </c>
      <c r="L342" s="277">
        <v>194214.04</v>
      </c>
      <c r="M342" s="298">
        <v>2</v>
      </c>
    </row>
    <row r="343" spans="2:13" s="89" customFormat="1" ht="28.5" x14ac:dyDescent="0.8">
      <c r="B343" s="297" t="s">
        <v>199</v>
      </c>
      <c r="C343" s="442" t="s">
        <v>165</v>
      </c>
      <c r="D343" s="274">
        <v>95.879800000000003</v>
      </c>
      <c r="E343" s="274"/>
      <c r="F343" s="274" t="s">
        <v>182</v>
      </c>
      <c r="G343" s="274">
        <v>8.5</v>
      </c>
      <c r="H343" s="274">
        <v>8.677999999999999</v>
      </c>
      <c r="I343" s="443" t="s">
        <v>166</v>
      </c>
      <c r="J343" s="277">
        <v>521012</v>
      </c>
      <c r="K343" s="277">
        <v>521012</v>
      </c>
      <c r="L343" s="277">
        <v>499545.42</v>
      </c>
      <c r="M343" s="298">
        <v>1</v>
      </c>
    </row>
    <row r="344" spans="2:13" s="89" customFormat="1" ht="28.5" x14ac:dyDescent="0.8">
      <c r="B344" s="297" t="s">
        <v>199</v>
      </c>
      <c r="C344" s="442" t="s">
        <v>165</v>
      </c>
      <c r="D344" s="274">
        <v>95.793000000000006</v>
      </c>
      <c r="E344" s="274"/>
      <c r="F344" s="274" t="s">
        <v>351</v>
      </c>
      <c r="G344" s="274">
        <v>8.5</v>
      </c>
      <c r="H344" s="274">
        <v>8.6739999999999995</v>
      </c>
      <c r="I344" s="443" t="s">
        <v>166</v>
      </c>
      <c r="J344" s="277">
        <v>219809</v>
      </c>
      <c r="K344" s="277">
        <v>219809</v>
      </c>
      <c r="L344" s="277">
        <v>210561.83</v>
      </c>
      <c r="M344" s="298">
        <v>4</v>
      </c>
    </row>
    <row r="345" spans="2:13" s="89" customFormat="1" ht="28.5" x14ac:dyDescent="0.8">
      <c r="B345" s="297" t="s">
        <v>199</v>
      </c>
      <c r="C345" s="442" t="s">
        <v>165</v>
      </c>
      <c r="D345" s="274">
        <v>92.250900000000001</v>
      </c>
      <c r="E345" s="274"/>
      <c r="F345" s="274" t="s">
        <v>411</v>
      </c>
      <c r="G345" s="274">
        <v>9</v>
      </c>
      <c r="H345" s="274">
        <v>9.0259999999999998</v>
      </c>
      <c r="I345" s="443" t="s">
        <v>166</v>
      </c>
      <c r="J345" s="277">
        <v>17315</v>
      </c>
      <c r="K345" s="277">
        <v>17315</v>
      </c>
      <c r="L345" s="277">
        <v>15973.25</v>
      </c>
      <c r="M345" s="298">
        <v>1</v>
      </c>
    </row>
    <row r="346" spans="2:13" s="89" customFormat="1" ht="28.5" x14ac:dyDescent="0.8">
      <c r="B346" s="297" t="s">
        <v>280</v>
      </c>
      <c r="C346" s="442" t="s">
        <v>165</v>
      </c>
      <c r="D346" s="274">
        <v>99.800299999999993</v>
      </c>
      <c r="E346" s="274"/>
      <c r="F346" s="274" t="s">
        <v>524</v>
      </c>
      <c r="G346" s="274">
        <v>8</v>
      </c>
      <c r="H346" s="274">
        <v>8.32</v>
      </c>
      <c r="I346" s="443" t="s">
        <v>166</v>
      </c>
      <c r="J346" s="277">
        <v>9500</v>
      </c>
      <c r="K346" s="277">
        <v>9500</v>
      </c>
      <c r="L346" s="277">
        <v>9481.0400000000009</v>
      </c>
      <c r="M346" s="298">
        <v>1</v>
      </c>
    </row>
    <row r="347" spans="2:13" s="89" customFormat="1" ht="28.5" x14ac:dyDescent="0.8">
      <c r="B347" s="297" t="s">
        <v>280</v>
      </c>
      <c r="C347" s="442" t="s">
        <v>165</v>
      </c>
      <c r="D347" s="274">
        <v>95.778999999999996</v>
      </c>
      <c r="E347" s="274"/>
      <c r="F347" s="274" t="s">
        <v>380</v>
      </c>
      <c r="G347" s="274">
        <v>9.5</v>
      </c>
      <c r="H347" s="274">
        <v>9.7420000000000009</v>
      </c>
      <c r="I347" s="443" t="s">
        <v>166</v>
      </c>
      <c r="J347" s="277">
        <v>15624</v>
      </c>
      <c r="K347" s="277">
        <v>15624</v>
      </c>
      <c r="L347" s="277">
        <v>14964.52</v>
      </c>
      <c r="M347" s="298">
        <v>1</v>
      </c>
    </row>
    <row r="348" spans="2:13" s="89" customFormat="1" ht="28.5" x14ac:dyDescent="0.8">
      <c r="B348" s="297" t="s">
        <v>215</v>
      </c>
      <c r="C348" s="442" t="s">
        <v>165</v>
      </c>
      <c r="D348" s="274">
        <v>93.302899999999994</v>
      </c>
      <c r="E348" s="274"/>
      <c r="F348" s="274" t="s">
        <v>370</v>
      </c>
      <c r="G348" s="274">
        <v>9.5</v>
      </c>
      <c r="H348" s="274">
        <v>9.6080000000000005</v>
      </c>
      <c r="I348" s="443" t="s">
        <v>166</v>
      </c>
      <c r="J348" s="277">
        <v>320034</v>
      </c>
      <c r="K348" s="277">
        <v>320034</v>
      </c>
      <c r="L348" s="277">
        <v>298601.08</v>
      </c>
      <c r="M348" s="298">
        <v>2</v>
      </c>
    </row>
    <row r="349" spans="2:13" s="89" customFormat="1" ht="28.5" x14ac:dyDescent="0.8">
      <c r="B349" s="297" t="s">
        <v>215</v>
      </c>
      <c r="C349" s="442" t="s">
        <v>165</v>
      </c>
      <c r="D349" s="274">
        <v>91.412300000000002</v>
      </c>
      <c r="E349" s="274"/>
      <c r="F349" s="274" t="s">
        <v>417</v>
      </c>
      <c r="G349" s="274">
        <v>9.5</v>
      </c>
      <c r="H349" s="274">
        <v>9.5039999999999996</v>
      </c>
      <c r="I349" s="443" t="s">
        <v>166</v>
      </c>
      <c r="J349" s="277">
        <v>9850</v>
      </c>
      <c r="K349" s="277">
        <v>9850</v>
      </c>
      <c r="L349" s="277">
        <v>9004.11</v>
      </c>
      <c r="M349" s="298">
        <v>1</v>
      </c>
    </row>
    <row r="350" spans="2:13" s="89" customFormat="1" ht="28.5" x14ac:dyDescent="0.8">
      <c r="B350" s="297" t="s">
        <v>215</v>
      </c>
      <c r="C350" s="442" t="s">
        <v>165</v>
      </c>
      <c r="D350" s="274">
        <v>91.368200000000002</v>
      </c>
      <c r="E350" s="274"/>
      <c r="F350" s="274" t="s">
        <v>213</v>
      </c>
      <c r="G350" s="274">
        <v>9.5</v>
      </c>
      <c r="H350" s="274">
        <v>9.5019999999999989</v>
      </c>
      <c r="I350" s="443" t="s">
        <v>166</v>
      </c>
      <c r="J350" s="277">
        <v>127940</v>
      </c>
      <c r="K350" s="277">
        <v>127940</v>
      </c>
      <c r="L350" s="277">
        <v>116896.53</v>
      </c>
      <c r="M350" s="298">
        <v>4</v>
      </c>
    </row>
    <row r="351" spans="2:13" s="89" customFormat="1" ht="28.5" x14ac:dyDescent="0.8">
      <c r="B351" s="297" t="s">
        <v>215</v>
      </c>
      <c r="C351" s="442" t="s">
        <v>165</v>
      </c>
      <c r="D351" s="274">
        <v>91.346199999999996</v>
      </c>
      <c r="E351" s="274"/>
      <c r="F351" s="274" t="s">
        <v>186</v>
      </c>
      <c r="G351" s="274">
        <v>9.5</v>
      </c>
      <c r="H351" s="274">
        <v>9.5009999999999994</v>
      </c>
      <c r="I351" s="443" t="s">
        <v>166</v>
      </c>
      <c r="J351" s="277">
        <v>320994</v>
      </c>
      <c r="K351" s="277">
        <v>320994</v>
      </c>
      <c r="L351" s="277">
        <v>293215.88</v>
      </c>
      <c r="M351" s="298">
        <v>5</v>
      </c>
    </row>
    <row r="352" spans="2:13" s="89" customFormat="1" ht="28.5" x14ac:dyDescent="0.8">
      <c r="B352" s="297" t="s">
        <v>202</v>
      </c>
      <c r="C352" s="442" t="s">
        <v>165</v>
      </c>
      <c r="D352" s="274">
        <v>95.659400000000005</v>
      </c>
      <c r="E352" s="274"/>
      <c r="F352" s="274" t="s">
        <v>525</v>
      </c>
      <c r="G352" s="274">
        <v>8.25</v>
      </c>
      <c r="H352" s="274">
        <v>8.4019999999999992</v>
      </c>
      <c r="I352" s="443" t="s">
        <v>166</v>
      </c>
      <c r="J352" s="277">
        <v>24300</v>
      </c>
      <c r="K352" s="277">
        <v>24300</v>
      </c>
      <c r="L352" s="277">
        <v>23245.25</v>
      </c>
      <c r="M352" s="298">
        <v>1</v>
      </c>
    </row>
    <row r="353" spans="2:13" s="89" customFormat="1" ht="28.5" x14ac:dyDescent="0.8">
      <c r="B353" s="297" t="s">
        <v>202</v>
      </c>
      <c r="C353" s="442" t="s">
        <v>165</v>
      </c>
      <c r="D353" s="274">
        <v>95.4084</v>
      </c>
      <c r="E353" s="274"/>
      <c r="F353" s="274" t="s">
        <v>526</v>
      </c>
      <c r="G353" s="274">
        <v>8.25</v>
      </c>
      <c r="H353" s="274">
        <v>8.391</v>
      </c>
      <c r="I353" s="443" t="s">
        <v>166</v>
      </c>
      <c r="J353" s="277">
        <v>54196</v>
      </c>
      <c r="K353" s="277">
        <v>54196</v>
      </c>
      <c r="L353" s="277">
        <v>51707.57</v>
      </c>
      <c r="M353" s="298">
        <v>1</v>
      </c>
    </row>
    <row r="354" spans="2:13" s="89" customFormat="1" ht="28.5" x14ac:dyDescent="0.8">
      <c r="B354" s="297" t="s">
        <v>203</v>
      </c>
      <c r="C354" s="442" t="s">
        <v>165</v>
      </c>
      <c r="D354" s="274">
        <v>95.170100000000005</v>
      </c>
      <c r="E354" s="274"/>
      <c r="F354" s="274" t="s">
        <v>386</v>
      </c>
      <c r="G354" s="274">
        <v>7</v>
      </c>
      <c r="H354" s="274">
        <v>7.0659999999999998</v>
      </c>
      <c r="I354" s="443" t="s">
        <v>166</v>
      </c>
      <c r="J354" s="277">
        <v>32859</v>
      </c>
      <c r="K354" s="277">
        <v>32859</v>
      </c>
      <c r="L354" s="277">
        <v>31271.95</v>
      </c>
      <c r="M354" s="298">
        <v>1</v>
      </c>
    </row>
    <row r="355" spans="2:13" s="89" customFormat="1" ht="28.5" x14ac:dyDescent="0.8">
      <c r="B355" s="297" t="s">
        <v>323</v>
      </c>
      <c r="C355" s="442" t="s">
        <v>165</v>
      </c>
      <c r="D355" s="274">
        <v>98.727500000000006</v>
      </c>
      <c r="E355" s="274"/>
      <c r="F355" s="274" t="s">
        <v>296</v>
      </c>
      <c r="G355" s="274">
        <v>7.25</v>
      </c>
      <c r="H355" s="274">
        <v>7.4690000000000003</v>
      </c>
      <c r="I355" s="443" t="s">
        <v>166</v>
      </c>
      <c r="J355" s="277">
        <v>105000</v>
      </c>
      <c r="K355" s="277">
        <v>105000</v>
      </c>
      <c r="L355" s="277">
        <v>103663.89</v>
      </c>
      <c r="M355" s="298">
        <v>1</v>
      </c>
    </row>
    <row r="356" spans="2:13" s="89" customFormat="1" ht="28.5" x14ac:dyDescent="0.8">
      <c r="B356" s="297" t="s">
        <v>373</v>
      </c>
      <c r="C356" s="442" t="s">
        <v>165</v>
      </c>
      <c r="D356" s="274">
        <v>99.554699999999997</v>
      </c>
      <c r="E356" s="274"/>
      <c r="F356" s="274" t="s">
        <v>324</v>
      </c>
      <c r="G356" s="274">
        <v>7</v>
      </c>
      <c r="H356" s="274">
        <v>7.234</v>
      </c>
      <c r="I356" s="443" t="s">
        <v>166</v>
      </c>
      <c r="J356" s="277">
        <v>17485</v>
      </c>
      <c r="K356" s="277">
        <v>17485</v>
      </c>
      <c r="L356" s="277">
        <v>17407.150000000001</v>
      </c>
      <c r="M356" s="298">
        <v>1</v>
      </c>
    </row>
    <row r="357" spans="2:13" s="89" customFormat="1" ht="28.5" x14ac:dyDescent="0.8">
      <c r="B357" s="297" t="s">
        <v>216</v>
      </c>
      <c r="C357" s="442" t="s">
        <v>165</v>
      </c>
      <c r="D357" s="274">
        <v>97.323599999999999</v>
      </c>
      <c r="E357" s="274"/>
      <c r="F357" s="274" t="s">
        <v>209</v>
      </c>
      <c r="G357" s="274">
        <v>8.25</v>
      </c>
      <c r="H357" s="274">
        <v>8.4779999999999998</v>
      </c>
      <c r="I357" s="443" t="s">
        <v>166</v>
      </c>
      <c r="J357" s="277">
        <v>110000</v>
      </c>
      <c r="K357" s="277">
        <v>110000</v>
      </c>
      <c r="L357" s="277">
        <v>107055.96</v>
      </c>
      <c r="M357" s="298">
        <v>2</v>
      </c>
    </row>
    <row r="358" spans="2:13" s="89" customFormat="1" ht="28.5" x14ac:dyDescent="0.8">
      <c r="B358" s="297" t="s">
        <v>216</v>
      </c>
      <c r="C358" s="442" t="s">
        <v>165</v>
      </c>
      <c r="D358" s="274">
        <v>95.786000000000001</v>
      </c>
      <c r="E358" s="274"/>
      <c r="F358" s="274" t="s">
        <v>181</v>
      </c>
      <c r="G358" s="274">
        <v>8.75</v>
      </c>
      <c r="H358" s="274">
        <v>8.94</v>
      </c>
      <c r="I358" s="443" t="s">
        <v>166</v>
      </c>
      <c r="J358" s="277">
        <v>19400</v>
      </c>
      <c r="K358" s="277">
        <v>19400</v>
      </c>
      <c r="L358" s="277">
        <v>18582.5</v>
      </c>
      <c r="M358" s="298">
        <v>1</v>
      </c>
    </row>
    <row r="359" spans="2:13" s="89" customFormat="1" ht="28.5" x14ac:dyDescent="0.8">
      <c r="B359" s="297" t="s">
        <v>216</v>
      </c>
      <c r="C359" s="442" t="s">
        <v>165</v>
      </c>
      <c r="D359" s="274">
        <v>91.346199999999996</v>
      </c>
      <c r="E359" s="274"/>
      <c r="F359" s="274" t="s">
        <v>186</v>
      </c>
      <c r="G359" s="274">
        <v>9.5</v>
      </c>
      <c r="H359" s="274">
        <v>9.5009999999999994</v>
      </c>
      <c r="I359" s="443" t="s">
        <v>166</v>
      </c>
      <c r="J359" s="277">
        <v>400000</v>
      </c>
      <c r="K359" s="277">
        <v>400000</v>
      </c>
      <c r="L359" s="277">
        <v>365384.86</v>
      </c>
      <c r="M359" s="298">
        <v>1</v>
      </c>
    </row>
    <row r="360" spans="2:13" s="89" customFormat="1" ht="28.5" x14ac:dyDescent="0.8">
      <c r="B360" s="297" t="s">
        <v>375</v>
      </c>
      <c r="C360" s="442" t="s">
        <v>165</v>
      </c>
      <c r="D360" s="274">
        <v>92.549700000000001</v>
      </c>
      <c r="E360" s="274"/>
      <c r="F360" s="274" t="s">
        <v>527</v>
      </c>
      <c r="G360" s="274">
        <v>10.5</v>
      </c>
      <c r="H360" s="274">
        <v>10.625999999999999</v>
      </c>
      <c r="I360" s="443" t="s">
        <v>166</v>
      </c>
      <c r="J360" s="277">
        <v>50000</v>
      </c>
      <c r="K360" s="277">
        <v>50000</v>
      </c>
      <c r="L360" s="277">
        <v>46274.87</v>
      </c>
      <c r="M360" s="298">
        <v>1</v>
      </c>
    </row>
    <row r="361" spans="2:13" s="89" customFormat="1" ht="28.5" x14ac:dyDescent="0.8">
      <c r="B361" s="297" t="s">
        <v>375</v>
      </c>
      <c r="C361" s="442" t="s">
        <v>165</v>
      </c>
      <c r="D361" s="274">
        <v>91.855400000000003</v>
      </c>
      <c r="E361" s="274"/>
      <c r="F361" s="274" t="s">
        <v>378</v>
      </c>
      <c r="G361" s="274">
        <v>10.5</v>
      </c>
      <c r="H361" s="274">
        <v>10.583</v>
      </c>
      <c r="I361" s="443" t="s">
        <v>166</v>
      </c>
      <c r="J361" s="277">
        <v>50000</v>
      </c>
      <c r="K361" s="277">
        <v>50000</v>
      </c>
      <c r="L361" s="277">
        <v>45927.74</v>
      </c>
      <c r="M361" s="298">
        <v>1</v>
      </c>
    </row>
    <row r="362" spans="2:13" s="89" customFormat="1" ht="28.5" x14ac:dyDescent="0.8">
      <c r="B362" s="297" t="s">
        <v>205</v>
      </c>
      <c r="C362" s="442" t="s">
        <v>165</v>
      </c>
      <c r="D362" s="274">
        <v>98.756600000000006</v>
      </c>
      <c r="E362" s="274"/>
      <c r="F362" s="274" t="s">
        <v>274</v>
      </c>
      <c r="G362" s="274">
        <v>9.25</v>
      </c>
      <c r="H362" s="274">
        <v>9.6269999999999989</v>
      </c>
      <c r="I362" s="443" t="s">
        <v>166</v>
      </c>
      <c r="J362" s="277">
        <v>4043</v>
      </c>
      <c r="K362" s="277">
        <v>4043</v>
      </c>
      <c r="L362" s="277">
        <v>3992.73</v>
      </c>
      <c r="M362" s="298">
        <v>1</v>
      </c>
    </row>
    <row r="363" spans="2:13" s="89" customFormat="1" ht="28.5" x14ac:dyDescent="0.8">
      <c r="B363" s="297" t="s">
        <v>205</v>
      </c>
      <c r="C363" s="442" t="s">
        <v>165</v>
      </c>
      <c r="D363" s="274">
        <v>98.606399999999994</v>
      </c>
      <c r="E363" s="274"/>
      <c r="F363" s="274" t="s">
        <v>395</v>
      </c>
      <c r="G363" s="274">
        <v>9.25</v>
      </c>
      <c r="H363" s="274">
        <v>9.6199999999999992</v>
      </c>
      <c r="I363" s="443" t="s">
        <v>166</v>
      </c>
      <c r="J363" s="277">
        <v>3988</v>
      </c>
      <c r="K363" s="277">
        <v>3988</v>
      </c>
      <c r="L363" s="277">
        <v>3932.43</v>
      </c>
      <c r="M363" s="298">
        <v>1</v>
      </c>
    </row>
    <row r="364" spans="2:13" s="89" customFormat="1" ht="28.5" x14ac:dyDescent="0.8">
      <c r="B364" s="297" t="s">
        <v>205</v>
      </c>
      <c r="C364" s="442" t="s">
        <v>165</v>
      </c>
      <c r="D364" s="274">
        <v>98.581500000000005</v>
      </c>
      <c r="E364" s="274"/>
      <c r="F364" s="274" t="s">
        <v>285</v>
      </c>
      <c r="G364" s="274">
        <v>9.25</v>
      </c>
      <c r="H364" s="274">
        <v>9.6189999999999998</v>
      </c>
      <c r="I364" s="443" t="s">
        <v>166</v>
      </c>
      <c r="J364" s="277">
        <v>35495</v>
      </c>
      <c r="K364" s="277">
        <v>35495</v>
      </c>
      <c r="L364" s="277">
        <v>34991.51</v>
      </c>
      <c r="M364" s="298">
        <v>1</v>
      </c>
    </row>
    <row r="365" spans="2:13" s="89" customFormat="1" ht="28.5" x14ac:dyDescent="0.8">
      <c r="B365" s="297" t="s">
        <v>205</v>
      </c>
      <c r="C365" s="442" t="s">
        <v>165</v>
      </c>
      <c r="D365" s="274">
        <v>98.481700000000004</v>
      </c>
      <c r="E365" s="274"/>
      <c r="F365" s="274" t="s">
        <v>272</v>
      </c>
      <c r="G365" s="274">
        <v>9.25</v>
      </c>
      <c r="H365" s="274">
        <v>9.6129999999999995</v>
      </c>
      <c r="I365" s="443" t="s">
        <v>166</v>
      </c>
      <c r="J365" s="277">
        <v>20301</v>
      </c>
      <c r="K365" s="277">
        <v>20301</v>
      </c>
      <c r="L365" s="277">
        <v>19992.78</v>
      </c>
      <c r="M365" s="298">
        <v>1</v>
      </c>
    </row>
    <row r="366" spans="2:13" s="89" customFormat="1" ht="28.5" x14ac:dyDescent="0.8">
      <c r="B366" s="297" t="s">
        <v>325</v>
      </c>
      <c r="C366" s="442" t="s">
        <v>165</v>
      </c>
      <c r="D366" s="274">
        <v>95.6708</v>
      </c>
      <c r="E366" s="274"/>
      <c r="F366" s="274" t="s">
        <v>181</v>
      </c>
      <c r="G366" s="274">
        <v>9</v>
      </c>
      <c r="H366" s="274">
        <v>9.2009999999999987</v>
      </c>
      <c r="I366" s="443" t="s">
        <v>166</v>
      </c>
      <c r="J366" s="277">
        <v>300000</v>
      </c>
      <c r="K366" s="277">
        <v>300000</v>
      </c>
      <c r="L366" s="277">
        <v>287012.68</v>
      </c>
      <c r="M366" s="298">
        <v>1</v>
      </c>
    </row>
    <row r="367" spans="2:13" s="89" customFormat="1" ht="28.5" x14ac:dyDescent="0.8">
      <c r="B367" s="297" t="s">
        <v>217</v>
      </c>
      <c r="C367" s="442" t="s">
        <v>165</v>
      </c>
      <c r="D367" s="274">
        <v>97.063299999999998</v>
      </c>
      <c r="E367" s="274"/>
      <c r="F367" s="274" t="s">
        <v>369</v>
      </c>
      <c r="G367" s="274">
        <v>8.5093599999999991</v>
      </c>
      <c r="H367" s="274">
        <v>8.7439999999999998</v>
      </c>
      <c r="I367" s="443" t="s">
        <v>166</v>
      </c>
      <c r="J367" s="277">
        <v>150000</v>
      </c>
      <c r="K367" s="277">
        <v>150000</v>
      </c>
      <c r="L367" s="277">
        <v>145594.95000000001</v>
      </c>
      <c r="M367" s="298">
        <v>1</v>
      </c>
    </row>
    <row r="368" spans="2:13" s="89" customFormat="1" ht="28.5" x14ac:dyDescent="0.8">
      <c r="B368" s="297" t="s">
        <v>217</v>
      </c>
      <c r="C368" s="442" t="s">
        <v>165</v>
      </c>
      <c r="D368" s="274">
        <v>97.799499999999995</v>
      </c>
      <c r="E368" s="274"/>
      <c r="F368" s="274" t="s">
        <v>212</v>
      </c>
      <c r="G368" s="274">
        <v>9</v>
      </c>
      <c r="H368" s="274">
        <v>9.3079999999999998</v>
      </c>
      <c r="I368" s="443" t="s">
        <v>166</v>
      </c>
      <c r="J368" s="277">
        <v>1500000</v>
      </c>
      <c r="K368" s="277">
        <v>1500000</v>
      </c>
      <c r="L368" s="277">
        <v>1466992.67</v>
      </c>
      <c r="M368" s="298">
        <v>1</v>
      </c>
    </row>
    <row r="369" spans="2:13" s="89" customFormat="1" ht="28.5" x14ac:dyDescent="0.8">
      <c r="B369" s="297" t="s">
        <v>217</v>
      </c>
      <c r="C369" s="442" t="s">
        <v>165</v>
      </c>
      <c r="D369" s="274">
        <v>99.771799999999999</v>
      </c>
      <c r="E369" s="274"/>
      <c r="F369" s="274" t="s">
        <v>524</v>
      </c>
      <c r="G369" s="274">
        <v>9.1488700000000005</v>
      </c>
      <c r="H369" s="274">
        <v>9.5689999999999991</v>
      </c>
      <c r="I369" s="443" t="s">
        <v>166</v>
      </c>
      <c r="J369" s="277">
        <v>50000</v>
      </c>
      <c r="K369" s="277">
        <v>50000</v>
      </c>
      <c r="L369" s="277">
        <v>49885.9</v>
      </c>
      <c r="M369" s="298">
        <v>1</v>
      </c>
    </row>
    <row r="370" spans="2:13" s="89" customFormat="1" ht="28.5" x14ac:dyDescent="0.8">
      <c r="B370" s="297" t="s">
        <v>217</v>
      </c>
      <c r="C370" s="442" t="s">
        <v>165</v>
      </c>
      <c r="D370" s="274">
        <v>98.224299999999999</v>
      </c>
      <c r="E370" s="274"/>
      <c r="F370" s="274" t="s">
        <v>286</v>
      </c>
      <c r="G370" s="274">
        <v>9.1663099999999993</v>
      </c>
      <c r="H370" s="274">
        <v>9.5089999999999986</v>
      </c>
      <c r="I370" s="443" t="s">
        <v>166</v>
      </c>
      <c r="J370" s="277">
        <v>100000</v>
      </c>
      <c r="K370" s="277">
        <v>100000</v>
      </c>
      <c r="L370" s="277">
        <v>98224.3</v>
      </c>
      <c r="M370" s="298">
        <v>1</v>
      </c>
    </row>
    <row r="371" spans="2:13" s="89" customFormat="1" ht="28.5" x14ac:dyDescent="0.8">
      <c r="B371" s="297" t="s">
        <v>217</v>
      </c>
      <c r="C371" s="442" t="s">
        <v>165</v>
      </c>
      <c r="D371" s="274">
        <v>97.68</v>
      </c>
      <c r="E371" s="274"/>
      <c r="F371" s="274" t="s">
        <v>212</v>
      </c>
      <c r="G371" s="274">
        <v>9.5</v>
      </c>
      <c r="H371" s="274">
        <v>9.843</v>
      </c>
      <c r="I371" s="443" t="s">
        <v>166</v>
      </c>
      <c r="J371" s="277">
        <v>46040</v>
      </c>
      <c r="K371" s="277">
        <v>46040</v>
      </c>
      <c r="L371" s="277">
        <v>44971.91</v>
      </c>
      <c r="M371" s="298">
        <v>2</v>
      </c>
    </row>
    <row r="372" spans="2:13" s="89" customFormat="1" ht="28.5" x14ac:dyDescent="0.8">
      <c r="B372" s="297" t="s">
        <v>217</v>
      </c>
      <c r="C372" s="442" t="s">
        <v>165</v>
      </c>
      <c r="D372" s="274">
        <v>95.827500000000001</v>
      </c>
      <c r="E372" s="274"/>
      <c r="F372" s="274" t="s">
        <v>528</v>
      </c>
      <c r="G372" s="274">
        <v>9.5</v>
      </c>
      <c r="H372" s="274">
        <v>9.7449999999999992</v>
      </c>
      <c r="I372" s="443" t="s">
        <v>166</v>
      </c>
      <c r="J372" s="277">
        <v>2101</v>
      </c>
      <c r="K372" s="277">
        <v>2101</v>
      </c>
      <c r="L372" s="277">
        <v>2013.34</v>
      </c>
      <c r="M372" s="298">
        <v>1</v>
      </c>
    </row>
    <row r="373" spans="2:13" s="89" customFormat="1" ht="28.5" x14ac:dyDescent="0.8">
      <c r="B373" s="297" t="s">
        <v>217</v>
      </c>
      <c r="C373" s="442" t="s">
        <v>165</v>
      </c>
      <c r="D373" s="274">
        <v>95.441299999999998</v>
      </c>
      <c r="E373" s="274"/>
      <c r="F373" s="274" t="s">
        <v>181</v>
      </c>
      <c r="G373" s="274">
        <v>9.5</v>
      </c>
      <c r="H373" s="274">
        <v>9.7240000000000002</v>
      </c>
      <c r="I373" s="443" t="s">
        <v>166</v>
      </c>
      <c r="J373" s="277">
        <v>5221</v>
      </c>
      <c r="K373" s="277">
        <v>5221</v>
      </c>
      <c r="L373" s="277">
        <v>4982.99</v>
      </c>
      <c r="M373" s="298">
        <v>1</v>
      </c>
    </row>
    <row r="374" spans="2:13" s="89" customFormat="1" ht="28.5" x14ac:dyDescent="0.8">
      <c r="B374" s="297" t="s">
        <v>217</v>
      </c>
      <c r="C374" s="442" t="s">
        <v>165</v>
      </c>
      <c r="D374" s="274">
        <v>91.346199999999996</v>
      </c>
      <c r="E374" s="274"/>
      <c r="F374" s="274" t="s">
        <v>186</v>
      </c>
      <c r="G374" s="274">
        <v>9.5</v>
      </c>
      <c r="H374" s="274">
        <v>9.5009999999999994</v>
      </c>
      <c r="I374" s="443" t="s">
        <v>166</v>
      </c>
      <c r="J374" s="277">
        <v>1100000</v>
      </c>
      <c r="K374" s="277">
        <v>1100000</v>
      </c>
      <c r="L374" s="277">
        <v>1004808.35</v>
      </c>
      <c r="M374" s="298">
        <v>3</v>
      </c>
    </row>
    <row r="375" spans="2:13" s="89" customFormat="1" ht="28.5" x14ac:dyDescent="0.8">
      <c r="B375" s="297" t="s">
        <v>217</v>
      </c>
      <c r="C375" s="442" t="s">
        <v>165</v>
      </c>
      <c r="D375" s="274">
        <v>95.395499999999998</v>
      </c>
      <c r="E375" s="274"/>
      <c r="F375" s="274" t="s">
        <v>181</v>
      </c>
      <c r="G375" s="274">
        <v>9.6</v>
      </c>
      <c r="H375" s="274">
        <v>9.8290000000000006</v>
      </c>
      <c r="I375" s="443" t="s">
        <v>166</v>
      </c>
      <c r="J375" s="277">
        <v>1043</v>
      </c>
      <c r="K375" s="277">
        <v>1043</v>
      </c>
      <c r="L375" s="277">
        <v>994.98</v>
      </c>
      <c r="M375" s="298">
        <v>1</v>
      </c>
    </row>
    <row r="376" spans="2:13" s="89" customFormat="1" ht="28.5" x14ac:dyDescent="0.8">
      <c r="B376" s="297" t="s">
        <v>217</v>
      </c>
      <c r="C376" s="442" t="s">
        <v>165</v>
      </c>
      <c r="D376" s="274">
        <v>95.371300000000005</v>
      </c>
      <c r="E376" s="274"/>
      <c r="F376" s="274" t="s">
        <v>182</v>
      </c>
      <c r="G376" s="274">
        <v>9.6</v>
      </c>
      <c r="H376" s="274">
        <v>9.827</v>
      </c>
      <c r="I376" s="443" t="s">
        <v>166</v>
      </c>
      <c r="J376" s="277">
        <v>52354</v>
      </c>
      <c r="K376" s="277">
        <v>52354</v>
      </c>
      <c r="L376" s="277">
        <v>49930.69</v>
      </c>
      <c r="M376" s="298">
        <v>3</v>
      </c>
    </row>
    <row r="377" spans="2:13" s="89" customFormat="1" ht="28.5" x14ac:dyDescent="0.8">
      <c r="B377" s="297" t="s">
        <v>217</v>
      </c>
      <c r="C377" s="442" t="s">
        <v>165</v>
      </c>
      <c r="D377" s="274">
        <v>95.322800000000001</v>
      </c>
      <c r="E377" s="274"/>
      <c r="F377" s="274" t="s">
        <v>529</v>
      </c>
      <c r="G377" s="274">
        <v>9.6</v>
      </c>
      <c r="H377" s="274">
        <v>9.8250000000000011</v>
      </c>
      <c r="I377" s="443" t="s">
        <v>166</v>
      </c>
      <c r="J377" s="277">
        <v>8378</v>
      </c>
      <c r="K377" s="277">
        <v>8378</v>
      </c>
      <c r="L377" s="277">
        <v>7986.15</v>
      </c>
      <c r="M377" s="298">
        <v>1</v>
      </c>
    </row>
    <row r="378" spans="2:13" s="89" customFormat="1" ht="28.5" x14ac:dyDescent="0.8">
      <c r="B378" s="297" t="s">
        <v>217</v>
      </c>
      <c r="C378" s="442" t="s">
        <v>165</v>
      </c>
      <c r="D378" s="274">
        <v>95.298599999999993</v>
      </c>
      <c r="E378" s="274"/>
      <c r="F378" s="274" t="s">
        <v>320</v>
      </c>
      <c r="G378" s="274">
        <v>9.6</v>
      </c>
      <c r="H378" s="274">
        <v>9.8230000000000004</v>
      </c>
      <c r="I378" s="443" t="s">
        <v>166</v>
      </c>
      <c r="J378" s="277">
        <v>10936</v>
      </c>
      <c r="K378" s="277">
        <v>10936</v>
      </c>
      <c r="L378" s="277">
        <v>10421.86</v>
      </c>
      <c r="M378" s="298">
        <v>1</v>
      </c>
    </row>
    <row r="379" spans="2:13" s="89" customFormat="1" ht="28.5" x14ac:dyDescent="0.8">
      <c r="B379" s="297" t="s">
        <v>217</v>
      </c>
      <c r="C379" s="442" t="s">
        <v>165</v>
      </c>
      <c r="D379" s="274">
        <v>98.869500000000002</v>
      </c>
      <c r="E379" s="274"/>
      <c r="F379" s="274" t="s">
        <v>379</v>
      </c>
      <c r="G379" s="274">
        <v>9.8000000000000007</v>
      </c>
      <c r="H379" s="274">
        <v>10.234</v>
      </c>
      <c r="I379" s="443" t="s">
        <v>166</v>
      </c>
      <c r="J379" s="277">
        <v>140000</v>
      </c>
      <c r="K379" s="277">
        <v>140000</v>
      </c>
      <c r="L379" s="277">
        <v>138417.43</v>
      </c>
      <c r="M379" s="298">
        <v>1</v>
      </c>
    </row>
    <row r="380" spans="2:13" s="89" customFormat="1" ht="28.5" x14ac:dyDescent="0.8">
      <c r="B380" s="297" t="s">
        <v>217</v>
      </c>
      <c r="C380" s="442" t="s">
        <v>165</v>
      </c>
      <c r="D380" s="274">
        <v>98.13</v>
      </c>
      <c r="E380" s="274"/>
      <c r="F380" s="274" t="s">
        <v>530</v>
      </c>
      <c r="G380" s="274">
        <v>9.8000000000000007</v>
      </c>
      <c r="H380" s="274">
        <v>10.194000000000001</v>
      </c>
      <c r="I380" s="443" t="s">
        <v>166</v>
      </c>
      <c r="J380" s="277">
        <v>185500</v>
      </c>
      <c r="K380" s="277">
        <v>185500</v>
      </c>
      <c r="L380" s="277">
        <v>182031.29</v>
      </c>
      <c r="M380" s="298">
        <v>2</v>
      </c>
    </row>
    <row r="381" spans="2:13" s="89" customFormat="1" ht="28.5" x14ac:dyDescent="0.8">
      <c r="B381" s="297" t="s">
        <v>217</v>
      </c>
      <c r="C381" s="442" t="s">
        <v>165</v>
      </c>
      <c r="D381" s="274">
        <v>97.999099999999999</v>
      </c>
      <c r="E381" s="274"/>
      <c r="F381" s="274" t="s">
        <v>376</v>
      </c>
      <c r="G381" s="274">
        <v>9.8000000000000007</v>
      </c>
      <c r="H381" s="274">
        <v>10.186999999999999</v>
      </c>
      <c r="I381" s="443" t="s">
        <v>166</v>
      </c>
      <c r="J381" s="277">
        <v>84000</v>
      </c>
      <c r="K381" s="277">
        <v>84000</v>
      </c>
      <c r="L381" s="277">
        <v>82319.31</v>
      </c>
      <c r="M381" s="298">
        <v>1</v>
      </c>
    </row>
    <row r="382" spans="2:13" s="89" customFormat="1" ht="28.5" x14ac:dyDescent="0.8">
      <c r="B382" s="297" t="s">
        <v>217</v>
      </c>
      <c r="C382" s="442" t="s">
        <v>165</v>
      </c>
      <c r="D382" s="274">
        <v>97.582599999999999</v>
      </c>
      <c r="E382" s="274"/>
      <c r="F382" s="274" t="s">
        <v>179</v>
      </c>
      <c r="G382" s="274">
        <v>9.8000000000000007</v>
      </c>
      <c r="H382" s="274">
        <v>10.164</v>
      </c>
      <c r="I382" s="443" t="s">
        <v>166</v>
      </c>
      <c r="J382" s="277">
        <v>200000</v>
      </c>
      <c r="K382" s="277">
        <v>200000</v>
      </c>
      <c r="L382" s="277">
        <v>195165.32</v>
      </c>
      <c r="M382" s="298">
        <v>2</v>
      </c>
    </row>
    <row r="383" spans="2:13" s="89" customFormat="1" ht="28.5" x14ac:dyDescent="0.8">
      <c r="B383" s="297" t="s">
        <v>217</v>
      </c>
      <c r="C383" s="442" t="s">
        <v>165</v>
      </c>
      <c r="D383" s="274">
        <v>97.349900000000005</v>
      </c>
      <c r="E383" s="274"/>
      <c r="F383" s="274" t="s">
        <v>520</v>
      </c>
      <c r="G383" s="274">
        <v>9.8000000000000007</v>
      </c>
      <c r="H383" s="274">
        <v>10.151</v>
      </c>
      <c r="I383" s="443" t="s">
        <v>166</v>
      </c>
      <c r="J383" s="277">
        <v>206200</v>
      </c>
      <c r="K383" s="277">
        <v>206200</v>
      </c>
      <c r="L383" s="277">
        <v>200735.53</v>
      </c>
      <c r="M383" s="298">
        <v>3</v>
      </c>
    </row>
    <row r="384" spans="2:13" s="89" customFormat="1" ht="28.5" x14ac:dyDescent="0.8">
      <c r="B384" s="297" t="s">
        <v>217</v>
      </c>
      <c r="C384" s="442" t="s">
        <v>165</v>
      </c>
      <c r="D384" s="274">
        <v>96.836600000000004</v>
      </c>
      <c r="E384" s="274"/>
      <c r="F384" s="274" t="s">
        <v>209</v>
      </c>
      <c r="G384" s="274">
        <v>9.8000000000000007</v>
      </c>
      <c r="H384" s="274">
        <v>10.122999999999999</v>
      </c>
      <c r="I384" s="443" t="s">
        <v>166</v>
      </c>
      <c r="J384" s="277">
        <v>100000</v>
      </c>
      <c r="K384" s="277">
        <v>100000</v>
      </c>
      <c r="L384" s="277">
        <v>96836.67</v>
      </c>
      <c r="M384" s="298">
        <v>1</v>
      </c>
    </row>
    <row r="385" spans="2:13" s="89" customFormat="1" ht="28.5" x14ac:dyDescent="0.8">
      <c r="B385" s="297" t="s">
        <v>217</v>
      </c>
      <c r="C385" s="442" t="s">
        <v>165</v>
      </c>
      <c r="D385" s="274">
        <v>95.180599999999998</v>
      </c>
      <c r="E385" s="274"/>
      <c r="F385" s="274" t="s">
        <v>351</v>
      </c>
      <c r="G385" s="274">
        <v>9.8000000000000007</v>
      </c>
      <c r="H385" s="274">
        <v>10.030999999999999</v>
      </c>
      <c r="I385" s="443" t="s">
        <v>166</v>
      </c>
      <c r="J385" s="277">
        <v>13186</v>
      </c>
      <c r="K385" s="277">
        <v>13186</v>
      </c>
      <c r="L385" s="277">
        <v>12550.53</v>
      </c>
      <c r="M385" s="298">
        <v>1</v>
      </c>
    </row>
    <row r="386" spans="2:13" s="89" customFormat="1" ht="28.5" x14ac:dyDescent="0.8">
      <c r="B386" s="297" t="s">
        <v>217</v>
      </c>
      <c r="C386" s="442" t="s">
        <v>165</v>
      </c>
      <c r="D386" s="274">
        <v>91.414599999999993</v>
      </c>
      <c r="E386" s="274"/>
      <c r="F386" s="274" t="s">
        <v>531</v>
      </c>
      <c r="G386" s="274">
        <v>9.8000000000000007</v>
      </c>
      <c r="H386" s="274">
        <v>9.8189999999999991</v>
      </c>
      <c r="I386" s="443" t="s">
        <v>166</v>
      </c>
      <c r="J386" s="277">
        <v>179957</v>
      </c>
      <c r="K386" s="277">
        <v>179957</v>
      </c>
      <c r="L386" s="277">
        <v>164507.04999999999</v>
      </c>
      <c r="M386" s="298">
        <v>1</v>
      </c>
    </row>
    <row r="387" spans="2:13" s="89" customFormat="1" ht="28.5" x14ac:dyDescent="0.8">
      <c r="B387" s="297" t="s">
        <v>217</v>
      </c>
      <c r="C387" s="442" t="s">
        <v>165</v>
      </c>
      <c r="D387" s="274">
        <v>91.233000000000004</v>
      </c>
      <c r="E387" s="274"/>
      <c r="F387" s="274" t="s">
        <v>532</v>
      </c>
      <c r="G387" s="274">
        <v>9.8000000000000007</v>
      </c>
      <c r="H387" s="274">
        <v>9.8089999999999993</v>
      </c>
      <c r="I387" s="443" t="s">
        <v>166</v>
      </c>
      <c r="J387" s="277">
        <v>6546</v>
      </c>
      <c r="K387" s="277">
        <v>6546</v>
      </c>
      <c r="L387" s="277">
        <v>5972.11</v>
      </c>
      <c r="M387" s="298">
        <v>1</v>
      </c>
    </row>
    <row r="388" spans="2:13" s="89" customFormat="1" ht="28.5" x14ac:dyDescent="0.8">
      <c r="B388" s="297" t="s">
        <v>217</v>
      </c>
      <c r="C388" s="442" t="s">
        <v>165</v>
      </c>
      <c r="D388" s="274">
        <v>91.165000000000006</v>
      </c>
      <c r="E388" s="274"/>
      <c r="F388" s="274" t="s">
        <v>417</v>
      </c>
      <c r="G388" s="274">
        <v>9.8000000000000007</v>
      </c>
      <c r="H388" s="274">
        <v>9.8049999999999997</v>
      </c>
      <c r="I388" s="443" t="s">
        <v>166</v>
      </c>
      <c r="J388" s="277">
        <v>247073</v>
      </c>
      <c r="K388" s="277">
        <v>247073</v>
      </c>
      <c r="L388" s="277">
        <v>225244.32</v>
      </c>
      <c r="M388" s="298">
        <v>2</v>
      </c>
    </row>
    <row r="389" spans="2:13" s="89" customFormat="1" ht="28.5" x14ac:dyDescent="0.8">
      <c r="B389" s="297" t="s">
        <v>217</v>
      </c>
      <c r="C389" s="442" t="s">
        <v>165</v>
      </c>
      <c r="D389" s="274">
        <v>91.142399999999995</v>
      </c>
      <c r="E389" s="274"/>
      <c r="F389" s="274" t="s">
        <v>185</v>
      </c>
      <c r="G389" s="274">
        <v>9.8000000000000007</v>
      </c>
      <c r="H389" s="274">
        <v>9.8030000000000008</v>
      </c>
      <c r="I389" s="443" t="s">
        <v>166</v>
      </c>
      <c r="J389" s="277">
        <v>21882</v>
      </c>
      <c r="K389" s="277">
        <v>21882</v>
      </c>
      <c r="L389" s="277">
        <v>19943.8</v>
      </c>
      <c r="M389" s="298">
        <v>1</v>
      </c>
    </row>
    <row r="390" spans="2:13" s="89" customFormat="1" ht="28.5" x14ac:dyDescent="0.8">
      <c r="B390" s="297" t="s">
        <v>217</v>
      </c>
      <c r="C390" s="442" t="s">
        <v>165</v>
      </c>
      <c r="D390" s="274">
        <v>91.119799999999998</v>
      </c>
      <c r="E390" s="274"/>
      <c r="F390" s="274" t="s">
        <v>213</v>
      </c>
      <c r="G390" s="274">
        <v>9.8000000000000007</v>
      </c>
      <c r="H390" s="274">
        <v>9.8019999999999996</v>
      </c>
      <c r="I390" s="443" t="s">
        <v>166</v>
      </c>
      <c r="J390" s="277">
        <v>1221205</v>
      </c>
      <c r="K390" s="277">
        <v>1221205</v>
      </c>
      <c r="L390" s="277">
        <v>1112760.33</v>
      </c>
      <c r="M390" s="298">
        <v>3</v>
      </c>
    </row>
    <row r="391" spans="2:13" s="89" customFormat="1" ht="28.5" x14ac:dyDescent="0.8">
      <c r="B391" s="297" t="s">
        <v>217</v>
      </c>
      <c r="C391" s="442" t="s">
        <v>165</v>
      </c>
      <c r="D391" s="274">
        <v>98.144999999999996</v>
      </c>
      <c r="E391" s="274"/>
      <c r="F391" s="274" t="s">
        <v>357</v>
      </c>
      <c r="G391" s="274">
        <v>9.8611799999999992</v>
      </c>
      <c r="H391" s="274">
        <v>10.262</v>
      </c>
      <c r="I391" s="443" t="s">
        <v>166</v>
      </c>
      <c r="J391" s="277">
        <v>140000</v>
      </c>
      <c r="K391" s="277">
        <v>140000</v>
      </c>
      <c r="L391" s="277">
        <v>137403</v>
      </c>
      <c r="M391" s="298">
        <v>2</v>
      </c>
    </row>
    <row r="392" spans="2:13" s="89" customFormat="1" ht="28.5" x14ac:dyDescent="0.8">
      <c r="B392" s="297" t="s">
        <v>217</v>
      </c>
      <c r="C392" s="442" t="s">
        <v>165</v>
      </c>
      <c r="D392" s="274">
        <v>95.160499999999999</v>
      </c>
      <c r="E392" s="274"/>
      <c r="F392" s="274" t="s">
        <v>529</v>
      </c>
      <c r="G392" s="274">
        <v>9.9499999999999993</v>
      </c>
      <c r="H392" s="274">
        <v>10.191000000000001</v>
      </c>
      <c r="I392" s="443" t="s">
        <v>166</v>
      </c>
      <c r="J392" s="277">
        <v>400000</v>
      </c>
      <c r="K392" s="277">
        <v>400000</v>
      </c>
      <c r="L392" s="277">
        <v>380642.23</v>
      </c>
      <c r="M392" s="298">
        <v>1</v>
      </c>
    </row>
    <row r="393" spans="2:13" s="89" customFormat="1" ht="28.5" x14ac:dyDescent="0.8">
      <c r="B393" s="297" t="s">
        <v>217</v>
      </c>
      <c r="C393" s="442" t="s">
        <v>165</v>
      </c>
      <c r="D393" s="274">
        <v>95.263199999999998</v>
      </c>
      <c r="E393" s="274"/>
      <c r="F393" s="274" t="s">
        <v>342</v>
      </c>
      <c r="G393" s="274">
        <v>10</v>
      </c>
      <c r="H393" s="274">
        <v>10.251000000000001</v>
      </c>
      <c r="I393" s="443" t="s">
        <v>166</v>
      </c>
      <c r="J393" s="277">
        <v>45340</v>
      </c>
      <c r="K393" s="277">
        <v>45340</v>
      </c>
      <c r="L393" s="277">
        <v>43192.38</v>
      </c>
      <c r="M393" s="298">
        <v>1</v>
      </c>
    </row>
    <row r="394" spans="2:13" s="89" customFormat="1" ht="28.5" x14ac:dyDescent="0.8">
      <c r="B394" s="297" t="s">
        <v>217</v>
      </c>
      <c r="C394" s="442" t="s">
        <v>165</v>
      </c>
      <c r="D394" s="274">
        <v>94.959199999999996</v>
      </c>
      <c r="E394" s="274"/>
      <c r="F394" s="274" t="s">
        <v>182</v>
      </c>
      <c r="G394" s="274">
        <v>10.5</v>
      </c>
      <c r="H394" s="274">
        <v>10.772</v>
      </c>
      <c r="I394" s="443" t="s">
        <v>166</v>
      </c>
      <c r="J394" s="277">
        <v>11980</v>
      </c>
      <c r="K394" s="277">
        <v>11980</v>
      </c>
      <c r="L394" s="277">
        <v>11376.12</v>
      </c>
      <c r="M394" s="298">
        <v>1</v>
      </c>
    </row>
    <row r="395" spans="2:13" s="89" customFormat="1" ht="28.5" x14ac:dyDescent="0.8">
      <c r="B395" s="297" t="s">
        <v>328</v>
      </c>
      <c r="C395" s="442" t="s">
        <v>165</v>
      </c>
      <c r="D395" s="274">
        <v>96.930499999999995</v>
      </c>
      <c r="E395" s="274"/>
      <c r="F395" s="274" t="s">
        <v>209</v>
      </c>
      <c r="G395" s="274">
        <v>9.5</v>
      </c>
      <c r="H395" s="274">
        <v>9.8040000000000003</v>
      </c>
      <c r="I395" s="443" t="s">
        <v>166</v>
      </c>
      <c r="J395" s="277">
        <v>207783</v>
      </c>
      <c r="K395" s="277">
        <v>207783</v>
      </c>
      <c r="L395" s="277">
        <v>201405.17</v>
      </c>
      <c r="M395" s="298">
        <v>3</v>
      </c>
    </row>
    <row r="396" spans="2:13" s="89" customFormat="1" ht="28.5" x14ac:dyDescent="0.8">
      <c r="B396" s="297" t="s">
        <v>328</v>
      </c>
      <c r="C396" s="442" t="s">
        <v>165</v>
      </c>
      <c r="D396" s="274">
        <v>93.302899999999994</v>
      </c>
      <c r="E396" s="274"/>
      <c r="F396" s="274" t="s">
        <v>370</v>
      </c>
      <c r="G396" s="274">
        <v>9.5</v>
      </c>
      <c r="H396" s="274">
        <v>9.6080000000000005</v>
      </c>
      <c r="I396" s="443" t="s">
        <v>166</v>
      </c>
      <c r="J396" s="277">
        <v>16077</v>
      </c>
      <c r="K396" s="277">
        <v>16077</v>
      </c>
      <c r="L396" s="277">
        <v>15000.31</v>
      </c>
      <c r="M396" s="298">
        <v>1</v>
      </c>
    </row>
    <row r="397" spans="2:13" s="89" customFormat="1" ht="28.5" x14ac:dyDescent="0.8">
      <c r="B397" s="297" t="s">
        <v>328</v>
      </c>
      <c r="C397" s="442" t="s">
        <v>165</v>
      </c>
      <c r="D397" s="274">
        <v>92.664000000000001</v>
      </c>
      <c r="E397" s="274"/>
      <c r="F397" s="274" t="s">
        <v>289</v>
      </c>
      <c r="G397" s="274">
        <v>9.5</v>
      </c>
      <c r="H397" s="274">
        <v>9.5730000000000004</v>
      </c>
      <c r="I397" s="443" t="s">
        <v>166</v>
      </c>
      <c r="J397" s="277">
        <v>21590</v>
      </c>
      <c r="K397" s="277">
        <v>21590</v>
      </c>
      <c r="L397" s="277">
        <v>20006.18</v>
      </c>
      <c r="M397" s="298">
        <v>1</v>
      </c>
    </row>
    <row r="398" spans="2:13" s="89" customFormat="1" ht="28.5" x14ac:dyDescent="0.8">
      <c r="B398" s="297" t="s">
        <v>282</v>
      </c>
      <c r="C398" s="442" t="s">
        <v>165</v>
      </c>
      <c r="D398" s="274">
        <v>97.889899999999997</v>
      </c>
      <c r="E398" s="274"/>
      <c r="F398" s="274" t="s">
        <v>283</v>
      </c>
      <c r="G398" s="274">
        <v>8</v>
      </c>
      <c r="H398" s="274">
        <v>8.2360000000000007</v>
      </c>
      <c r="I398" s="443" t="s">
        <v>166</v>
      </c>
      <c r="J398" s="277">
        <v>4900</v>
      </c>
      <c r="K398" s="277">
        <v>4900</v>
      </c>
      <c r="L398" s="277">
        <v>4796.6099999999997</v>
      </c>
      <c r="M398" s="298">
        <v>1</v>
      </c>
    </row>
    <row r="399" spans="2:13" s="89" customFormat="1" ht="28.5" x14ac:dyDescent="0.8">
      <c r="B399" s="297" t="s">
        <v>282</v>
      </c>
      <c r="C399" s="442" t="s">
        <v>165</v>
      </c>
      <c r="D399" s="274">
        <v>97.868600000000001</v>
      </c>
      <c r="E399" s="274"/>
      <c r="F399" s="274" t="s">
        <v>180</v>
      </c>
      <c r="G399" s="274">
        <v>8</v>
      </c>
      <c r="H399" s="274">
        <v>8.2350000000000012</v>
      </c>
      <c r="I399" s="443" t="s">
        <v>166</v>
      </c>
      <c r="J399" s="277">
        <v>8313</v>
      </c>
      <c r="K399" s="277">
        <v>8313</v>
      </c>
      <c r="L399" s="277">
        <v>8135.82</v>
      </c>
      <c r="M399" s="298">
        <v>1</v>
      </c>
    </row>
    <row r="400" spans="2:13" s="89" customFormat="1" ht="28.5" x14ac:dyDescent="0.8">
      <c r="B400" s="297" t="s">
        <v>282</v>
      </c>
      <c r="C400" s="442" t="s">
        <v>165</v>
      </c>
      <c r="D400" s="274">
        <v>97.847300000000004</v>
      </c>
      <c r="E400" s="274"/>
      <c r="F400" s="274" t="s">
        <v>218</v>
      </c>
      <c r="G400" s="274">
        <v>8</v>
      </c>
      <c r="H400" s="274">
        <v>8.234</v>
      </c>
      <c r="I400" s="443" t="s">
        <v>166</v>
      </c>
      <c r="J400" s="277">
        <v>12800</v>
      </c>
      <c r="K400" s="277">
        <v>12800</v>
      </c>
      <c r="L400" s="277">
        <v>12524.46</v>
      </c>
      <c r="M400" s="298">
        <v>1</v>
      </c>
    </row>
    <row r="401" spans="2:13" s="89" customFormat="1" ht="28.5" x14ac:dyDescent="0.8">
      <c r="B401" s="297" t="s">
        <v>282</v>
      </c>
      <c r="C401" s="442" t="s">
        <v>165</v>
      </c>
      <c r="D401" s="274">
        <v>97.592699999999994</v>
      </c>
      <c r="E401" s="274"/>
      <c r="F401" s="274" t="s">
        <v>343</v>
      </c>
      <c r="G401" s="274">
        <v>8</v>
      </c>
      <c r="H401" s="274">
        <v>8.222999999999999</v>
      </c>
      <c r="I401" s="443" t="s">
        <v>166</v>
      </c>
      <c r="J401" s="277">
        <v>5650</v>
      </c>
      <c r="K401" s="277">
        <v>5650</v>
      </c>
      <c r="L401" s="277">
        <v>5513.99</v>
      </c>
      <c r="M401" s="298">
        <v>1</v>
      </c>
    </row>
    <row r="402" spans="2:13" s="89" customFormat="1" ht="28.5" x14ac:dyDescent="0.8">
      <c r="B402" s="297" t="s">
        <v>282</v>
      </c>
      <c r="C402" s="442" t="s">
        <v>165</v>
      </c>
      <c r="D402" s="274">
        <v>97.5715</v>
      </c>
      <c r="E402" s="274"/>
      <c r="F402" s="274" t="s">
        <v>322</v>
      </c>
      <c r="G402" s="274">
        <v>8</v>
      </c>
      <c r="H402" s="274">
        <v>8.2219999999999995</v>
      </c>
      <c r="I402" s="443" t="s">
        <v>166</v>
      </c>
      <c r="J402" s="277">
        <v>4900</v>
      </c>
      <c r="K402" s="277">
        <v>4900</v>
      </c>
      <c r="L402" s="277">
        <v>4781.01</v>
      </c>
      <c r="M402" s="298">
        <v>1</v>
      </c>
    </row>
    <row r="403" spans="2:13" s="89" customFormat="1" ht="28.5" x14ac:dyDescent="0.8">
      <c r="B403" s="297" t="s">
        <v>533</v>
      </c>
      <c r="C403" s="442" t="s">
        <v>165</v>
      </c>
      <c r="D403" s="274">
        <v>97.859300000000005</v>
      </c>
      <c r="E403" s="274"/>
      <c r="F403" s="274" t="s">
        <v>212</v>
      </c>
      <c r="G403" s="274">
        <v>8.75</v>
      </c>
      <c r="H403" s="274">
        <v>9.0410000000000004</v>
      </c>
      <c r="I403" s="443" t="s">
        <v>166</v>
      </c>
      <c r="J403" s="277">
        <v>96552</v>
      </c>
      <c r="K403" s="277">
        <v>96552</v>
      </c>
      <c r="L403" s="277">
        <v>94485.13</v>
      </c>
      <c r="M403" s="298">
        <v>4</v>
      </c>
    </row>
    <row r="404" spans="2:13" s="89" customFormat="1" ht="28.5" x14ac:dyDescent="0.8">
      <c r="B404" s="297" t="s">
        <v>533</v>
      </c>
      <c r="C404" s="442" t="s">
        <v>165</v>
      </c>
      <c r="D404" s="274">
        <v>96.265000000000001</v>
      </c>
      <c r="E404" s="274"/>
      <c r="F404" s="274" t="s">
        <v>394</v>
      </c>
      <c r="G404" s="274">
        <v>9.25</v>
      </c>
      <c r="H404" s="274">
        <v>9.4990000000000006</v>
      </c>
      <c r="I404" s="443" t="s">
        <v>166</v>
      </c>
      <c r="J404" s="277">
        <v>3949</v>
      </c>
      <c r="K404" s="277">
        <v>3949</v>
      </c>
      <c r="L404" s="277">
        <v>3801.51</v>
      </c>
      <c r="M404" s="298">
        <v>1</v>
      </c>
    </row>
    <row r="405" spans="2:13" s="89" customFormat="1" ht="28.5" x14ac:dyDescent="0.8">
      <c r="B405" s="297" t="s">
        <v>533</v>
      </c>
      <c r="C405" s="442" t="s">
        <v>165</v>
      </c>
      <c r="D405" s="274">
        <v>95.419799999999995</v>
      </c>
      <c r="E405" s="274"/>
      <c r="F405" s="274" t="s">
        <v>184</v>
      </c>
      <c r="G405" s="274">
        <v>9.6</v>
      </c>
      <c r="H405" s="274">
        <v>9.83</v>
      </c>
      <c r="I405" s="443" t="s">
        <v>166</v>
      </c>
      <c r="J405" s="277">
        <v>104700</v>
      </c>
      <c r="K405" s="277">
        <v>104700</v>
      </c>
      <c r="L405" s="277">
        <v>99904.58</v>
      </c>
      <c r="M405" s="298">
        <v>1</v>
      </c>
    </row>
    <row r="406" spans="2:13" s="89" customFormat="1" ht="28.5" x14ac:dyDescent="0.8">
      <c r="B406" s="297" t="s">
        <v>533</v>
      </c>
      <c r="C406" s="442" t="s">
        <v>165</v>
      </c>
      <c r="D406" s="274">
        <v>95.395499999999998</v>
      </c>
      <c r="E406" s="274"/>
      <c r="F406" s="274" t="s">
        <v>181</v>
      </c>
      <c r="G406" s="274">
        <v>9.6</v>
      </c>
      <c r="H406" s="274">
        <v>9.8290000000000006</v>
      </c>
      <c r="I406" s="443" t="s">
        <v>166</v>
      </c>
      <c r="J406" s="277">
        <v>10114</v>
      </c>
      <c r="K406" s="277">
        <v>10114</v>
      </c>
      <c r="L406" s="277">
        <v>9648.31</v>
      </c>
      <c r="M406" s="298">
        <v>1</v>
      </c>
    </row>
    <row r="407" spans="2:13" s="89" customFormat="1" ht="28.5" x14ac:dyDescent="0.8">
      <c r="B407" s="297" t="s">
        <v>533</v>
      </c>
      <c r="C407" s="442" t="s">
        <v>165</v>
      </c>
      <c r="D407" s="274">
        <v>95.371300000000005</v>
      </c>
      <c r="E407" s="274"/>
      <c r="F407" s="274" t="s">
        <v>182</v>
      </c>
      <c r="G407" s="274">
        <v>9.6</v>
      </c>
      <c r="H407" s="274">
        <v>9.827</v>
      </c>
      <c r="I407" s="443" t="s">
        <v>166</v>
      </c>
      <c r="J407" s="277">
        <v>31992</v>
      </c>
      <c r="K407" s="277">
        <v>31992</v>
      </c>
      <c r="L407" s="277">
        <v>30511.19</v>
      </c>
      <c r="M407" s="298">
        <v>1</v>
      </c>
    </row>
    <row r="408" spans="2:13" s="89" customFormat="1" ht="28.5" x14ac:dyDescent="0.8">
      <c r="B408" s="297" t="s">
        <v>533</v>
      </c>
      <c r="C408" s="442" t="s">
        <v>165</v>
      </c>
      <c r="D408" s="274">
        <v>93.1387</v>
      </c>
      <c r="E408" s="274"/>
      <c r="F408" s="274" t="s">
        <v>370</v>
      </c>
      <c r="G408" s="274">
        <v>9.75</v>
      </c>
      <c r="H408" s="274">
        <v>9.8640000000000008</v>
      </c>
      <c r="I408" s="443" t="s">
        <v>166</v>
      </c>
      <c r="J408" s="277">
        <v>23911</v>
      </c>
      <c r="K408" s="277">
        <v>23911</v>
      </c>
      <c r="L408" s="277">
        <v>22270.41</v>
      </c>
      <c r="M408" s="298">
        <v>1</v>
      </c>
    </row>
    <row r="409" spans="2:13" s="89" customFormat="1" ht="28.5" x14ac:dyDescent="0.8">
      <c r="B409" s="297" t="s">
        <v>533</v>
      </c>
      <c r="C409" s="442" t="s">
        <v>165</v>
      </c>
      <c r="D409" s="274">
        <v>90.726299999999995</v>
      </c>
      <c r="E409" s="274"/>
      <c r="F409" s="274" t="s">
        <v>186</v>
      </c>
      <c r="G409" s="274">
        <v>10.25</v>
      </c>
      <c r="H409" s="274">
        <v>10.251000000000001</v>
      </c>
      <c r="I409" s="443" t="s">
        <v>166</v>
      </c>
      <c r="J409" s="277">
        <v>23053</v>
      </c>
      <c r="K409" s="277">
        <v>23053</v>
      </c>
      <c r="L409" s="277">
        <v>20915.16</v>
      </c>
      <c r="M409" s="298">
        <v>2</v>
      </c>
    </row>
    <row r="410" spans="2:13" s="89" customFormat="1" ht="28.5" x14ac:dyDescent="0.8">
      <c r="B410" s="297" t="s">
        <v>382</v>
      </c>
      <c r="C410" s="442" t="s">
        <v>165</v>
      </c>
      <c r="D410" s="274">
        <v>96.056399999999996</v>
      </c>
      <c r="E410" s="274"/>
      <c r="F410" s="274" t="s">
        <v>168</v>
      </c>
      <c r="G410" s="274">
        <v>8.35</v>
      </c>
      <c r="H410" s="274">
        <v>8.5289999999999999</v>
      </c>
      <c r="I410" s="443" t="s">
        <v>166</v>
      </c>
      <c r="J410" s="277">
        <v>500000</v>
      </c>
      <c r="K410" s="277">
        <v>500000</v>
      </c>
      <c r="L410" s="277">
        <v>480282.41</v>
      </c>
      <c r="M410" s="298">
        <v>1</v>
      </c>
    </row>
    <row r="411" spans="2:13" s="89" customFormat="1" ht="28.5" x14ac:dyDescent="0.8">
      <c r="B411" s="297" t="s">
        <v>256</v>
      </c>
      <c r="C411" s="442" t="s">
        <v>165</v>
      </c>
      <c r="D411" s="274">
        <v>97.739699999999999</v>
      </c>
      <c r="E411" s="274"/>
      <c r="F411" s="274" t="s">
        <v>212</v>
      </c>
      <c r="G411" s="274">
        <v>9.25</v>
      </c>
      <c r="H411" s="274">
        <v>9.5749999999999993</v>
      </c>
      <c r="I411" s="443" t="s">
        <v>166</v>
      </c>
      <c r="J411" s="277">
        <v>117000</v>
      </c>
      <c r="K411" s="277">
        <v>117000</v>
      </c>
      <c r="L411" s="277">
        <v>114355.53</v>
      </c>
      <c r="M411" s="298">
        <v>2</v>
      </c>
    </row>
    <row r="412" spans="2:13" s="89" customFormat="1" ht="28.5" x14ac:dyDescent="0.8">
      <c r="B412" s="297" t="s">
        <v>534</v>
      </c>
      <c r="C412" s="442" t="s">
        <v>165</v>
      </c>
      <c r="D412" s="274">
        <v>95.647999999999996</v>
      </c>
      <c r="E412" s="274"/>
      <c r="F412" s="274" t="s">
        <v>182</v>
      </c>
      <c r="G412" s="274">
        <v>9</v>
      </c>
      <c r="H412" s="274">
        <v>9.1999999999999993</v>
      </c>
      <c r="I412" s="443" t="s">
        <v>166</v>
      </c>
      <c r="J412" s="277">
        <v>30000</v>
      </c>
      <c r="K412" s="277">
        <v>30000</v>
      </c>
      <c r="L412" s="277">
        <v>28694.400000000001</v>
      </c>
      <c r="M412" s="298">
        <v>1</v>
      </c>
    </row>
    <row r="413" spans="2:13" s="89" customFormat="1" ht="28.5" x14ac:dyDescent="0.8">
      <c r="B413" s="297" t="s">
        <v>314</v>
      </c>
      <c r="C413" s="442" t="s">
        <v>165</v>
      </c>
      <c r="D413" s="274">
        <v>91.764099999999999</v>
      </c>
      <c r="E413" s="274"/>
      <c r="F413" s="274" t="s">
        <v>186</v>
      </c>
      <c r="G413" s="274">
        <v>9</v>
      </c>
      <c r="H413" s="274">
        <v>9.0010000000000012</v>
      </c>
      <c r="I413" s="443" t="s">
        <v>166</v>
      </c>
      <c r="J413" s="277">
        <v>300000</v>
      </c>
      <c r="K413" s="277">
        <v>300000</v>
      </c>
      <c r="L413" s="277">
        <v>275292.5</v>
      </c>
      <c r="M413" s="298">
        <v>1</v>
      </c>
    </row>
    <row r="414" spans="2:13" s="88" customFormat="1" ht="28.5" x14ac:dyDescent="0.8">
      <c r="B414" s="295" t="s">
        <v>171</v>
      </c>
      <c r="C414" s="454"/>
      <c r="D414" s="455"/>
      <c r="E414" s="455"/>
      <c r="F414" s="455"/>
      <c r="G414" s="455"/>
      <c r="H414" s="455"/>
      <c r="I414" s="456"/>
      <c r="J414" s="457">
        <v>22265952</v>
      </c>
      <c r="K414" s="457">
        <v>22265952</v>
      </c>
      <c r="L414" s="457">
        <v>21130206.300000001</v>
      </c>
      <c r="M414" s="296">
        <v>178</v>
      </c>
    </row>
    <row r="415" spans="2:13" s="88" customFormat="1" ht="28.5" x14ac:dyDescent="0.8">
      <c r="B415" s="295" t="s">
        <v>385</v>
      </c>
      <c r="C415" s="454"/>
      <c r="D415" s="455"/>
      <c r="E415" s="455"/>
      <c r="F415" s="455"/>
      <c r="G415" s="455"/>
      <c r="H415" s="455"/>
      <c r="I415" s="456"/>
      <c r="J415" s="457"/>
      <c r="K415" s="457"/>
      <c r="L415" s="457"/>
      <c r="M415" s="296"/>
    </row>
    <row r="416" spans="2:13" s="89" customFormat="1" ht="28.5" x14ac:dyDescent="0.8">
      <c r="B416" s="297" t="s">
        <v>502</v>
      </c>
      <c r="C416" s="442" t="s">
        <v>165</v>
      </c>
      <c r="D416" s="274">
        <v>99.811800000000005</v>
      </c>
      <c r="E416" s="274">
        <v>8.5</v>
      </c>
      <c r="F416" s="274" t="s">
        <v>416</v>
      </c>
      <c r="G416" s="274">
        <v>8.8000000000000007</v>
      </c>
      <c r="H416" s="274">
        <v>8.927999999999999</v>
      </c>
      <c r="I416" s="443" t="s">
        <v>166</v>
      </c>
      <c r="J416" s="277">
        <v>211286.11</v>
      </c>
      <c r="K416" s="277">
        <v>200000</v>
      </c>
      <c r="L416" s="277">
        <v>199623.65</v>
      </c>
      <c r="M416" s="298">
        <v>1</v>
      </c>
    </row>
    <row r="417" spans="2:13" s="89" customFormat="1" ht="28.5" x14ac:dyDescent="0.8">
      <c r="B417" s="297" t="s">
        <v>502</v>
      </c>
      <c r="C417" s="442" t="s">
        <v>165</v>
      </c>
      <c r="D417" s="274">
        <v>99.4041</v>
      </c>
      <c r="E417" s="274">
        <v>8.5</v>
      </c>
      <c r="F417" s="274" t="s">
        <v>184</v>
      </c>
      <c r="G417" s="274">
        <v>9.75</v>
      </c>
      <c r="H417" s="274">
        <v>9.9870000000000001</v>
      </c>
      <c r="I417" s="443" t="s">
        <v>166</v>
      </c>
      <c r="J417" s="277">
        <v>104250</v>
      </c>
      <c r="K417" s="277">
        <v>100000</v>
      </c>
      <c r="L417" s="277">
        <v>99404.05</v>
      </c>
      <c r="M417" s="298">
        <v>1</v>
      </c>
    </row>
    <row r="418" spans="2:13" s="89" customFormat="1" ht="28.5" x14ac:dyDescent="0.8">
      <c r="B418" s="297" t="s">
        <v>502</v>
      </c>
      <c r="C418" s="442" t="s">
        <v>165</v>
      </c>
      <c r="D418" s="274">
        <v>98.194599999999994</v>
      </c>
      <c r="E418" s="274">
        <v>8.5</v>
      </c>
      <c r="F418" s="274" t="s">
        <v>186</v>
      </c>
      <c r="G418" s="274">
        <v>10.5</v>
      </c>
      <c r="H418" s="274">
        <v>10.501000000000001</v>
      </c>
      <c r="I418" s="443" t="s">
        <v>166</v>
      </c>
      <c r="J418" s="277">
        <v>55236.18</v>
      </c>
      <c r="K418" s="277">
        <v>50920</v>
      </c>
      <c r="L418" s="277">
        <v>50000.69</v>
      </c>
      <c r="M418" s="298">
        <v>1</v>
      </c>
    </row>
    <row r="419" spans="2:13" s="88" customFormat="1" ht="28.5" x14ac:dyDescent="0.8">
      <c r="B419" s="295" t="s">
        <v>171</v>
      </c>
      <c r="C419" s="454"/>
      <c r="D419" s="455"/>
      <c r="E419" s="455"/>
      <c r="F419" s="455"/>
      <c r="G419" s="455"/>
      <c r="H419" s="455"/>
      <c r="I419" s="456"/>
      <c r="J419" s="457">
        <v>370772.29</v>
      </c>
      <c r="K419" s="457">
        <v>350920</v>
      </c>
      <c r="L419" s="457">
        <v>349028.39</v>
      </c>
      <c r="M419" s="296">
        <v>3</v>
      </c>
    </row>
    <row r="420" spans="2:13" s="88" customFormat="1" ht="28.5" x14ac:dyDescent="0.8">
      <c r="B420" s="295" t="s">
        <v>219</v>
      </c>
      <c r="C420" s="454"/>
      <c r="D420" s="455"/>
      <c r="E420" s="455"/>
      <c r="F420" s="455"/>
      <c r="G420" s="455"/>
      <c r="H420" s="455"/>
      <c r="I420" s="456"/>
      <c r="J420" s="457"/>
      <c r="K420" s="457"/>
      <c r="L420" s="457"/>
      <c r="M420" s="296"/>
    </row>
    <row r="421" spans="2:13" s="89" customFormat="1" ht="28.5" x14ac:dyDescent="0.8">
      <c r="B421" s="297" t="s">
        <v>365</v>
      </c>
      <c r="C421" s="442" t="s">
        <v>165</v>
      </c>
      <c r="D421" s="274">
        <v>100.059</v>
      </c>
      <c r="E421" s="274">
        <v>8</v>
      </c>
      <c r="F421" s="274" t="s">
        <v>535</v>
      </c>
      <c r="G421" s="274">
        <v>6</v>
      </c>
      <c r="H421" s="274">
        <v>6.1363500000000002</v>
      </c>
      <c r="I421" s="443" t="s">
        <v>173</v>
      </c>
      <c r="J421" s="277">
        <v>56250</v>
      </c>
      <c r="K421" s="277">
        <v>56250</v>
      </c>
      <c r="L421" s="277">
        <v>56283.19</v>
      </c>
      <c r="M421" s="298">
        <v>1</v>
      </c>
    </row>
    <row r="422" spans="2:13" s="89" customFormat="1" ht="28.5" x14ac:dyDescent="0.8">
      <c r="B422" s="297" t="s">
        <v>365</v>
      </c>
      <c r="C422" s="442" t="s">
        <v>165</v>
      </c>
      <c r="D422" s="274">
        <v>99.996799999999993</v>
      </c>
      <c r="E422" s="274">
        <v>8</v>
      </c>
      <c r="F422" s="274" t="s">
        <v>383</v>
      </c>
      <c r="G422" s="274">
        <v>8</v>
      </c>
      <c r="H422" s="274">
        <v>8.2432099999999995</v>
      </c>
      <c r="I422" s="443" t="s">
        <v>173</v>
      </c>
      <c r="J422" s="277">
        <v>56250</v>
      </c>
      <c r="K422" s="277">
        <v>56250</v>
      </c>
      <c r="L422" s="277">
        <v>56248.21</v>
      </c>
      <c r="M422" s="298">
        <v>1</v>
      </c>
    </row>
    <row r="423" spans="2:13" s="89" customFormat="1" ht="28.5" x14ac:dyDescent="0.8">
      <c r="B423" s="297" t="s">
        <v>365</v>
      </c>
      <c r="C423" s="442" t="s">
        <v>165</v>
      </c>
      <c r="D423" s="274">
        <v>99.954700000000003</v>
      </c>
      <c r="E423" s="274">
        <v>8</v>
      </c>
      <c r="F423" s="274" t="s">
        <v>377</v>
      </c>
      <c r="G423" s="274">
        <v>8.1</v>
      </c>
      <c r="H423" s="274">
        <v>8.3493700000000004</v>
      </c>
      <c r="I423" s="443" t="s">
        <v>173</v>
      </c>
      <c r="J423" s="277">
        <v>112000</v>
      </c>
      <c r="K423" s="277">
        <v>112000</v>
      </c>
      <c r="L423" s="277">
        <v>111949.37</v>
      </c>
      <c r="M423" s="298">
        <v>1</v>
      </c>
    </row>
    <row r="424" spans="2:13" s="89" customFormat="1" ht="28.5" x14ac:dyDescent="0.8">
      <c r="B424" s="297" t="s">
        <v>365</v>
      </c>
      <c r="C424" s="442" t="s">
        <v>165</v>
      </c>
      <c r="D424" s="274">
        <v>99.730699999999999</v>
      </c>
      <c r="E424" s="274">
        <v>8</v>
      </c>
      <c r="F424" s="274" t="s">
        <v>321</v>
      </c>
      <c r="G424" s="274">
        <v>8.5</v>
      </c>
      <c r="H424" s="274">
        <v>8.7747899999999994</v>
      </c>
      <c r="I424" s="443" t="s">
        <v>173</v>
      </c>
      <c r="J424" s="277">
        <v>56250</v>
      </c>
      <c r="K424" s="277">
        <v>56250</v>
      </c>
      <c r="L424" s="277">
        <v>56098.52</v>
      </c>
      <c r="M424" s="298">
        <v>1</v>
      </c>
    </row>
    <row r="425" spans="2:13" s="89" customFormat="1" ht="28.5" x14ac:dyDescent="0.8">
      <c r="B425" s="297" t="s">
        <v>365</v>
      </c>
      <c r="C425" s="442" t="s">
        <v>165</v>
      </c>
      <c r="D425" s="274">
        <v>99.499399999999994</v>
      </c>
      <c r="E425" s="274">
        <v>8</v>
      </c>
      <c r="F425" s="274" t="s">
        <v>536</v>
      </c>
      <c r="G425" s="274">
        <v>8.5</v>
      </c>
      <c r="H425" s="274">
        <v>8.7747899999999994</v>
      </c>
      <c r="I425" s="443" t="s">
        <v>173</v>
      </c>
      <c r="J425" s="277">
        <v>56250</v>
      </c>
      <c r="K425" s="277">
        <v>56250</v>
      </c>
      <c r="L425" s="277">
        <v>55968.42</v>
      </c>
      <c r="M425" s="298">
        <v>1</v>
      </c>
    </row>
    <row r="426" spans="2:13" s="89" customFormat="1" ht="28.5" x14ac:dyDescent="0.8">
      <c r="B426" s="297" t="s">
        <v>365</v>
      </c>
      <c r="C426" s="442" t="s">
        <v>165</v>
      </c>
      <c r="D426" s="274">
        <v>98.920299999999997</v>
      </c>
      <c r="E426" s="274">
        <v>8</v>
      </c>
      <c r="F426" s="274" t="s">
        <v>537</v>
      </c>
      <c r="G426" s="274">
        <v>8.75</v>
      </c>
      <c r="H426" s="274">
        <v>9.0413099999999993</v>
      </c>
      <c r="I426" s="443" t="s">
        <v>173</v>
      </c>
      <c r="J426" s="277">
        <v>56250</v>
      </c>
      <c r="K426" s="277">
        <v>56250</v>
      </c>
      <c r="L426" s="277">
        <v>55642.71</v>
      </c>
      <c r="M426" s="298">
        <v>1</v>
      </c>
    </row>
    <row r="427" spans="2:13" s="89" customFormat="1" ht="28.5" x14ac:dyDescent="0.8">
      <c r="B427" s="297" t="s">
        <v>365</v>
      </c>
      <c r="C427" s="442" t="s">
        <v>165</v>
      </c>
      <c r="D427" s="274">
        <v>98.602900000000005</v>
      </c>
      <c r="E427" s="274">
        <v>8</v>
      </c>
      <c r="F427" s="274" t="s">
        <v>538</v>
      </c>
      <c r="G427" s="274">
        <v>8.75</v>
      </c>
      <c r="H427" s="274">
        <v>9.0413099999999993</v>
      </c>
      <c r="I427" s="443" t="s">
        <v>173</v>
      </c>
      <c r="J427" s="277">
        <v>56250</v>
      </c>
      <c r="K427" s="277">
        <v>56250</v>
      </c>
      <c r="L427" s="277">
        <v>55464.13</v>
      </c>
      <c r="M427" s="298">
        <v>1</v>
      </c>
    </row>
    <row r="428" spans="2:13" s="89" customFormat="1" ht="28.5" x14ac:dyDescent="0.8">
      <c r="B428" s="297" t="s">
        <v>365</v>
      </c>
      <c r="C428" s="442" t="s">
        <v>165</v>
      </c>
      <c r="D428" s="274">
        <v>98.810900000000004</v>
      </c>
      <c r="E428" s="274">
        <v>8</v>
      </c>
      <c r="F428" s="274" t="s">
        <v>539</v>
      </c>
      <c r="G428" s="274">
        <v>8.8000000000000007</v>
      </c>
      <c r="H428" s="274">
        <v>9.0946800000000003</v>
      </c>
      <c r="I428" s="443" t="s">
        <v>173</v>
      </c>
      <c r="J428" s="277">
        <v>125000</v>
      </c>
      <c r="K428" s="277">
        <v>125000</v>
      </c>
      <c r="L428" s="277">
        <v>123513.63</v>
      </c>
      <c r="M428" s="298">
        <v>1</v>
      </c>
    </row>
    <row r="429" spans="2:13" s="89" customFormat="1" ht="28.5" x14ac:dyDescent="0.8">
      <c r="B429" s="297" t="s">
        <v>196</v>
      </c>
      <c r="C429" s="442" t="s">
        <v>165</v>
      </c>
      <c r="D429" s="274">
        <v>98.721000000000004</v>
      </c>
      <c r="E429" s="274">
        <v>8</v>
      </c>
      <c r="F429" s="274" t="s">
        <v>540</v>
      </c>
      <c r="G429" s="274">
        <v>8.85</v>
      </c>
      <c r="H429" s="274">
        <v>9.1480599999999992</v>
      </c>
      <c r="I429" s="443" t="s">
        <v>173</v>
      </c>
      <c r="J429" s="277">
        <v>50000</v>
      </c>
      <c r="K429" s="277">
        <v>50000</v>
      </c>
      <c r="L429" s="277">
        <v>49360.53</v>
      </c>
      <c r="M429" s="298">
        <v>1</v>
      </c>
    </row>
    <row r="430" spans="2:13" s="89" customFormat="1" ht="28.5" x14ac:dyDescent="0.8">
      <c r="B430" s="297" t="s">
        <v>196</v>
      </c>
      <c r="C430" s="442" t="s">
        <v>165</v>
      </c>
      <c r="D430" s="274">
        <v>98.364199999999997</v>
      </c>
      <c r="E430" s="274">
        <v>8</v>
      </c>
      <c r="F430" s="274" t="s">
        <v>541</v>
      </c>
      <c r="G430" s="274">
        <v>8.85</v>
      </c>
      <c r="H430" s="274">
        <v>9.1480599999999992</v>
      </c>
      <c r="I430" s="443" t="s">
        <v>173</v>
      </c>
      <c r="J430" s="277">
        <v>50000</v>
      </c>
      <c r="K430" s="277">
        <v>50000</v>
      </c>
      <c r="L430" s="277">
        <v>49182.15</v>
      </c>
      <c r="M430" s="298">
        <v>1</v>
      </c>
    </row>
    <row r="431" spans="2:13" s="89" customFormat="1" ht="28.5" x14ac:dyDescent="0.8">
      <c r="B431" s="297" t="s">
        <v>196</v>
      </c>
      <c r="C431" s="442" t="s">
        <v>165</v>
      </c>
      <c r="D431" s="274">
        <v>98.086699999999993</v>
      </c>
      <c r="E431" s="274">
        <v>8</v>
      </c>
      <c r="F431" s="274" t="s">
        <v>542</v>
      </c>
      <c r="G431" s="274">
        <v>8.9</v>
      </c>
      <c r="H431" s="274">
        <v>9.2014600000000009</v>
      </c>
      <c r="I431" s="443" t="s">
        <v>173</v>
      </c>
      <c r="J431" s="277">
        <v>50000</v>
      </c>
      <c r="K431" s="277">
        <v>50000</v>
      </c>
      <c r="L431" s="277">
        <v>49043.39</v>
      </c>
      <c r="M431" s="298">
        <v>1</v>
      </c>
    </row>
    <row r="432" spans="2:13" s="89" customFormat="1" ht="28.5" x14ac:dyDescent="0.8">
      <c r="B432" s="297" t="s">
        <v>196</v>
      </c>
      <c r="C432" s="442" t="s">
        <v>165</v>
      </c>
      <c r="D432" s="274">
        <v>97.908199999999994</v>
      </c>
      <c r="E432" s="274">
        <v>8</v>
      </c>
      <c r="F432" s="274" t="s">
        <v>543</v>
      </c>
      <c r="G432" s="274">
        <v>8.9</v>
      </c>
      <c r="H432" s="274">
        <v>9.2014600000000009</v>
      </c>
      <c r="I432" s="443" t="s">
        <v>173</v>
      </c>
      <c r="J432" s="277">
        <v>50000</v>
      </c>
      <c r="K432" s="277">
        <v>50000</v>
      </c>
      <c r="L432" s="277">
        <v>48954.1</v>
      </c>
      <c r="M432" s="298">
        <v>1</v>
      </c>
    </row>
    <row r="433" spans="2:13" s="89" customFormat="1" ht="28.5" x14ac:dyDescent="0.8">
      <c r="B433" s="297" t="s">
        <v>196</v>
      </c>
      <c r="C433" s="442" t="s">
        <v>165</v>
      </c>
      <c r="D433" s="274">
        <v>97.733500000000006</v>
      </c>
      <c r="E433" s="274">
        <v>8</v>
      </c>
      <c r="F433" s="274" t="s">
        <v>544</v>
      </c>
      <c r="G433" s="274">
        <v>8.9</v>
      </c>
      <c r="H433" s="274">
        <v>9.2014600000000009</v>
      </c>
      <c r="I433" s="443" t="s">
        <v>173</v>
      </c>
      <c r="J433" s="277">
        <v>50000</v>
      </c>
      <c r="K433" s="277">
        <v>50000</v>
      </c>
      <c r="L433" s="277">
        <v>48866.76</v>
      </c>
      <c r="M433" s="298">
        <v>1</v>
      </c>
    </row>
    <row r="434" spans="2:13" s="89" customFormat="1" ht="28.5" x14ac:dyDescent="0.8">
      <c r="B434" s="297" t="s">
        <v>196</v>
      </c>
      <c r="C434" s="442" t="s">
        <v>165</v>
      </c>
      <c r="D434" s="274">
        <v>97.562600000000003</v>
      </c>
      <c r="E434" s="274">
        <v>8</v>
      </c>
      <c r="F434" s="274" t="s">
        <v>545</v>
      </c>
      <c r="G434" s="274">
        <v>8.9</v>
      </c>
      <c r="H434" s="274">
        <v>9.2014600000000009</v>
      </c>
      <c r="I434" s="443" t="s">
        <v>173</v>
      </c>
      <c r="J434" s="277">
        <v>50000</v>
      </c>
      <c r="K434" s="277">
        <v>50000</v>
      </c>
      <c r="L434" s="277">
        <v>48781.31</v>
      </c>
      <c r="M434" s="298">
        <v>1</v>
      </c>
    </row>
    <row r="435" spans="2:13" s="89" customFormat="1" ht="28.5" x14ac:dyDescent="0.8">
      <c r="B435" s="297" t="s">
        <v>196</v>
      </c>
      <c r="C435" s="442" t="s">
        <v>165</v>
      </c>
      <c r="D435" s="274">
        <v>97.231899999999996</v>
      </c>
      <c r="E435" s="274">
        <v>8</v>
      </c>
      <c r="F435" s="274" t="s">
        <v>546</v>
      </c>
      <c r="G435" s="274">
        <v>8.9</v>
      </c>
      <c r="H435" s="274">
        <v>9.2014600000000009</v>
      </c>
      <c r="I435" s="443" t="s">
        <v>173</v>
      </c>
      <c r="J435" s="277">
        <v>50000</v>
      </c>
      <c r="K435" s="277">
        <v>50000</v>
      </c>
      <c r="L435" s="277">
        <v>48615.96</v>
      </c>
      <c r="M435" s="298">
        <v>1</v>
      </c>
    </row>
    <row r="436" spans="2:13" s="89" customFormat="1" ht="28.5" x14ac:dyDescent="0.8">
      <c r="B436" s="297" t="s">
        <v>196</v>
      </c>
      <c r="C436" s="442" t="s">
        <v>165</v>
      </c>
      <c r="D436" s="274">
        <v>97.071899999999999</v>
      </c>
      <c r="E436" s="274">
        <v>8</v>
      </c>
      <c r="F436" s="274" t="s">
        <v>547</v>
      </c>
      <c r="G436" s="274">
        <v>8.9</v>
      </c>
      <c r="H436" s="274">
        <v>9.2014600000000009</v>
      </c>
      <c r="I436" s="443" t="s">
        <v>173</v>
      </c>
      <c r="J436" s="277">
        <v>50000</v>
      </c>
      <c r="K436" s="277">
        <v>50000</v>
      </c>
      <c r="L436" s="277">
        <v>48535.97</v>
      </c>
      <c r="M436" s="298">
        <v>1</v>
      </c>
    </row>
    <row r="437" spans="2:13" s="89" customFormat="1" ht="28.5" x14ac:dyDescent="0.8">
      <c r="B437" s="297" t="s">
        <v>301</v>
      </c>
      <c r="C437" s="442" t="s">
        <v>165</v>
      </c>
      <c r="D437" s="274">
        <v>99.75</v>
      </c>
      <c r="E437" s="274">
        <v>8</v>
      </c>
      <c r="F437" s="274" t="s">
        <v>548</v>
      </c>
      <c r="G437" s="274">
        <v>8.5</v>
      </c>
      <c r="H437" s="274">
        <v>8.7747899999999994</v>
      </c>
      <c r="I437" s="443" t="s">
        <v>173</v>
      </c>
      <c r="J437" s="277">
        <v>12000</v>
      </c>
      <c r="K437" s="277">
        <v>12000</v>
      </c>
      <c r="L437" s="277">
        <v>11970.01</v>
      </c>
      <c r="M437" s="298">
        <v>1</v>
      </c>
    </row>
    <row r="438" spans="2:13" s="89" customFormat="1" ht="28.5" x14ac:dyDescent="0.8">
      <c r="B438" s="297" t="s">
        <v>198</v>
      </c>
      <c r="C438" s="442" t="s">
        <v>165</v>
      </c>
      <c r="D438" s="274">
        <v>102.2676</v>
      </c>
      <c r="E438" s="274">
        <v>7</v>
      </c>
      <c r="F438" s="274" t="s">
        <v>549</v>
      </c>
      <c r="G438" s="274">
        <v>6.5</v>
      </c>
      <c r="H438" s="274">
        <v>6.60562</v>
      </c>
      <c r="I438" s="443" t="s">
        <v>173</v>
      </c>
      <c r="J438" s="277">
        <v>50000</v>
      </c>
      <c r="K438" s="277">
        <v>50000</v>
      </c>
      <c r="L438" s="277">
        <v>51133.83</v>
      </c>
      <c r="M438" s="298">
        <v>1</v>
      </c>
    </row>
    <row r="439" spans="2:13" s="89" customFormat="1" ht="28.5" x14ac:dyDescent="0.8">
      <c r="B439" s="297" t="s">
        <v>198</v>
      </c>
      <c r="C439" s="442" t="s">
        <v>165</v>
      </c>
      <c r="D439" s="274">
        <v>100.4776</v>
      </c>
      <c r="E439" s="274">
        <v>7.43</v>
      </c>
      <c r="F439" s="274" t="s">
        <v>317</v>
      </c>
      <c r="G439" s="274">
        <v>7.25</v>
      </c>
      <c r="H439" s="274">
        <v>7.3814000000000002</v>
      </c>
      <c r="I439" s="443" t="s">
        <v>173</v>
      </c>
      <c r="J439" s="277">
        <v>183260</v>
      </c>
      <c r="K439" s="277">
        <v>183260</v>
      </c>
      <c r="L439" s="277">
        <v>184135.32</v>
      </c>
      <c r="M439" s="298">
        <v>1</v>
      </c>
    </row>
    <row r="440" spans="2:13" s="89" customFormat="1" ht="28.5" x14ac:dyDescent="0.8">
      <c r="B440" s="297" t="s">
        <v>198</v>
      </c>
      <c r="C440" s="442" t="s">
        <v>165</v>
      </c>
      <c r="D440" s="274">
        <v>99.309600000000003</v>
      </c>
      <c r="E440" s="274">
        <v>7.43</v>
      </c>
      <c r="F440" s="274" t="s">
        <v>550</v>
      </c>
      <c r="G440" s="274">
        <v>7.8</v>
      </c>
      <c r="H440" s="274">
        <v>7.9520999999999997</v>
      </c>
      <c r="I440" s="443" t="s">
        <v>173</v>
      </c>
      <c r="J440" s="277">
        <v>108290</v>
      </c>
      <c r="K440" s="277">
        <v>108290</v>
      </c>
      <c r="L440" s="277">
        <v>107542.44</v>
      </c>
      <c r="M440" s="298">
        <v>1</v>
      </c>
    </row>
    <row r="441" spans="2:13" s="89" customFormat="1" ht="28.5" x14ac:dyDescent="0.8">
      <c r="B441" s="297" t="s">
        <v>198</v>
      </c>
      <c r="C441" s="442" t="s">
        <v>165</v>
      </c>
      <c r="D441" s="274">
        <v>98.858699999999999</v>
      </c>
      <c r="E441" s="274">
        <v>7.43</v>
      </c>
      <c r="F441" s="274" t="s">
        <v>551</v>
      </c>
      <c r="G441" s="274">
        <v>7.8</v>
      </c>
      <c r="H441" s="274">
        <v>7.9520999999999997</v>
      </c>
      <c r="I441" s="443" t="s">
        <v>173</v>
      </c>
      <c r="J441" s="277">
        <v>108290</v>
      </c>
      <c r="K441" s="277">
        <v>108290</v>
      </c>
      <c r="L441" s="277">
        <v>107054.18</v>
      </c>
      <c r="M441" s="298">
        <v>1</v>
      </c>
    </row>
    <row r="442" spans="2:13" s="89" customFormat="1" ht="28.5" x14ac:dyDescent="0.8">
      <c r="B442" s="297" t="s">
        <v>198</v>
      </c>
      <c r="C442" s="442" t="s">
        <v>165</v>
      </c>
      <c r="D442" s="274">
        <v>99.112200000000001</v>
      </c>
      <c r="E442" s="274">
        <v>7.43</v>
      </c>
      <c r="F442" s="274" t="s">
        <v>552</v>
      </c>
      <c r="G442" s="274">
        <v>7.82</v>
      </c>
      <c r="H442" s="274">
        <v>7.97288</v>
      </c>
      <c r="I442" s="443" t="s">
        <v>173</v>
      </c>
      <c r="J442" s="277">
        <v>108290</v>
      </c>
      <c r="K442" s="277">
        <v>108290</v>
      </c>
      <c r="L442" s="277">
        <v>107328.7</v>
      </c>
      <c r="M442" s="298">
        <v>1</v>
      </c>
    </row>
    <row r="443" spans="2:13" s="89" customFormat="1" ht="28.5" x14ac:dyDescent="0.8">
      <c r="B443" s="297" t="s">
        <v>198</v>
      </c>
      <c r="C443" s="442" t="s">
        <v>165</v>
      </c>
      <c r="D443" s="274">
        <v>98.957800000000006</v>
      </c>
      <c r="E443" s="274">
        <v>7.43</v>
      </c>
      <c r="F443" s="274" t="s">
        <v>308</v>
      </c>
      <c r="G443" s="274">
        <v>7.82</v>
      </c>
      <c r="H443" s="274">
        <v>7.97288</v>
      </c>
      <c r="I443" s="443" t="s">
        <v>173</v>
      </c>
      <c r="J443" s="277">
        <v>108290</v>
      </c>
      <c r="K443" s="277">
        <v>108290</v>
      </c>
      <c r="L443" s="277">
        <v>107161.45</v>
      </c>
      <c r="M443" s="298">
        <v>1</v>
      </c>
    </row>
    <row r="444" spans="2:13" s="89" customFormat="1" ht="28.5" x14ac:dyDescent="0.8">
      <c r="B444" s="297" t="s">
        <v>198</v>
      </c>
      <c r="C444" s="442" t="s">
        <v>165</v>
      </c>
      <c r="D444" s="274">
        <v>98.6661</v>
      </c>
      <c r="E444" s="274">
        <v>7.43</v>
      </c>
      <c r="F444" s="274" t="s">
        <v>553</v>
      </c>
      <c r="G444" s="274">
        <v>7.82</v>
      </c>
      <c r="H444" s="274">
        <v>7.97288</v>
      </c>
      <c r="I444" s="443" t="s">
        <v>173</v>
      </c>
      <c r="J444" s="277">
        <v>108290</v>
      </c>
      <c r="K444" s="277">
        <v>108290</v>
      </c>
      <c r="L444" s="277">
        <v>106845.58</v>
      </c>
      <c r="M444" s="298">
        <v>1</v>
      </c>
    </row>
    <row r="445" spans="2:13" s="89" customFormat="1" ht="28.5" x14ac:dyDescent="0.8">
      <c r="B445" s="297" t="s">
        <v>198</v>
      </c>
      <c r="C445" s="442" t="s">
        <v>165</v>
      </c>
      <c r="D445" s="274">
        <v>98.528400000000005</v>
      </c>
      <c r="E445" s="274">
        <v>7.43</v>
      </c>
      <c r="F445" s="274" t="s">
        <v>554</v>
      </c>
      <c r="G445" s="274">
        <v>7.82</v>
      </c>
      <c r="H445" s="274">
        <v>7.97288</v>
      </c>
      <c r="I445" s="443" t="s">
        <v>173</v>
      </c>
      <c r="J445" s="277">
        <v>108290</v>
      </c>
      <c r="K445" s="277">
        <v>108290</v>
      </c>
      <c r="L445" s="277">
        <v>106696.5</v>
      </c>
      <c r="M445" s="298">
        <v>1</v>
      </c>
    </row>
    <row r="446" spans="2:13" s="89" customFormat="1" ht="28.5" x14ac:dyDescent="0.8">
      <c r="B446" s="297" t="s">
        <v>198</v>
      </c>
      <c r="C446" s="442" t="s">
        <v>165</v>
      </c>
      <c r="D446" s="274">
        <v>98.013800000000003</v>
      </c>
      <c r="E446" s="274">
        <v>7.43</v>
      </c>
      <c r="F446" s="274" t="s">
        <v>555</v>
      </c>
      <c r="G446" s="274">
        <v>7.85</v>
      </c>
      <c r="H446" s="274">
        <v>8.0040499999999994</v>
      </c>
      <c r="I446" s="443" t="s">
        <v>173</v>
      </c>
      <c r="J446" s="277">
        <v>83300</v>
      </c>
      <c r="K446" s="277">
        <v>83300</v>
      </c>
      <c r="L446" s="277">
        <v>81645.570000000007</v>
      </c>
      <c r="M446" s="298">
        <v>1</v>
      </c>
    </row>
    <row r="447" spans="2:13" s="89" customFormat="1" ht="28.5" x14ac:dyDescent="0.8">
      <c r="B447" s="297" t="s">
        <v>198</v>
      </c>
      <c r="C447" s="442" t="s">
        <v>165</v>
      </c>
      <c r="D447" s="274">
        <v>98.825800000000001</v>
      </c>
      <c r="E447" s="274">
        <v>7.43</v>
      </c>
      <c r="F447" s="274" t="s">
        <v>308</v>
      </c>
      <c r="G447" s="274">
        <v>7.87</v>
      </c>
      <c r="H447" s="274">
        <v>8.0248399999999993</v>
      </c>
      <c r="I447" s="443" t="s">
        <v>173</v>
      </c>
      <c r="J447" s="277">
        <v>166600</v>
      </c>
      <c r="K447" s="277">
        <v>166600</v>
      </c>
      <c r="L447" s="277">
        <v>164643.82</v>
      </c>
      <c r="M447" s="298">
        <v>1</v>
      </c>
    </row>
    <row r="448" spans="2:13" s="89" customFormat="1" ht="28.5" x14ac:dyDescent="0.8">
      <c r="B448" s="297" t="s">
        <v>203</v>
      </c>
      <c r="C448" s="442" t="s">
        <v>165</v>
      </c>
      <c r="D448" s="274">
        <v>100.0167</v>
      </c>
      <c r="E448" s="274">
        <v>6.8</v>
      </c>
      <c r="F448" s="274" t="s">
        <v>556</v>
      </c>
      <c r="G448" s="274">
        <v>6.78</v>
      </c>
      <c r="H448" s="274">
        <v>6.8949199999999999</v>
      </c>
      <c r="I448" s="443" t="s">
        <v>173</v>
      </c>
      <c r="J448" s="277">
        <v>121380</v>
      </c>
      <c r="K448" s="277">
        <v>121380</v>
      </c>
      <c r="L448" s="277">
        <v>121400.37</v>
      </c>
      <c r="M448" s="298">
        <v>1</v>
      </c>
    </row>
    <row r="449" spans="2:13" s="89" customFormat="1" ht="28.5" x14ac:dyDescent="0.8">
      <c r="B449" s="297" t="s">
        <v>203</v>
      </c>
      <c r="C449" s="442" t="s">
        <v>165</v>
      </c>
      <c r="D449" s="274">
        <v>100.0448</v>
      </c>
      <c r="E449" s="274">
        <v>7.1</v>
      </c>
      <c r="F449" s="274" t="s">
        <v>557</v>
      </c>
      <c r="G449" s="274">
        <v>7.05</v>
      </c>
      <c r="H449" s="274">
        <v>7.1742499999999998</v>
      </c>
      <c r="I449" s="443" t="s">
        <v>173</v>
      </c>
      <c r="J449" s="277">
        <v>100000</v>
      </c>
      <c r="K449" s="277">
        <v>100000</v>
      </c>
      <c r="L449" s="277">
        <v>100044.82</v>
      </c>
      <c r="M449" s="298">
        <v>1</v>
      </c>
    </row>
    <row r="450" spans="2:13" s="89" customFormat="1" ht="28.5" x14ac:dyDescent="0.8">
      <c r="B450" s="297" t="s">
        <v>203</v>
      </c>
      <c r="C450" s="442" t="s">
        <v>165</v>
      </c>
      <c r="D450" s="274">
        <v>100.0167</v>
      </c>
      <c r="E450" s="274">
        <v>7.1</v>
      </c>
      <c r="F450" s="274" t="s">
        <v>556</v>
      </c>
      <c r="G450" s="274">
        <v>7.08</v>
      </c>
      <c r="H450" s="274">
        <v>7.2053099999999999</v>
      </c>
      <c r="I450" s="443" t="s">
        <v>173</v>
      </c>
      <c r="J450" s="277">
        <v>50000</v>
      </c>
      <c r="K450" s="277">
        <v>50000</v>
      </c>
      <c r="L450" s="277">
        <v>50008.38</v>
      </c>
      <c r="M450" s="298">
        <v>1</v>
      </c>
    </row>
    <row r="451" spans="2:13" s="89" customFormat="1" ht="28.5" x14ac:dyDescent="0.8">
      <c r="B451" s="297" t="s">
        <v>203</v>
      </c>
      <c r="C451" s="442" t="s">
        <v>165</v>
      </c>
      <c r="D451" s="274">
        <v>100.0412</v>
      </c>
      <c r="E451" s="274">
        <v>7.1</v>
      </c>
      <c r="F451" s="274" t="s">
        <v>552</v>
      </c>
      <c r="G451" s="274">
        <v>7.08</v>
      </c>
      <c r="H451" s="274">
        <v>7.2053099999999999</v>
      </c>
      <c r="I451" s="443" t="s">
        <v>173</v>
      </c>
      <c r="J451" s="277">
        <v>100000</v>
      </c>
      <c r="K451" s="277">
        <v>100000</v>
      </c>
      <c r="L451" s="277">
        <v>100041.29</v>
      </c>
      <c r="M451" s="298">
        <v>1</v>
      </c>
    </row>
    <row r="452" spans="2:13" s="89" customFormat="1" ht="28.5" x14ac:dyDescent="0.8">
      <c r="B452" s="297" t="s">
        <v>203</v>
      </c>
      <c r="C452" s="442" t="s">
        <v>165</v>
      </c>
      <c r="D452" s="274">
        <v>100.08580000000001</v>
      </c>
      <c r="E452" s="274">
        <v>7.1</v>
      </c>
      <c r="F452" s="274" t="s">
        <v>558</v>
      </c>
      <c r="G452" s="274">
        <v>7.08</v>
      </c>
      <c r="H452" s="274">
        <v>7.2053099999999999</v>
      </c>
      <c r="I452" s="443" t="s">
        <v>173</v>
      </c>
      <c r="J452" s="277">
        <v>100000</v>
      </c>
      <c r="K452" s="277">
        <v>100000</v>
      </c>
      <c r="L452" s="277">
        <v>100085.89</v>
      </c>
      <c r="M452" s="298">
        <v>1</v>
      </c>
    </row>
    <row r="453" spans="2:13" s="89" customFormat="1" ht="28.5" x14ac:dyDescent="0.8">
      <c r="B453" s="297" t="s">
        <v>203</v>
      </c>
      <c r="C453" s="442" t="s">
        <v>165</v>
      </c>
      <c r="D453" s="274">
        <v>100.0924</v>
      </c>
      <c r="E453" s="274">
        <v>7.1</v>
      </c>
      <c r="F453" s="274" t="s">
        <v>559</v>
      </c>
      <c r="G453" s="274">
        <v>7.08</v>
      </c>
      <c r="H453" s="274">
        <v>7.2053099999999999</v>
      </c>
      <c r="I453" s="443" t="s">
        <v>173</v>
      </c>
      <c r="J453" s="277">
        <v>100000</v>
      </c>
      <c r="K453" s="277">
        <v>100000</v>
      </c>
      <c r="L453" s="277">
        <v>100092.46</v>
      </c>
      <c r="M453" s="298">
        <v>1</v>
      </c>
    </row>
    <row r="454" spans="2:13" s="89" customFormat="1" ht="28.5" x14ac:dyDescent="0.8">
      <c r="B454" s="297" t="s">
        <v>203</v>
      </c>
      <c r="C454" s="442" t="s">
        <v>165</v>
      </c>
      <c r="D454" s="274">
        <v>99.987399999999994</v>
      </c>
      <c r="E454" s="274">
        <v>7.25</v>
      </c>
      <c r="F454" s="274" t="s">
        <v>183</v>
      </c>
      <c r="G454" s="274">
        <v>7.3</v>
      </c>
      <c r="H454" s="274">
        <v>7.5022700000000002</v>
      </c>
      <c r="I454" s="443" t="s">
        <v>173</v>
      </c>
      <c r="J454" s="277">
        <v>83700</v>
      </c>
      <c r="K454" s="277">
        <v>83700</v>
      </c>
      <c r="L454" s="277">
        <v>83689.52</v>
      </c>
      <c r="M454" s="298">
        <v>1</v>
      </c>
    </row>
    <row r="455" spans="2:13" s="88" customFormat="1" ht="28.5" x14ac:dyDescent="0.8">
      <c r="B455" s="295" t="s">
        <v>171</v>
      </c>
      <c r="C455" s="454"/>
      <c r="D455" s="455"/>
      <c r="E455" s="455"/>
      <c r="F455" s="455"/>
      <c r="G455" s="455"/>
      <c r="H455" s="455"/>
      <c r="I455" s="456"/>
      <c r="J455" s="457">
        <v>2774480</v>
      </c>
      <c r="K455" s="457">
        <v>2774480</v>
      </c>
      <c r="L455" s="457">
        <v>2754028.4799999995</v>
      </c>
      <c r="M455" s="296">
        <v>34</v>
      </c>
    </row>
    <row r="456" spans="2:13" s="88" customFormat="1" ht="28.5" x14ac:dyDescent="0.8">
      <c r="B456" s="295" t="s">
        <v>291</v>
      </c>
      <c r="C456" s="454"/>
      <c r="D456" s="455"/>
      <c r="E456" s="455"/>
      <c r="F456" s="455"/>
      <c r="G456" s="455"/>
      <c r="H456" s="455"/>
      <c r="I456" s="456"/>
      <c r="J456" s="457"/>
      <c r="K456" s="457"/>
      <c r="L456" s="457"/>
      <c r="M456" s="296"/>
    </row>
    <row r="457" spans="2:13" s="89" customFormat="1" ht="28.5" x14ac:dyDescent="0.8">
      <c r="B457" s="297" t="s">
        <v>334</v>
      </c>
      <c r="C457" s="442" t="s">
        <v>165</v>
      </c>
      <c r="D457" s="274">
        <v>97.560500000000005</v>
      </c>
      <c r="E457" s="274">
        <v>10</v>
      </c>
      <c r="F457" s="274" t="s">
        <v>389</v>
      </c>
      <c r="G457" s="274">
        <v>12</v>
      </c>
      <c r="H457" s="274">
        <v>12.550879999999999</v>
      </c>
      <c r="I457" s="443" t="s">
        <v>173</v>
      </c>
      <c r="J457" s="277">
        <v>29310</v>
      </c>
      <c r="K457" s="277">
        <v>29310</v>
      </c>
      <c r="L457" s="277">
        <v>28594.99</v>
      </c>
      <c r="M457" s="298">
        <v>1</v>
      </c>
    </row>
    <row r="458" spans="2:13" s="88" customFormat="1" ht="28.5" x14ac:dyDescent="0.8">
      <c r="B458" s="295" t="s">
        <v>171</v>
      </c>
      <c r="C458" s="454"/>
      <c r="D458" s="455"/>
      <c r="E458" s="455"/>
      <c r="F458" s="455"/>
      <c r="G458" s="455"/>
      <c r="H458" s="455"/>
      <c r="I458" s="456"/>
      <c r="J458" s="457">
        <v>29310</v>
      </c>
      <c r="K458" s="457">
        <v>29310</v>
      </c>
      <c r="L458" s="457">
        <v>28594.99</v>
      </c>
      <c r="M458" s="296">
        <v>1</v>
      </c>
    </row>
    <row r="459" spans="2:13" s="88" customFormat="1" ht="28.5" x14ac:dyDescent="0.8">
      <c r="B459" s="295" t="s">
        <v>257</v>
      </c>
      <c r="C459" s="454"/>
      <c r="D459" s="455"/>
      <c r="E459" s="455"/>
      <c r="F459" s="455"/>
      <c r="G459" s="455"/>
      <c r="H459" s="455"/>
      <c r="I459" s="456"/>
      <c r="J459" s="457"/>
      <c r="K459" s="457"/>
      <c r="L459" s="457"/>
      <c r="M459" s="296"/>
    </row>
    <row r="460" spans="2:13" s="89" customFormat="1" ht="28.5" x14ac:dyDescent="0.8">
      <c r="B460" s="297" t="s">
        <v>167</v>
      </c>
      <c r="C460" s="442" t="s">
        <v>165</v>
      </c>
      <c r="D460" s="274">
        <v>100.012</v>
      </c>
      <c r="E460" s="274">
        <v>8</v>
      </c>
      <c r="F460" s="274" t="s">
        <v>344</v>
      </c>
      <c r="G460" s="274">
        <v>7.4</v>
      </c>
      <c r="H460" s="274">
        <v>7.6390000000000002</v>
      </c>
      <c r="I460" s="443" t="s">
        <v>166</v>
      </c>
      <c r="J460" s="277">
        <v>23779.56</v>
      </c>
      <c r="K460" s="277">
        <v>22000</v>
      </c>
      <c r="L460" s="277">
        <v>22002.63</v>
      </c>
      <c r="M460" s="298">
        <v>1</v>
      </c>
    </row>
    <row r="461" spans="2:13" s="89" customFormat="1" ht="28.5" x14ac:dyDescent="0.8">
      <c r="B461" s="297" t="s">
        <v>167</v>
      </c>
      <c r="C461" s="442" t="s">
        <v>165</v>
      </c>
      <c r="D461" s="274">
        <v>100</v>
      </c>
      <c r="E461" s="274">
        <v>7.5</v>
      </c>
      <c r="F461" s="274" t="s">
        <v>259</v>
      </c>
      <c r="G461" s="274">
        <v>7.5</v>
      </c>
      <c r="H461" s="274">
        <v>7.7539999999999996</v>
      </c>
      <c r="I461" s="443" t="s">
        <v>166</v>
      </c>
      <c r="J461" s="277">
        <v>504270.83</v>
      </c>
      <c r="K461" s="277">
        <v>500000</v>
      </c>
      <c r="L461" s="277">
        <v>500000</v>
      </c>
      <c r="M461" s="298">
        <v>1</v>
      </c>
    </row>
    <row r="462" spans="2:13" s="89" customFormat="1" ht="28.5" x14ac:dyDescent="0.8">
      <c r="B462" s="297" t="s">
        <v>167</v>
      </c>
      <c r="C462" s="442" t="s">
        <v>165</v>
      </c>
      <c r="D462" s="274">
        <v>100.0185</v>
      </c>
      <c r="E462" s="274">
        <v>8.15</v>
      </c>
      <c r="F462" s="274" t="s">
        <v>285</v>
      </c>
      <c r="G462" s="274">
        <v>7.5</v>
      </c>
      <c r="H462" s="274">
        <v>7.7410000000000005</v>
      </c>
      <c r="I462" s="443" t="s">
        <v>166</v>
      </c>
      <c r="J462" s="277">
        <v>5416.56</v>
      </c>
      <c r="K462" s="277">
        <v>5000</v>
      </c>
      <c r="L462" s="277">
        <v>5000.92</v>
      </c>
      <c r="M462" s="298">
        <v>1</v>
      </c>
    </row>
    <row r="463" spans="2:13" s="89" customFormat="1" ht="28.5" x14ac:dyDescent="0.8">
      <c r="B463" s="297" t="s">
        <v>167</v>
      </c>
      <c r="C463" s="442" t="s">
        <v>165</v>
      </c>
      <c r="D463" s="274">
        <v>100</v>
      </c>
      <c r="E463" s="274">
        <v>8</v>
      </c>
      <c r="F463" s="274" t="s">
        <v>290</v>
      </c>
      <c r="G463" s="274">
        <v>8</v>
      </c>
      <c r="H463" s="274">
        <v>8.2309999999999999</v>
      </c>
      <c r="I463" s="443" t="s">
        <v>166</v>
      </c>
      <c r="J463" s="277">
        <v>6648777.7800000003</v>
      </c>
      <c r="K463" s="277">
        <v>6500000</v>
      </c>
      <c r="L463" s="277">
        <v>6500000</v>
      </c>
      <c r="M463" s="298">
        <v>1</v>
      </c>
    </row>
    <row r="464" spans="2:13" s="89" customFormat="1" ht="28.5" x14ac:dyDescent="0.8">
      <c r="B464" s="297" t="s">
        <v>167</v>
      </c>
      <c r="C464" s="442" t="s">
        <v>165</v>
      </c>
      <c r="D464" s="274">
        <v>100.00190000000001</v>
      </c>
      <c r="E464" s="274">
        <v>8.75</v>
      </c>
      <c r="F464" s="274" t="s">
        <v>560</v>
      </c>
      <c r="G464" s="274">
        <v>8.35</v>
      </c>
      <c r="H464" s="274">
        <v>8.5350000000000001</v>
      </c>
      <c r="I464" s="443" t="s">
        <v>166</v>
      </c>
      <c r="J464" s="277">
        <v>544236.12</v>
      </c>
      <c r="K464" s="277">
        <v>500000</v>
      </c>
      <c r="L464" s="277">
        <v>500009.58</v>
      </c>
      <c r="M464" s="298">
        <v>1</v>
      </c>
    </row>
    <row r="465" spans="2:13" s="88" customFormat="1" ht="28.5" x14ac:dyDescent="0.8">
      <c r="B465" s="295" t="s">
        <v>171</v>
      </c>
      <c r="C465" s="454"/>
      <c r="D465" s="455"/>
      <c r="E465" s="455"/>
      <c r="F465" s="455"/>
      <c r="G465" s="455"/>
      <c r="H465" s="455"/>
      <c r="I465" s="456"/>
      <c r="J465" s="457">
        <v>7726480.8500000006</v>
      </c>
      <c r="K465" s="457">
        <v>7527000</v>
      </c>
      <c r="L465" s="457">
        <v>7527013.1299999999</v>
      </c>
      <c r="M465" s="296">
        <v>5</v>
      </c>
    </row>
    <row r="466" spans="2:13" s="88" customFormat="1" ht="28.5" x14ac:dyDescent="0.8">
      <c r="B466" s="295" t="s">
        <v>222</v>
      </c>
      <c r="C466" s="454"/>
      <c r="D466" s="455"/>
      <c r="E466" s="455"/>
      <c r="F466" s="455"/>
      <c r="G466" s="455"/>
      <c r="H466" s="455"/>
      <c r="I466" s="456"/>
      <c r="J466" s="457"/>
      <c r="K466" s="457"/>
      <c r="L466" s="457"/>
      <c r="M466" s="296"/>
    </row>
    <row r="467" spans="2:13" s="89" customFormat="1" ht="28.5" x14ac:dyDescent="0.8">
      <c r="B467" s="297" t="s">
        <v>223</v>
      </c>
      <c r="C467" s="442" t="s">
        <v>165</v>
      </c>
      <c r="D467" s="274">
        <v>100</v>
      </c>
      <c r="E467" s="274">
        <v>1.982</v>
      </c>
      <c r="F467" s="274" t="s">
        <v>220</v>
      </c>
      <c r="G467" s="274">
        <v>1.982</v>
      </c>
      <c r="H467" s="274">
        <v>2</v>
      </c>
      <c r="I467" s="443" t="s">
        <v>166</v>
      </c>
      <c r="J467" s="277">
        <v>7011947.0599999996</v>
      </c>
      <c r="K467" s="277">
        <v>7000000</v>
      </c>
      <c r="L467" s="277">
        <v>7000000</v>
      </c>
      <c r="M467" s="298">
        <v>2</v>
      </c>
    </row>
    <row r="468" spans="2:13" s="89" customFormat="1" ht="28.5" x14ac:dyDescent="0.8">
      <c r="B468" s="297" t="s">
        <v>223</v>
      </c>
      <c r="C468" s="442" t="s">
        <v>165</v>
      </c>
      <c r="D468" s="274">
        <v>100</v>
      </c>
      <c r="E468" s="274">
        <v>2.4775999999999998</v>
      </c>
      <c r="F468" s="274" t="s">
        <v>180</v>
      </c>
      <c r="G468" s="274">
        <v>2.4775999999999998</v>
      </c>
      <c r="H468" s="274">
        <v>2.5</v>
      </c>
      <c r="I468" s="443" t="s">
        <v>166</v>
      </c>
      <c r="J468" s="277">
        <v>40269.78</v>
      </c>
      <c r="K468" s="277">
        <v>40000</v>
      </c>
      <c r="L468" s="277">
        <v>40000</v>
      </c>
      <c r="M468" s="298">
        <v>1</v>
      </c>
    </row>
    <row r="469" spans="2:13" s="89" customFormat="1" ht="28.5" x14ac:dyDescent="0.8">
      <c r="B469" s="297" t="s">
        <v>223</v>
      </c>
      <c r="C469" s="442" t="s">
        <v>165</v>
      </c>
      <c r="D469" s="274">
        <v>100</v>
      </c>
      <c r="E469" s="274">
        <v>2.4781</v>
      </c>
      <c r="F469" s="274" t="s">
        <v>397</v>
      </c>
      <c r="G469" s="274">
        <v>2.4781</v>
      </c>
      <c r="H469" s="274">
        <v>2.5</v>
      </c>
      <c r="I469" s="443" t="s">
        <v>166</v>
      </c>
      <c r="J469" s="277">
        <v>20143.18</v>
      </c>
      <c r="K469" s="277">
        <v>20000</v>
      </c>
      <c r="L469" s="277">
        <v>20000</v>
      </c>
      <c r="M469" s="298">
        <v>1</v>
      </c>
    </row>
    <row r="470" spans="2:13" s="89" customFormat="1" ht="28.5" x14ac:dyDescent="0.8">
      <c r="B470" s="297" t="s">
        <v>223</v>
      </c>
      <c r="C470" s="442" t="s">
        <v>165</v>
      </c>
      <c r="D470" s="274">
        <v>100</v>
      </c>
      <c r="E470" s="274">
        <v>2.7315999999999998</v>
      </c>
      <c r="F470" s="274" t="s">
        <v>182</v>
      </c>
      <c r="G470" s="274">
        <v>2.7315999999999998</v>
      </c>
      <c r="H470" s="274">
        <v>2.75</v>
      </c>
      <c r="I470" s="443" t="s">
        <v>166</v>
      </c>
      <c r="J470" s="277">
        <v>2635905.36</v>
      </c>
      <c r="K470" s="277">
        <v>2600000</v>
      </c>
      <c r="L470" s="277">
        <v>2600000</v>
      </c>
      <c r="M470" s="298">
        <v>2</v>
      </c>
    </row>
    <row r="471" spans="2:13" s="89" customFormat="1" ht="28.5" x14ac:dyDescent="0.8">
      <c r="B471" s="297" t="s">
        <v>258</v>
      </c>
      <c r="C471" s="442" t="s">
        <v>165</v>
      </c>
      <c r="D471" s="274">
        <v>100</v>
      </c>
      <c r="E471" s="274">
        <v>1.5</v>
      </c>
      <c r="F471" s="274" t="s">
        <v>278</v>
      </c>
      <c r="G471" s="274">
        <v>1.5</v>
      </c>
      <c r="H471" s="274">
        <v>1.51</v>
      </c>
      <c r="I471" s="443" t="s">
        <v>166</v>
      </c>
      <c r="J471" s="277">
        <v>100141.67</v>
      </c>
      <c r="K471" s="277">
        <v>100000</v>
      </c>
      <c r="L471" s="277">
        <v>100000</v>
      </c>
      <c r="M471" s="298">
        <v>1</v>
      </c>
    </row>
    <row r="472" spans="2:13" s="89" customFormat="1" ht="28.5" x14ac:dyDescent="0.8">
      <c r="B472" s="297" t="s">
        <v>258</v>
      </c>
      <c r="C472" s="442" t="s">
        <v>165</v>
      </c>
      <c r="D472" s="274">
        <v>100</v>
      </c>
      <c r="E472" s="274">
        <v>1.5</v>
      </c>
      <c r="F472" s="274" t="s">
        <v>224</v>
      </c>
      <c r="G472" s="274">
        <v>1.5</v>
      </c>
      <c r="H472" s="274">
        <v>1.51</v>
      </c>
      <c r="I472" s="443" t="s">
        <v>166</v>
      </c>
      <c r="J472" s="277">
        <v>50423427.079999998</v>
      </c>
      <c r="K472" s="277">
        <v>50350000</v>
      </c>
      <c r="L472" s="277">
        <v>50350000</v>
      </c>
      <c r="M472" s="298">
        <v>6</v>
      </c>
    </row>
    <row r="473" spans="2:13" s="89" customFormat="1" ht="28.5" x14ac:dyDescent="0.8">
      <c r="B473" s="297" t="s">
        <v>258</v>
      </c>
      <c r="C473" s="442" t="s">
        <v>165</v>
      </c>
      <c r="D473" s="274">
        <v>100</v>
      </c>
      <c r="E473" s="274">
        <v>2</v>
      </c>
      <c r="F473" s="274" t="s">
        <v>211</v>
      </c>
      <c r="G473" s="274">
        <v>2</v>
      </c>
      <c r="H473" s="274">
        <v>2.016</v>
      </c>
      <c r="I473" s="443" t="s">
        <v>166</v>
      </c>
      <c r="J473" s="277">
        <v>12443400</v>
      </c>
      <c r="K473" s="277">
        <v>12400000</v>
      </c>
      <c r="L473" s="277">
        <v>12400000</v>
      </c>
      <c r="M473" s="298">
        <v>4</v>
      </c>
    </row>
    <row r="474" spans="2:13" s="89" customFormat="1" ht="28.5" x14ac:dyDescent="0.8">
      <c r="B474" s="297" t="s">
        <v>258</v>
      </c>
      <c r="C474" s="442" t="s">
        <v>165</v>
      </c>
      <c r="D474" s="274">
        <v>100</v>
      </c>
      <c r="E474" s="274">
        <v>2.4</v>
      </c>
      <c r="F474" s="274" t="s">
        <v>179</v>
      </c>
      <c r="G474" s="274">
        <v>2.4</v>
      </c>
      <c r="H474" s="274">
        <v>2.4209999999999998</v>
      </c>
      <c r="I474" s="443" t="s">
        <v>166</v>
      </c>
      <c r="J474" s="277">
        <v>22566075.329999998</v>
      </c>
      <c r="K474" s="277">
        <v>22430000</v>
      </c>
      <c r="L474" s="277">
        <v>22430000</v>
      </c>
      <c r="M474" s="298">
        <v>5</v>
      </c>
    </row>
    <row r="475" spans="2:13" s="89" customFormat="1" ht="28.5" x14ac:dyDescent="0.8">
      <c r="B475" s="297" t="s">
        <v>258</v>
      </c>
      <c r="C475" s="442" t="s">
        <v>165</v>
      </c>
      <c r="D475" s="274">
        <v>100</v>
      </c>
      <c r="E475" s="274">
        <v>2.4</v>
      </c>
      <c r="F475" s="274" t="s">
        <v>561</v>
      </c>
      <c r="G475" s="274">
        <v>2.4</v>
      </c>
      <c r="H475" s="274">
        <v>2.4180000000000001</v>
      </c>
      <c r="I475" s="443" t="s">
        <v>166</v>
      </c>
      <c r="J475" s="277">
        <v>7058800</v>
      </c>
      <c r="K475" s="277">
        <v>7000000</v>
      </c>
      <c r="L475" s="277">
        <v>7000000</v>
      </c>
      <c r="M475" s="298">
        <v>1</v>
      </c>
    </row>
    <row r="476" spans="2:13" s="89" customFormat="1" ht="28.5" x14ac:dyDescent="0.8">
      <c r="B476" s="297" t="s">
        <v>258</v>
      </c>
      <c r="C476" s="442" t="s">
        <v>165</v>
      </c>
      <c r="D476" s="274">
        <v>100</v>
      </c>
      <c r="E476" s="274">
        <v>3</v>
      </c>
      <c r="F476" s="274" t="s">
        <v>185</v>
      </c>
      <c r="G476" s="274">
        <v>3</v>
      </c>
      <c r="H476" s="274">
        <v>3</v>
      </c>
      <c r="I476" s="443" t="s">
        <v>166</v>
      </c>
      <c r="J476" s="277">
        <v>13386750</v>
      </c>
      <c r="K476" s="277">
        <v>13000000</v>
      </c>
      <c r="L476" s="277">
        <v>13000000</v>
      </c>
      <c r="M476" s="298">
        <v>1</v>
      </c>
    </row>
    <row r="477" spans="2:13" s="89" customFormat="1" ht="28.5" x14ac:dyDescent="0.8">
      <c r="B477" s="297" t="s">
        <v>562</v>
      </c>
      <c r="C477" s="442" t="s">
        <v>165</v>
      </c>
      <c r="D477" s="274">
        <v>100</v>
      </c>
      <c r="E477" s="274">
        <v>9</v>
      </c>
      <c r="F477" s="274" t="s">
        <v>392</v>
      </c>
      <c r="G477" s="274">
        <v>9</v>
      </c>
      <c r="H477" s="274">
        <v>8.9980000000000011</v>
      </c>
      <c r="I477" s="443" t="s">
        <v>166</v>
      </c>
      <c r="J477" s="277">
        <v>2591322.5499999998</v>
      </c>
      <c r="K477" s="277">
        <v>2376815</v>
      </c>
      <c r="L477" s="277">
        <v>2376815</v>
      </c>
      <c r="M477" s="298">
        <v>1</v>
      </c>
    </row>
    <row r="478" spans="2:13" s="89" customFormat="1" ht="28.5" x14ac:dyDescent="0.8">
      <c r="B478" s="297" t="s">
        <v>563</v>
      </c>
      <c r="C478" s="442" t="s">
        <v>165</v>
      </c>
      <c r="D478" s="274">
        <v>100</v>
      </c>
      <c r="E478" s="274">
        <v>2.7323</v>
      </c>
      <c r="F478" s="274" t="s">
        <v>366</v>
      </c>
      <c r="G478" s="274">
        <v>2.7323</v>
      </c>
      <c r="H478" s="274">
        <v>2.75</v>
      </c>
      <c r="I478" s="443" t="s">
        <v>166</v>
      </c>
      <c r="J478" s="277">
        <v>2028689.15</v>
      </c>
      <c r="K478" s="277">
        <v>2000000</v>
      </c>
      <c r="L478" s="277">
        <v>2000000</v>
      </c>
      <c r="M478" s="298">
        <v>1</v>
      </c>
    </row>
    <row r="479" spans="2:13" s="89" customFormat="1" ht="28.5" x14ac:dyDescent="0.8">
      <c r="B479" s="297" t="s">
        <v>226</v>
      </c>
      <c r="C479" s="442" t="s">
        <v>165</v>
      </c>
      <c r="D479" s="274">
        <v>100</v>
      </c>
      <c r="E479" s="274">
        <v>2.7317</v>
      </c>
      <c r="F479" s="274" t="s">
        <v>336</v>
      </c>
      <c r="G479" s="274">
        <v>2.7317</v>
      </c>
      <c r="H479" s="274">
        <v>2.75</v>
      </c>
      <c r="I479" s="443" t="s">
        <v>166</v>
      </c>
      <c r="J479" s="277">
        <v>4055544.57</v>
      </c>
      <c r="K479" s="277">
        <v>4000000</v>
      </c>
      <c r="L479" s="277">
        <v>4000000</v>
      </c>
      <c r="M479" s="298">
        <v>1</v>
      </c>
    </row>
    <row r="480" spans="2:13" s="89" customFormat="1" ht="28.5" x14ac:dyDescent="0.8">
      <c r="B480" s="297" t="s">
        <v>226</v>
      </c>
      <c r="C480" s="442" t="s">
        <v>165</v>
      </c>
      <c r="D480" s="274">
        <v>100</v>
      </c>
      <c r="E480" s="274">
        <v>2.7323</v>
      </c>
      <c r="F480" s="274" t="s">
        <v>366</v>
      </c>
      <c r="G480" s="274">
        <v>2.7323</v>
      </c>
      <c r="H480" s="274">
        <v>2.75</v>
      </c>
      <c r="I480" s="443" t="s">
        <v>166</v>
      </c>
      <c r="J480" s="277">
        <v>3043033.73</v>
      </c>
      <c r="K480" s="277">
        <v>3000000</v>
      </c>
      <c r="L480" s="277">
        <v>3000000</v>
      </c>
      <c r="M480" s="298">
        <v>1</v>
      </c>
    </row>
    <row r="481" spans="2:13" s="89" customFormat="1" ht="28.5" x14ac:dyDescent="0.8">
      <c r="B481" s="297" t="s">
        <v>226</v>
      </c>
      <c r="C481" s="442" t="s">
        <v>165</v>
      </c>
      <c r="D481" s="274">
        <v>100</v>
      </c>
      <c r="E481" s="274">
        <v>5.2</v>
      </c>
      <c r="F481" s="274" t="s">
        <v>248</v>
      </c>
      <c r="G481" s="274">
        <v>5.2</v>
      </c>
      <c r="H481" s="274">
        <v>5.3250000000000002</v>
      </c>
      <c r="I481" s="443" t="s">
        <v>166</v>
      </c>
      <c r="J481" s="277">
        <v>4921233.33</v>
      </c>
      <c r="K481" s="277">
        <v>4900000</v>
      </c>
      <c r="L481" s="277">
        <v>4900000</v>
      </c>
      <c r="M481" s="298">
        <v>1</v>
      </c>
    </row>
    <row r="482" spans="2:13" s="89" customFormat="1" ht="28.5" x14ac:dyDescent="0.8">
      <c r="B482" s="297" t="s">
        <v>226</v>
      </c>
      <c r="C482" s="442" t="s">
        <v>165</v>
      </c>
      <c r="D482" s="274">
        <v>100.0264</v>
      </c>
      <c r="E482" s="274">
        <v>8.75</v>
      </c>
      <c r="F482" s="274" t="s">
        <v>387</v>
      </c>
      <c r="G482" s="274">
        <v>8.35</v>
      </c>
      <c r="H482" s="274">
        <v>8.5090000000000003</v>
      </c>
      <c r="I482" s="443" t="s">
        <v>166</v>
      </c>
      <c r="J482" s="277">
        <v>1633802.07</v>
      </c>
      <c r="K482" s="277">
        <v>1500000</v>
      </c>
      <c r="L482" s="277">
        <v>1500395.85</v>
      </c>
      <c r="M482" s="298">
        <v>1</v>
      </c>
    </row>
    <row r="483" spans="2:13" s="88" customFormat="1" ht="28.5" x14ac:dyDescent="0.8">
      <c r="B483" s="295" t="s">
        <v>171</v>
      </c>
      <c r="C483" s="454"/>
      <c r="D483" s="455"/>
      <c r="E483" s="455"/>
      <c r="F483" s="455"/>
      <c r="G483" s="455"/>
      <c r="H483" s="455"/>
      <c r="I483" s="456"/>
      <c r="J483" s="457">
        <v>133960484.85999998</v>
      </c>
      <c r="K483" s="457">
        <v>132716815</v>
      </c>
      <c r="L483" s="457">
        <v>132717210.84999999</v>
      </c>
      <c r="M483" s="296">
        <v>30</v>
      </c>
    </row>
    <row r="484" spans="2:13" s="88" customFormat="1" ht="28.5" x14ac:dyDescent="0.8">
      <c r="B484" s="295" t="s">
        <v>227</v>
      </c>
      <c r="C484" s="454"/>
      <c r="D484" s="455"/>
      <c r="E484" s="455"/>
      <c r="F484" s="455"/>
      <c r="G484" s="455"/>
      <c r="H484" s="455"/>
      <c r="I484" s="456"/>
      <c r="J484" s="457"/>
      <c r="K484" s="457"/>
      <c r="L484" s="457"/>
      <c r="M484" s="296"/>
    </row>
    <row r="485" spans="2:13" s="89" customFormat="1" ht="28.5" x14ac:dyDescent="0.8">
      <c r="B485" s="297" t="s">
        <v>193</v>
      </c>
      <c r="C485" s="442" t="s">
        <v>165</v>
      </c>
      <c r="D485" s="274">
        <v>100</v>
      </c>
      <c r="E485" s="274">
        <v>7.65</v>
      </c>
      <c r="F485" s="274" t="s">
        <v>564</v>
      </c>
      <c r="G485" s="274">
        <v>7.65</v>
      </c>
      <c r="H485" s="274">
        <v>7.8850000000000007</v>
      </c>
      <c r="I485" s="443" t="s">
        <v>166</v>
      </c>
      <c r="J485" s="277">
        <v>3047175</v>
      </c>
      <c r="K485" s="277">
        <v>3000000</v>
      </c>
      <c r="L485" s="277">
        <v>3000000</v>
      </c>
      <c r="M485" s="298">
        <v>1</v>
      </c>
    </row>
    <row r="486" spans="2:13" s="89" customFormat="1" ht="28.5" x14ac:dyDescent="0.8">
      <c r="B486" s="297" t="s">
        <v>193</v>
      </c>
      <c r="C486" s="442" t="s">
        <v>165</v>
      </c>
      <c r="D486" s="274">
        <v>100</v>
      </c>
      <c r="E486" s="274">
        <v>7.9</v>
      </c>
      <c r="F486" s="274" t="s">
        <v>181</v>
      </c>
      <c r="G486" s="274">
        <v>7.9</v>
      </c>
      <c r="H486" s="274">
        <v>8.0549999999999997</v>
      </c>
      <c r="I486" s="443" t="s">
        <v>166</v>
      </c>
      <c r="J486" s="277">
        <v>5198597.22</v>
      </c>
      <c r="K486" s="277">
        <v>5000000</v>
      </c>
      <c r="L486" s="277">
        <v>5000000</v>
      </c>
      <c r="M486" s="298">
        <v>1</v>
      </c>
    </row>
    <row r="487" spans="2:13" s="89" customFormat="1" ht="28.5" x14ac:dyDescent="0.8">
      <c r="B487" s="297" t="s">
        <v>288</v>
      </c>
      <c r="C487" s="442" t="s">
        <v>165</v>
      </c>
      <c r="D487" s="274">
        <v>100</v>
      </c>
      <c r="E487" s="274">
        <v>4.5</v>
      </c>
      <c r="F487" s="274" t="s">
        <v>327</v>
      </c>
      <c r="G487" s="274">
        <v>4.5</v>
      </c>
      <c r="H487" s="274">
        <v>4.5890000000000004</v>
      </c>
      <c r="I487" s="443" t="s">
        <v>166</v>
      </c>
      <c r="J487" s="277">
        <v>1005750</v>
      </c>
      <c r="K487" s="277">
        <v>1000000</v>
      </c>
      <c r="L487" s="277">
        <v>1000000</v>
      </c>
      <c r="M487" s="298">
        <v>1</v>
      </c>
    </row>
    <row r="488" spans="2:13" s="89" customFormat="1" ht="28.5" x14ac:dyDescent="0.8">
      <c r="B488" s="297" t="s">
        <v>288</v>
      </c>
      <c r="C488" s="442" t="s">
        <v>165</v>
      </c>
      <c r="D488" s="274">
        <v>100</v>
      </c>
      <c r="E488" s="274">
        <v>6.5</v>
      </c>
      <c r="F488" s="274" t="s">
        <v>318</v>
      </c>
      <c r="G488" s="274">
        <v>6.5</v>
      </c>
      <c r="H488" s="274">
        <v>6.641</v>
      </c>
      <c r="I488" s="443" t="s">
        <v>166</v>
      </c>
      <c r="J488" s="277">
        <v>2554618.06</v>
      </c>
      <c r="K488" s="277">
        <v>2500000</v>
      </c>
      <c r="L488" s="277">
        <v>2500000</v>
      </c>
      <c r="M488" s="298">
        <v>1</v>
      </c>
    </row>
    <row r="489" spans="2:13" s="89" customFormat="1" ht="28.5" x14ac:dyDescent="0.8">
      <c r="B489" s="297" t="s">
        <v>288</v>
      </c>
      <c r="C489" s="442" t="s">
        <v>165</v>
      </c>
      <c r="D489" s="274">
        <v>100</v>
      </c>
      <c r="E489" s="274">
        <v>6.6</v>
      </c>
      <c r="F489" s="274" t="s">
        <v>318</v>
      </c>
      <c r="G489" s="274">
        <v>6.6</v>
      </c>
      <c r="H489" s="274">
        <v>6.7449999999999992</v>
      </c>
      <c r="I489" s="443" t="s">
        <v>166</v>
      </c>
      <c r="J489" s="277">
        <v>1022183.33</v>
      </c>
      <c r="K489" s="277">
        <v>1000000</v>
      </c>
      <c r="L489" s="277">
        <v>1000000</v>
      </c>
      <c r="M489" s="298">
        <v>1</v>
      </c>
    </row>
    <row r="490" spans="2:13" s="89" customFormat="1" ht="28.5" x14ac:dyDescent="0.8">
      <c r="B490" s="297" t="s">
        <v>288</v>
      </c>
      <c r="C490" s="442" t="s">
        <v>165</v>
      </c>
      <c r="D490" s="274">
        <v>100</v>
      </c>
      <c r="E490" s="274">
        <v>6.6</v>
      </c>
      <c r="F490" s="274" t="s">
        <v>565</v>
      </c>
      <c r="G490" s="274">
        <v>6.6</v>
      </c>
      <c r="H490" s="274">
        <v>6.7409999999999997</v>
      </c>
      <c r="I490" s="443" t="s">
        <v>166</v>
      </c>
      <c r="J490" s="277">
        <v>1534925</v>
      </c>
      <c r="K490" s="277">
        <v>1500000</v>
      </c>
      <c r="L490" s="277">
        <v>1500000</v>
      </c>
      <c r="M490" s="298">
        <v>1</v>
      </c>
    </row>
    <row r="491" spans="2:13" s="89" customFormat="1" ht="28.5" x14ac:dyDescent="0.8">
      <c r="B491" s="297" t="s">
        <v>288</v>
      </c>
      <c r="C491" s="442" t="s">
        <v>165</v>
      </c>
      <c r="D491" s="274">
        <v>100.0864</v>
      </c>
      <c r="E491" s="274">
        <v>7.75</v>
      </c>
      <c r="F491" s="274" t="s">
        <v>380</v>
      </c>
      <c r="G491" s="274">
        <v>7.25</v>
      </c>
      <c r="H491" s="274">
        <v>7.391</v>
      </c>
      <c r="I491" s="443" t="s">
        <v>166</v>
      </c>
      <c r="J491" s="277">
        <v>215672.22</v>
      </c>
      <c r="K491" s="277">
        <v>200000</v>
      </c>
      <c r="L491" s="277">
        <v>200172.81</v>
      </c>
      <c r="M491" s="298">
        <v>1</v>
      </c>
    </row>
    <row r="492" spans="2:13" s="89" customFormat="1" ht="28.5" x14ac:dyDescent="0.8">
      <c r="B492" s="297" t="s">
        <v>288</v>
      </c>
      <c r="C492" s="442" t="s">
        <v>165</v>
      </c>
      <c r="D492" s="274">
        <v>100</v>
      </c>
      <c r="E492" s="274">
        <v>7.25</v>
      </c>
      <c r="F492" s="274" t="s">
        <v>181</v>
      </c>
      <c r="G492" s="274">
        <v>7.25</v>
      </c>
      <c r="H492" s="274">
        <v>7.3800000000000008</v>
      </c>
      <c r="I492" s="443" t="s">
        <v>166</v>
      </c>
      <c r="J492" s="277">
        <v>1036451.39</v>
      </c>
      <c r="K492" s="277">
        <v>1000000</v>
      </c>
      <c r="L492" s="277">
        <v>1000000</v>
      </c>
      <c r="M492" s="298">
        <v>1</v>
      </c>
    </row>
    <row r="493" spans="2:13" s="89" customFormat="1" ht="28.5" x14ac:dyDescent="0.8">
      <c r="B493" s="297" t="s">
        <v>288</v>
      </c>
      <c r="C493" s="442" t="s">
        <v>165</v>
      </c>
      <c r="D493" s="274">
        <v>100</v>
      </c>
      <c r="E493" s="274">
        <v>7.35</v>
      </c>
      <c r="F493" s="274" t="s">
        <v>181</v>
      </c>
      <c r="G493" s="274">
        <v>7.35</v>
      </c>
      <c r="H493" s="274">
        <v>7.484</v>
      </c>
      <c r="I493" s="443" t="s">
        <v>166</v>
      </c>
      <c r="J493" s="277">
        <v>1555431.25</v>
      </c>
      <c r="K493" s="277">
        <v>1500000</v>
      </c>
      <c r="L493" s="277">
        <v>1500000</v>
      </c>
      <c r="M493" s="298">
        <v>1</v>
      </c>
    </row>
    <row r="494" spans="2:13" s="89" customFormat="1" ht="28.5" x14ac:dyDescent="0.8">
      <c r="B494" s="297" t="s">
        <v>288</v>
      </c>
      <c r="C494" s="442" t="s">
        <v>165</v>
      </c>
      <c r="D494" s="274">
        <v>100</v>
      </c>
      <c r="E494" s="274">
        <v>7.9</v>
      </c>
      <c r="F494" s="274" t="s">
        <v>181</v>
      </c>
      <c r="G494" s="274">
        <v>7.9</v>
      </c>
      <c r="H494" s="274">
        <v>8.0549999999999997</v>
      </c>
      <c r="I494" s="443" t="s">
        <v>166</v>
      </c>
      <c r="J494" s="277">
        <v>41588777.780000001</v>
      </c>
      <c r="K494" s="277">
        <v>40000000</v>
      </c>
      <c r="L494" s="277">
        <v>40000000</v>
      </c>
      <c r="M494" s="298">
        <v>1</v>
      </c>
    </row>
    <row r="495" spans="2:13" s="89" customFormat="1" ht="28.5" x14ac:dyDescent="0.8">
      <c r="B495" s="297" t="s">
        <v>288</v>
      </c>
      <c r="C495" s="442" t="s">
        <v>165</v>
      </c>
      <c r="D495" s="274">
        <v>100</v>
      </c>
      <c r="E495" s="274">
        <v>8</v>
      </c>
      <c r="F495" s="274" t="s">
        <v>331</v>
      </c>
      <c r="G495" s="274">
        <v>8</v>
      </c>
      <c r="H495" s="274">
        <v>7.9969999999999999</v>
      </c>
      <c r="I495" s="443" t="s">
        <v>166</v>
      </c>
      <c r="J495" s="277">
        <v>3809350</v>
      </c>
      <c r="K495" s="277">
        <v>3525000</v>
      </c>
      <c r="L495" s="277">
        <v>3525000</v>
      </c>
      <c r="M495" s="298">
        <v>1</v>
      </c>
    </row>
    <row r="496" spans="2:13" s="89" customFormat="1" ht="28.5" x14ac:dyDescent="0.8">
      <c r="B496" s="297" t="s">
        <v>228</v>
      </c>
      <c r="C496" s="442" t="s">
        <v>165</v>
      </c>
      <c r="D496" s="274">
        <v>100</v>
      </c>
      <c r="E496" s="274">
        <v>8</v>
      </c>
      <c r="F496" s="274" t="s">
        <v>290</v>
      </c>
      <c r="G496" s="274">
        <v>8</v>
      </c>
      <c r="H496" s="274">
        <v>8.2309999999999999</v>
      </c>
      <c r="I496" s="443" t="s">
        <v>166</v>
      </c>
      <c r="J496" s="277">
        <v>1022888.89</v>
      </c>
      <c r="K496" s="277">
        <v>1000000</v>
      </c>
      <c r="L496" s="277">
        <v>1000000</v>
      </c>
      <c r="M496" s="298">
        <v>1</v>
      </c>
    </row>
    <row r="497" spans="2:13" s="88" customFormat="1" ht="28.5" x14ac:dyDescent="0.8">
      <c r="B497" s="295" t="s">
        <v>171</v>
      </c>
      <c r="C497" s="454"/>
      <c r="D497" s="455"/>
      <c r="E497" s="455"/>
      <c r="F497" s="455"/>
      <c r="G497" s="455"/>
      <c r="H497" s="455"/>
      <c r="I497" s="456"/>
      <c r="J497" s="457">
        <v>63591820.140000001</v>
      </c>
      <c r="K497" s="457">
        <v>61225000</v>
      </c>
      <c r="L497" s="457">
        <v>61225172.810000002</v>
      </c>
      <c r="M497" s="296">
        <v>12</v>
      </c>
    </row>
    <row r="498" spans="2:13" s="88" customFormat="1" ht="28.5" x14ac:dyDescent="0.8">
      <c r="B498" s="295" t="s">
        <v>229</v>
      </c>
      <c r="C498" s="454"/>
      <c r="D498" s="455"/>
      <c r="E498" s="455"/>
      <c r="F498" s="455"/>
      <c r="G498" s="455"/>
      <c r="H498" s="455"/>
      <c r="I498" s="456"/>
      <c r="J498" s="457"/>
      <c r="K498" s="457"/>
      <c r="L498" s="457"/>
      <c r="M498" s="296"/>
    </row>
    <row r="499" spans="2:13" s="89" customFormat="1" ht="28.5" x14ac:dyDescent="0.8">
      <c r="B499" s="297" t="s">
        <v>206</v>
      </c>
      <c r="C499" s="442" t="s">
        <v>165</v>
      </c>
      <c r="D499" s="274">
        <v>100</v>
      </c>
      <c r="E499" s="274">
        <v>2.7315999999999998</v>
      </c>
      <c r="F499" s="274" t="s">
        <v>182</v>
      </c>
      <c r="G499" s="274">
        <v>2.7315999999999998</v>
      </c>
      <c r="H499" s="274">
        <v>2.75</v>
      </c>
      <c r="I499" s="443" t="s">
        <v>166</v>
      </c>
      <c r="J499" s="277">
        <v>4055239.02</v>
      </c>
      <c r="K499" s="277">
        <v>4000000</v>
      </c>
      <c r="L499" s="277">
        <v>4000000</v>
      </c>
      <c r="M499" s="298">
        <v>1</v>
      </c>
    </row>
    <row r="500" spans="2:13" s="89" customFormat="1" ht="28.5" x14ac:dyDescent="0.8">
      <c r="B500" s="297" t="s">
        <v>206</v>
      </c>
      <c r="C500" s="442" t="s">
        <v>165</v>
      </c>
      <c r="D500" s="274">
        <v>100</v>
      </c>
      <c r="E500" s="274">
        <v>8.5</v>
      </c>
      <c r="F500" s="274" t="s">
        <v>181</v>
      </c>
      <c r="G500" s="274">
        <v>8.5</v>
      </c>
      <c r="H500" s="274">
        <v>8.6790000000000003</v>
      </c>
      <c r="I500" s="443" t="s">
        <v>166</v>
      </c>
      <c r="J500" s="277">
        <v>813788.3</v>
      </c>
      <c r="K500" s="277">
        <v>780435.52</v>
      </c>
      <c r="L500" s="277">
        <v>780435.52</v>
      </c>
      <c r="M500" s="298">
        <v>2</v>
      </c>
    </row>
    <row r="501" spans="2:13" s="89" customFormat="1" ht="28.5" x14ac:dyDescent="0.8">
      <c r="B501" s="297" t="s">
        <v>206</v>
      </c>
      <c r="C501" s="442" t="s">
        <v>165</v>
      </c>
      <c r="D501" s="274">
        <v>100</v>
      </c>
      <c r="E501" s="274">
        <v>8.9</v>
      </c>
      <c r="F501" s="274" t="s">
        <v>393</v>
      </c>
      <c r="G501" s="274">
        <v>8.9</v>
      </c>
      <c r="H501" s="274">
        <v>8.9</v>
      </c>
      <c r="I501" s="443" t="s">
        <v>166</v>
      </c>
      <c r="J501" s="277">
        <v>490606.25</v>
      </c>
      <c r="K501" s="277">
        <v>450000</v>
      </c>
      <c r="L501" s="277">
        <v>450000</v>
      </c>
      <c r="M501" s="298">
        <v>1</v>
      </c>
    </row>
    <row r="502" spans="2:13" s="89" customFormat="1" ht="28.5" x14ac:dyDescent="0.8">
      <c r="B502" s="297" t="s">
        <v>164</v>
      </c>
      <c r="C502" s="442" t="s">
        <v>165</v>
      </c>
      <c r="D502" s="274">
        <v>100</v>
      </c>
      <c r="E502" s="274">
        <v>2.4769999999999999</v>
      </c>
      <c r="F502" s="274" t="s">
        <v>179</v>
      </c>
      <c r="G502" s="274">
        <v>2.4769999999999999</v>
      </c>
      <c r="H502" s="274">
        <v>2.5</v>
      </c>
      <c r="I502" s="443" t="s">
        <v>166</v>
      </c>
      <c r="J502" s="277">
        <v>3018783.92</v>
      </c>
      <c r="K502" s="277">
        <v>3000000</v>
      </c>
      <c r="L502" s="277">
        <v>3000000</v>
      </c>
      <c r="M502" s="298">
        <v>1</v>
      </c>
    </row>
    <row r="503" spans="2:13" s="89" customFormat="1" ht="28.5" x14ac:dyDescent="0.8">
      <c r="B503" s="297" t="s">
        <v>164</v>
      </c>
      <c r="C503" s="442" t="s">
        <v>165</v>
      </c>
      <c r="D503" s="274">
        <v>100</v>
      </c>
      <c r="E503" s="274">
        <v>8.15</v>
      </c>
      <c r="F503" s="274" t="s">
        <v>290</v>
      </c>
      <c r="G503" s="274">
        <v>8.15</v>
      </c>
      <c r="H503" s="274">
        <v>8.3890000000000011</v>
      </c>
      <c r="I503" s="443" t="s">
        <v>166</v>
      </c>
      <c r="J503" s="277">
        <v>2558295.14</v>
      </c>
      <c r="K503" s="277">
        <v>2500000</v>
      </c>
      <c r="L503" s="277">
        <v>2500000</v>
      </c>
      <c r="M503" s="298">
        <v>1</v>
      </c>
    </row>
    <row r="504" spans="2:13" s="89" customFormat="1" ht="28.5" x14ac:dyDescent="0.8">
      <c r="B504" s="297" t="s">
        <v>187</v>
      </c>
      <c r="C504" s="442" t="s">
        <v>165</v>
      </c>
      <c r="D504" s="274">
        <v>100</v>
      </c>
      <c r="E504" s="274">
        <v>2.7315999999999998</v>
      </c>
      <c r="F504" s="274" t="s">
        <v>182</v>
      </c>
      <c r="G504" s="274">
        <v>2.7315999999999998</v>
      </c>
      <c r="H504" s="274">
        <v>2.75</v>
      </c>
      <c r="I504" s="443" t="s">
        <v>166</v>
      </c>
      <c r="J504" s="277">
        <v>6082858.5300000003</v>
      </c>
      <c r="K504" s="277">
        <v>6000000</v>
      </c>
      <c r="L504" s="277">
        <v>6000000</v>
      </c>
      <c r="M504" s="298">
        <v>1</v>
      </c>
    </row>
    <row r="505" spans="2:13" s="89" customFormat="1" ht="28.5" x14ac:dyDescent="0.8">
      <c r="B505" s="297" t="s">
        <v>187</v>
      </c>
      <c r="C505" s="442" t="s">
        <v>165</v>
      </c>
      <c r="D505" s="274">
        <v>100</v>
      </c>
      <c r="E505" s="274">
        <v>8</v>
      </c>
      <c r="F505" s="274" t="s">
        <v>329</v>
      </c>
      <c r="G505" s="274">
        <v>8</v>
      </c>
      <c r="H505" s="274">
        <v>8.0869999999999997</v>
      </c>
      <c r="I505" s="443" t="s">
        <v>166</v>
      </c>
      <c r="J505" s="277">
        <v>158666.67000000001</v>
      </c>
      <c r="K505" s="277">
        <v>150000</v>
      </c>
      <c r="L505" s="277">
        <v>150000</v>
      </c>
      <c r="M505" s="298">
        <v>1</v>
      </c>
    </row>
    <row r="506" spans="2:13" s="89" customFormat="1" ht="28.5" x14ac:dyDescent="0.8">
      <c r="B506" s="297" t="s">
        <v>187</v>
      </c>
      <c r="C506" s="442" t="s">
        <v>165</v>
      </c>
      <c r="D506" s="274">
        <v>100</v>
      </c>
      <c r="E506" s="274">
        <v>8.1</v>
      </c>
      <c r="F506" s="274" t="s">
        <v>290</v>
      </c>
      <c r="G506" s="274">
        <v>8.1</v>
      </c>
      <c r="H506" s="274">
        <v>8.3360000000000003</v>
      </c>
      <c r="I506" s="443" t="s">
        <v>166</v>
      </c>
      <c r="J506" s="277">
        <v>8185400</v>
      </c>
      <c r="K506" s="277">
        <v>8000000</v>
      </c>
      <c r="L506" s="277">
        <v>8000000</v>
      </c>
      <c r="M506" s="298">
        <v>1</v>
      </c>
    </row>
    <row r="507" spans="2:13" s="89" customFormat="1" ht="28.5" x14ac:dyDescent="0.8">
      <c r="B507" s="297" t="s">
        <v>187</v>
      </c>
      <c r="C507" s="442" t="s">
        <v>165</v>
      </c>
      <c r="D507" s="274">
        <v>100</v>
      </c>
      <c r="E507" s="274">
        <v>8.5</v>
      </c>
      <c r="F507" s="274" t="s">
        <v>392</v>
      </c>
      <c r="G507" s="274">
        <v>8.5</v>
      </c>
      <c r="H507" s="274">
        <v>8.4989999999999988</v>
      </c>
      <c r="I507" s="443" t="s">
        <v>166</v>
      </c>
      <c r="J507" s="277">
        <v>2170472.2200000002</v>
      </c>
      <c r="K507" s="277">
        <v>2000000</v>
      </c>
      <c r="L507" s="277">
        <v>2000000</v>
      </c>
      <c r="M507" s="298">
        <v>1</v>
      </c>
    </row>
    <row r="508" spans="2:13" s="89" customFormat="1" ht="28.5" x14ac:dyDescent="0.8">
      <c r="B508" s="297" t="s">
        <v>187</v>
      </c>
      <c r="C508" s="442" t="s">
        <v>165</v>
      </c>
      <c r="D508" s="274">
        <v>100</v>
      </c>
      <c r="E508" s="274">
        <v>8.5</v>
      </c>
      <c r="F508" s="274" t="s">
        <v>393</v>
      </c>
      <c r="G508" s="274">
        <v>8.5</v>
      </c>
      <c r="H508" s="274">
        <v>8.5</v>
      </c>
      <c r="I508" s="443" t="s">
        <v>166</v>
      </c>
      <c r="J508" s="277">
        <v>434472.22</v>
      </c>
      <c r="K508" s="277">
        <v>400000</v>
      </c>
      <c r="L508" s="277">
        <v>400000</v>
      </c>
      <c r="M508" s="298">
        <v>1</v>
      </c>
    </row>
    <row r="509" spans="2:13" s="89" customFormat="1" ht="28.5" x14ac:dyDescent="0.8">
      <c r="B509" s="297" t="s">
        <v>339</v>
      </c>
      <c r="C509" s="442" t="s">
        <v>165</v>
      </c>
      <c r="D509" s="274">
        <v>100.4123</v>
      </c>
      <c r="E509" s="274">
        <v>8.6</v>
      </c>
      <c r="F509" s="274" t="s">
        <v>518</v>
      </c>
      <c r="G509" s="274">
        <v>7.7</v>
      </c>
      <c r="H509" s="274">
        <v>7.7990000000000004</v>
      </c>
      <c r="I509" s="443" t="s">
        <v>166</v>
      </c>
      <c r="J509" s="277">
        <v>435451.12</v>
      </c>
      <c r="K509" s="277">
        <v>400000</v>
      </c>
      <c r="L509" s="277">
        <v>401649.1</v>
      </c>
      <c r="M509" s="298">
        <v>1</v>
      </c>
    </row>
    <row r="510" spans="2:13" s="89" customFormat="1" ht="28.5" x14ac:dyDescent="0.8">
      <c r="B510" s="297" t="s">
        <v>169</v>
      </c>
      <c r="C510" s="442" t="s">
        <v>165</v>
      </c>
      <c r="D510" s="274">
        <v>100</v>
      </c>
      <c r="E510" s="274">
        <v>2.7315999999999998</v>
      </c>
      <c r="F510" s="274" t="s">
        <v>182</v>
      </c>
      <c r="G510" s="274">
        <v>2.7315999999999998</v>
      </c>
      <c r="H510" s="274">
        <v>2.75</v>
      </c>
      <c r="I510" s="443" t="s">
        <v>166</v>
      </c>
      <c r="J510" s="277">
        <v>1013809.76</v>
      </c>
      <c r="K510" s="277">
        <v>1000000</v>
      </c>
      <c r="L510" s="277">
        <v>1000000</v>
      </c>
      <c r="M510" s="298">
        <v>1</v>
      </c>
    </row>
    <row r="511" spans="2:13" s="89" customFormat="1" ht="28.5" x14ac:dyDescent="0.8">
      <c r="B511" s="297" t="s">
        <v>169</v>
      </c>
      <c r="C511" s="442" t="s">
        <v>165</v>
      </c>
      <c r="D511" s="274">
        <v>100</v>
      </c>
      <c r="E511" s="274">
        <v>7.5</v>
      </c>
      <c r="F511" s="274" t="s">
        <v>318</v>
      </c>
      <c r="G511" s="274">
        <v>7.5</v>
      </c>
      <c r="H511" s="274">
        <v>7.6880000000000006</v>
      </c>
      <c r="I511" s="443" t="s">
        <v>166</v>
      </c>
      <c r="J511" s="277">
        <v>1025208.34</v>
      </c>
      <c r="K511" s="277">
        <v>1000000</v>
      </c>
      <c r="L511" s="277">
        <v>1000000</v>
      </c>
      <c r="M511" s="298">
        <v>2</v>
      </c>
    </row>
    <row r="512" spans="2:13" s="89" customFormat="1" ht="28.5" x14ac:dyDescent="0.8">
      <c r="B512" s="297" t="s">
        <v>230</v>
      </c>
      <c r="C512" s="442" t="s">
        <v>165</v>
      </c>
      <c r="D512" s="274">
        <v>100</v>
      </c>
      <c r="E512" s="274">
        <v>6.5</v>
      </c>
      <c r="F512" s="274" t="s">
        <v>254</v>
      </c>
      <c r="G512" s="274">
        <v>6.5</v>
      </c>
      <c r="H512" s="274">
        <v>6.6769999999999996</v>
      </c>
      <c r="I512" s="443" t="s">
        <v>166</v>
      </c>
      <c r="J512" s="277">
        <v>20220.28</v>
      </c>
      <c r="K512" s="277">
        <v>20000</v>
      </c>
      <c r="L512" s="277">
        <v>20000</v>
      </c>
      <c r="M512" s="298">
        <v>1</v>
      </c>
    </row>
    <row r="513" spans="2:13" s="89" customFormat="1" ht="28.5" x14ac:dyDescent="0.8">
      <c r="B513" s="297" t="s">
        <v>230</v>
      </c>
      <c r="C513" s="442" t="s">
        <v>165</v>
      </c>
      <c r="D513" s="274">
        <v>100.45910000000001</v>
      </c>
      <c r="E513" s="274">
        <v>8.5</v>
      </c>
      <c r="F513" s="274" t="s">
        <v>391</v>
      </c>
      <c r="G513" s="274">
        <v>6.5</v>
      </c>
      <c r="H513" s="274">
        <v>6.65</v>
      </c>
      <c r="I513" s="443" t="s">
        <v>166</v>
      </c>
      <c r="J513" s="277">
        <v>542854.17000000004</v>
      </c>
      <c r="K513" s="277">
        <v>500000</v>
      </c>
      <c r="L513" s="277">
        <v>502295.7</v>
      </c>
      <c r="M513" s="298">
        <v>1</v>
      </c>
    </row>
    <row r="514" spans="2:13" s="89" customFormat="1" ht="28.5" x14ac:dyDescent="0.8">
      <c r="B514" s="297" t="s">
        <v>230</v>
      </c>
      <c r="C514" s="442" t="s">
        <v>165</v>
      </c>
      <c r="D514" s="274">
        <v>101.18819999999999</v>
      </c>
      <c r="E514" s="274">
        <v>8.8000000000000007</v>
      </c>
      <c r="F514" s="274" t="s">
        <v>374</v>
      </c>
      <c r="G514" s="274">
        <v>7</v>
      </c>
      <c r="H514" s="274">
        <v>7.0569999999999995</v>
      </c>
      <c r="I514" s="443" t="s">
        <v>166</v>
      </c>
      <c r="J514" s="277">
        <v>103476.11</v>
      </c>
      <c r="K514" s="277">
        <v>95000</v>
      </c>
      <c r="L514" s="277">
        <v>96128.77</v>
      </c>
      <c r="M514" s="298">
        <v>1</v>
      </c>
    </row>
    <row r="515" spans="2:13" s="89" customFormat="1" ht="28.5" x14ac:dyDescent="0.8">
      <c r="B515" s="297" t="s">
        <v>230</v>
      </c>
      <c r="C515" s="442" t="s">
        <v>165</v>
      </c>
      <c r="D515" s="274">
        <v>100.08669999999999</v>
      </c>
      <c r="E515" s="274">
        <v>8.5</v>
      </c>
      <c r="F515" s="274" t="s">
        <v>319</v>
      </c>
      <c r="G515" s="274">
        <v>7.9</v>
      </c>
      <c r="H515" s="274">
        <v>8.0780000000000012</v>
      </c>
      <c r="I515" s="443" t="s">
        <v>166</v>
      </c>
      <c r="J515" s="277">
        <v>434472.22</v>
      </c>
      <c r="K515" s="277">
        <v>400000</v>
      </c>
      <c r="L515" s="277">
        <v>400346.92</v>
      </c>
      <c r="M515" s="298">
        <v>1</v>
      </c>
    </row>
    <row r="516" spans="2:13" s="89" customFormat="1" ht="28.5" x14ac:dyDescent="0.8">
      <c r="B516" s="297" t="s">
        <v>230</v>
      </c>
      <c r="C516" s="442" t="s">
        <v>165</v>
      </c>
      <c r="D516" s="274">
        <v>100</v>
      </c>
      <c r="E516" s="274">
        <v>7.9</v>
      </c>
      <c r="F516" s="274" t="s">
        <v>181</v>
      </c>
      <c r="G516" s="274">
        <v>7.9</v>
      </c>
      <c r="H516" s="274">
        <v>8.0549999999999997</v>
      </c>
      <c r="I516" s="443" t="s">
        <v>166</v>
      </c>
      <c r="J516" s="277">
        <v>519859.72</v>
      </c>
      <c r="K516" s="277">
        <v>500000</v>
      </c>
      <c r="L516" s="277">
        <v>500000</v>
      </c>
      <c r="M516" s="298">
        <v>1</v>
      </c>
    </row>
    <row r="517" spans="2:13" s="89" customFormat="1" ht="28.5" x14ac:dyDescent="0.8">
      <c r="B517" s="297" t="s">
        <v>230</v>
      </c>
      <c r="C517" s="442" t="s">
        <v>165</v>
      </c>
      <c r="D517" s="274">
        <v>100</v>
      </c>
      <c r="E517" s="274">
        <v>8</v>
      </c>
      <c r="F517" s="274" t="s">
        <v>184</v>
      </c>
      <c r="G517" s="274">
        <v>8</v>
      </c>
      <c r="H517" s="274">
        <v>8.16</v>
      </c>
      <c r="I517" s="443" t="s">
        <v>166</v>
      </c>
      <c r="J517" s="277">
        <v>1596400</v>
      </c>
      <c r="K517" s="277">
        <v>1535000</v>
      </c>
      <c r="L517" s="277">
        <v>1535000</v>
      </c>
      <c r="M517" s="298">
        <v>1</v>
      </c>
    </row>
    <row r="518" spans="2:13" s="89" customFormat="1" ht="28.5" x14ac:dyDescent="0.8">
      <c r="B518" s="297" t="s">
        <v>230</v>
      </c>
      <c r="C518" s="442" t="s">
        <v>165</v>
      </c>
      <c r="D518" s="274">
        <v>100</v>
      </c>
      <c r="E518" s="274">
        <v>8.1</v>
      </c>
      <c r="F518" s="274" t="s">
        <v>290</v>
      </c>
      <c r="G518" s="274">
        <v>8.1</v>
      </c>
      <c r="H518" s="274">
        <v>8.3360000000000003</v>
      </c>
      <c r="I518" s="443" t="s">
        <v>166</v>
      </c>
      <c r="J518" s="277">
        <v>8185400</v>
      </c>
      <c r="K518" s="277">
        <v>8000000</v>
      </c>
      <c r="L518" s="277">
        <v>8000000</v>
      </c>
      <c r="M518" s="298">
        <v>1</v>
      </c>
    </row>
    <row r="519" spans="2:13" s="89" customFormat="1" ht="28.5" x14ac:dyDescent="0.8">
      <c r="B519" s="297" t="s">
        <v>230</v>
      </c>
      <c r="C519" s="442" t="s">
        <v>165</v>
      </c>
      <c r="D519" s="274">
        <v>100</v>
      </c>
      <c r="E519" s="274">
        <v>8.1999999999999993</v>
      </c>
      <c r="F519" s="274" t="s">
        <v>393</v>
      </c>
      <c r="G519" s="274">
        <v>8.1999999999999993</v>
      </c>
      <c r="H519" s="274">
        <v>8.2000000000000011</v>
      </c>
      <c r="I519" s="443" t="s">
        <v>166</v>
      </c>
      <c r="J519" s="277">
        <v>1624708.33</v>
      </c>
      <c r="K519" s="277">
        <v>1500000</v>
      </c>
      <c r="L519" s="277">
        <v>1500000</v>
      </c>
      <c r="M519" s="298">
        <v>1</v>
      </c>
    </row>
    <row r="520" spans="2:13" s="89" customFormat="1" ht="28.5" x14ac:dyDescent="0.8">
      <c r="B520" s="297" t="s">
        <v>230</v>
      </c>
      <c r="C520" s="442" t="s">
        <v>165</v>
      </c>
      <c r="D520" s="274">
        <v>99.846500000000006</v>
      </c>
      <c r="E520" s="274">
        <v>7.8</v>
      </c>
      <c r="F520" s="274" t="s">
        <v>259</v>
      </c>
      <c r="G520" s="274">
        <v>9</v>
      </c>
      <c r="H520" s="274">
        <v>9.3670000000000009</v>
      </c>
      <c r="I520" s="443" t="s">
        <v>166</v>
      </c>
      <c r="J520" s="277">
        <v>20537.330000000002</v>
      </c>
      <c r="K520" s="277">
        <v>20000</v>
      </c>
      <c r="L520" s="277">
        <v>19969.29</v>
      </c>
      <c r="M520" s="298">
        <v>1</v>
      </c>
    </row>
    <row r="521" spans="2:13" s="89" customFormat="1" ht="28.5" x14ac:dyDescent="0.8">
      <c r="B521" s="297" t="s">
        <v>230</v>
      </c>
      <c r="C521" s="442" t="s">
        <v>165</v>
      </c>
      <c r="D521" s="274">
        <v>99.809700000000007</v>
      </c>
      <c r="E521" s="274">
        <v>7.8</v>
      </c>
      <c r="F521" s="274" t="s">
        <v>566</v>
      </c>
      <c r="G521" s="274">
        <v>9</v>
      </c>
      <c r="H521" s="274">
        <v>9.3529999999999998</v>
      </c>
      <c r="I521" s="443" t="s">
        <v>166</v>
      </c>
      <c r="J521" s="277">
        <v>338651.5</v>
      </c>
      <c r="K521" s="277">
        <v>330000</v>
      </c>
      <c r="L521" s="277">
        <v>329372.03000000003</v>
      </c>
      <c r="M521" s="298">
        <v>1</v>
      </c>
    </row>
    <row r="522" spans="2:13" s="89" customFormat="1" ht="28.5" x14ac:dyDescent="0.8">
      <c r="B522" s="297" t="s">
        <v>230</v>
      </c>
      <c r="C522" s="442" t="s">
        <v>165</v>
      </c>
      <c r="D522" s="274">
        <v>99.779899999999998</v>
      </c>
      <c r="E522" s="274">
        <v>7.8</v>
      </c>
      <c r="F522" s="274" t="s">
        <v>254</v>
      </c>
      <c r="G522" s="274">
        <v>9</v>
      </c>
      <c r="H522" s="274">
        <v>9.343</v>
      </c>
      <c r="I522" s="443" t="s">
        <v>166</v>
      </c>
      <c r="J522" s="277">
        <v>51321.67</v>
      </c>
      <c r="K522" s="277">
        <v>50000</v>
      </c>
      <c r="L522" s="277">
        <v>49889.93</v>
      </c>
      <c r="M522" s="298">
        <v>1</v>
      </c>
    </row>
    <row r="523" spans="2:13" s="89" customFormat="1" ht="28.5" x14ac:dyDescent="0.8">
      <c r="B523" s="297" t="s">
        <v>230</v>
      </c>
      <c r="C523" s="442" t="s">
        <v>165</v>
      </c>
      <c r="D523" s="274">
        <v>99.6952</v>
      </c>
      <c r="E523" s="274">
        <v>7.8</v>
      </c>
      <c r="F523" s="274" t="s">
        <v>338</v>
      </c>
      <c r="G523" s="274">
        <v>9</v>
      </c>
      <c r="H523" s="274">
        <v>9.3090000000000011</v>
      </c>
      <c r="I523" s="443" t="s">
        <v>166</v>
      </c>
      <c r="J523" s="277">
        <v>205200</v>
      </c>
      <c r="K523" s="277">
        <v>200000</v>
      </c>
      <c r="L523" s="277">
        <v>199390.34</v>
      </c>
      <c r="M523" s="298">
        <v>1</v>
      </c>
    </row>
    <row r="524" spans="2:13" s="89" customFormat="1" ht="28.5" x14ac:dyDescent="0.8">
      <c r="B524" s="297" t="s">
        <v>154</v>
      </c>
      <c r="C524" s="442" t="s">
        <v>165</v>
      </c>
      <c r="D524" s="274">
        <v>100.0121</v>
      </c>
      <c r="E524" s="274">
        <v>7.75</v>
      </c>
      <c r="F524" s="274" t="s">
        <v>287</v>
      </c>
      <c r="G524" s="274">
        <v>7.2</v>
      </c>
      <c r="H524" s="274">
        <v>7.4209999999999994</v>
      </c>
      <c r="I524" s="443" t="s">
        <v>166</v>
      </c>
      <c r="J524" s="277">
        <v>32350.83</v>
      </c>
      <c r="K524" s="277">
        <v>30000</v>
      </c>
      <c r="L524" s="277">
        <v>30003.62</v>
      </c>
      <c r="M524" s="298">
        <v>1</v>
      </c>
    </row>
    <row r="525" spans="2:13" s="89" customFormat="1" ht="28.5" x14ac:dyDescent="0.8">
      <c r="B525" s="297" t="s">
        <v>188</v>
      </c>
      <c r="C525" s="442" t="s">
        <v>165</v>
      </c>
      <c r="D525" s="274">
        <v>100.4933</v>
      </c>
      <c r="E525" s="274">
        <v>8.25</v>
      </c>
      <c r="F525" s="274" t="s">
        <v>221</v>
      </c>
      <c r="G525" s="274">
        <v>2.5</v>
      </c>
      <c r="H525" s="274">
        <v>2.528</v>
      </c>
      <c r="I525" s="443" t="s">
        <v>166</v>
      </c>
      <c r="J525" s="277">
        <v>541364.57999999996</v>
      </c>
      <c r="K525" s="277">
        <v>500000</v>
      </c>
      <c r="L525" s="277">
        <v>502466.3</v>
      </c>
      <c r="M525" s="298">
        <v>1</v>
      </c>
    </row>
    <row r="526" spans="2:13" s="89" customFormat="1" ht="28.5" x14ac:dyDescent="0.8">
      <c r="B526" s="297" t="s">
        <v>188</v>
      </c>
      <c r="C526" s="442" t="s">
        <v>165</v>
      </c>
      <c r="D526" s="274">
        <v>100</v>
      </c>
      <c r="E526" s="274">
        <v>2.7315999999999998</v>
      </c>
      <c r="F526" s="274" t="s">
        <v>182</v>
      </c>
      <c r="G526" s="274">
        <v>2.7315999999999998</v>
      </c>
      <c r="H526" s="274">
        <v>2.75</v>
      </c>
      <c r="I526" s="443" t="s">
        <v>166</v>
      </c>
      <c r="J526" s="277">
        <v>1520714.63</v>
      </c>
      <c r="K526" s="277">
        <v>1500000</v>
      </c>
      <c r="L526" s="277">
        <v>1500000</v>
      </c>
      <c r="M526" s="298">
        <v>1</v>
      </c>
    </row>
    <row r="527" spans="2:13" s="89" customFormat="1" ht="28.5" x14ac:dyDescent="0.8">
      <c r="B527" s="297" t="s">
        <v>188</v>
      </c>
      <c r="C527" s="442" t="s">
        <v>165</v>
      </c>
      <c r="D527" s="274">
        <v>100.0137</v>
      </c>
      <c r="E527" s="274">
        <v>8</v>
      </c>
      <c r="F527" s="274" t="s">
        <v>337</v>
      </c>
      <c r="G527" s="274">
        <v>7.7</v>
      </c>
      <c r="H527" s="274">
        <v>7.9530000000000003</v>
      </c>
      <c r="I527" s="443" t="s">
        <v>166</v>
      </c>
      <c r="J527" s="277">
        <v>41608.89</v>
      </c>
      <c r="K527" s="277">
        <v>40000</v>
      </c>
      <c r="L527" s="277">
        <v>40005.5</v>
      </c>
      <c r="M527" s="298">
        <v>1</v>
      </c>
    </row>
    <row r="528" spans="2:13" s="89" customFormat="1" ht="28.5" x14ac:dyDescent="0.8">
      <c r="B528" s="297" t="s">
        <v>188</v>
      </c>
      <c r="C528" s="442" t="s">
        <v>165</v>
      </c>
      <c r="D528" s="274">
        <v>100</v>
      </c>
      <c r="E528" s="274">
        <v>8.5</v>
      </c>
      <c r="F528" s="274" t="s">
        <v>181</v>
      </c>
      <c r="G528" s="274">
        <v>8.5</v>
      </c>
      <c r="H528" s="274">
        <v>8.6790000000000003</v>
      </c>
      <c r="I528" s="443" t="s">
        <v>166</v>
      </c>
      <c r="J528" s="277">
        <v>1858677.12</v>
      </c>
      <c r="K528" s="277">
        <v>1782500</v>
      </c>
      <c r="L528" s="277">
        <v>1782500</v>
      </c>
      <c r="M528" s="298">
        <v>3</v>
      </c>
    </row>
    <row r="529" spans="2:13" s="89" customFormat="1" ht="28.5" x14ac:dyDescent="0.8">
      <c r="B529" s="297" t="s">
        <v>567</v>
      </c>
      <c r="C529" s="442" t="s">
        <v>165</v>
      </c>
      <c r="D529" s="274">
        <v>101.67449999999999</v>
      </c>
      <c r="E529" s="274">
        <v>9.3000000000000007</v>
      </c>
      <c r="F529" s="274" t="s">
        <v>358</v>
      </c>
      <c r="G529" s="274">
        <v>2.25</v>
      </c>
      <c r="H529" s="274">
        <v>2.2689999999999997</v>
      </c>
      <c r="I529" s="443" t="s">
        <v>166</v>
      </c>
      <c r="J529" s="277">
        <v>4094033.36</v>
      </c>
      <c r="K529" s="277">
        <v>4000000</v>
      </c>
      <c r="L529" s="277">
        <v>4066978.88</v>
      </c>
      <c r="M529" s="298">
        <v>3</v>
      </c>
    </row>
    <row r="530" spans="2:13" s="89" customFormat="1" ht="28.5" x14ac:dyDescent="0.8">
      <c r="B530" s="297" t="s">
        <v>340</v>
      </c>
      <c r="C530" s="442" t="s">
        <v>165</v>
      </c>
      <c r="D530" s="274">
        <v>100</v>
      </c>
      <c r="E530" s="274">
        <v>2.7315999999999998</v>
      </c>
      <c r="F530" s="274" t="s">
        <v>182</v>
      </c>
      <c r="G530" s="274">
        <v>2.7315999999999998</v>
      </c>
      <c r="H530" s="274">
        <v>2.75</v>
      </c>
      <c r="I530" s="443" t="s">
        <v>166</v>
      </c>
      <c r="J530" s="277">
        <v>5069048.78</v>
      </c>
      <c r="K530" s="277">
        <v>5000000</v>
      </c>
      <c r="L530" s="277">
        <v>5000000</v>
      </c>
      <c r="M530" s="298">
        <v>1</v>
      </c>
    </row>
    <row r="531" spans="2:13" s="89" customFormat="1" ht="28.5" x14ac:dyDescent="0.8">
      <c r="B531" s="297" t="s">
        <v>340</v>
      </c>
      <c r="C531" s="442" t="s">
        <v>165</v>
      </c>
      <c r="D531" s="274">
        <v>100</v>
      </c>
      <c r="E531" s="274">
        <v>8.25</v>
      </c>
      <c r="F531" s="274" t="s">
        <v>181</v>
      </c>
      <c r="G531" s="274">
        <v>8.25</v>
      </c>
      <c r="H531" s="274">
        <v>8.4190000000000005</v>
      </c>
      <c r="I531" s="443" t="s">
        <v>166</v>
      </c>
      <c r="J531" s="277">
        <v>1069587.8799999999</v>
      </c>
      <c r="K531" s="277">
        <v>1026989.22</v>
      </c>
      <c r="L531" s="277">
        <v>1026989.22</v>
      </c>
      <c r="M531" s="298">
        <v>1</v>
      </c>
    </row>
    <row r="532" spans="2:13" s="89" customFormat="1" ht="28.5" x14ac:dyDescent="0.8">
      <c r="B532" s="297" t="s">
        <v>340</v>
      </c>
      <c r="C532" s="442" t="s">
        <v>165</v>
      </c>
      <c r="D532" s="274">
        <v>100</v>
      </c>
      <c r="E532" s="274">
        <v>9.5</v>
      </c>
      <c r="F532" s="274" t="s">
        <v>568</v>
      </c>
      <c r="G532" s="274">
        <v>9.5</v>
      </c>
      <c r="H532" s="274">
        <v>9.5</v>
      </c>
      <c r="I532" s="443" t="s">
        <v>166</v>
      </c>
      <c r="J532" s="277">
        <v>1645270.83</v>
      </c>
      <c r="K532" s="277">
        <v>1500000</v>
      </c>
      <c r="L532" s="277">
        <v>1500000</v>
      </c>
      <c r="M532" s="298">
        <v>1</v>
      </c>
    </row>
    <row r="533" spans="2:13" s="89" customFormat="1" ht="28.5" x14ac:dyDescent="0.8">
      <c r="B533" s="297" t="s">
        <v>569</v>
      </c>
      <c r="C533" s="442" t="s">
        <v>165</v>
      </c>
      <c r="D533" s="274">
        <v>100</v>
      </c>
      <c r="E533" s="274">
        <v>2.7315999999999998</v>
      </c>
      <c r="F533" s="274" t="s">
        <v>182</v>
      </c>
      <c r="G533" s="274">
        <v>2.7315999999999998</v>
      </c>
      <c r="H533" s="274">
        <v>2.75</v>
      </c>
      <c r="I533" s="443" t="s">
        <v>166</v>
      </c>
      <c r="J533" s="277">
        <v>5069048.78</v>
      </c>
      <c r="K533" s="277">
        <v>5000000</v>
      </c>
      <c r="L533" s="277">
        <v>5000000</v>
      </c>
      <c r="M533" s="298">
        <v>1</v>
      </c>
    </row>
    <row r="534" spans="2:13" s="89" customFormat="1" ht="28.5" x14ac:dyDescent="0.8">
      <c r="B534" s="297" t="s">
        <v>569</v>
      </c>
      <c r="C534" s="442" t="s">
        <v>165</v>
      </c>
      <c r="D534" s="274">
        <v>100</v>
      </c>
      <c r="E534" s="274">
        <v>8.5</v>
      </c>
      <c r="F534" s="274" t="s">
        <v>181</v>
      </c>
      <c r="G534" s="274">
        <v>8.5</v>
      </c>
      <c r="H534" s="274">
        <v>8.6790000000000003</v>
      </c>
      <c r="I534" s="443" t="s">
        <v>166</v>
      </c>
      <c r="J534" s="277">
        <v>1929061.81</v>
      </c>
      <c r="K534" s="277">
        <v>1850000</v>
      </c>
      <c r="L534" s="277">
        <v>1850000</v>
      </c>
      <c r="M534" s="298">
        <v>1</v>
      </c>
    </row>
    <row r="535" spans="2:13" s="89" customFormat="1" ht="28.5" x14ac:dyDescent="0.8">
      <c r="B535" s="297" t="s">
        <v>570</v>
      </c>
      <c r="C535" s="442" t="s">
        <v>165</v>
      </c>
      <c r="D535" s="274">
        <v>100</v>
      </c>
      <c r="E535" s="274">
        <v>1.9822</v>
      </c>
      <c r="F535" s="274" t="s">
        <v>224</v>
      </c>
      <c r="G535" s="274">
        <v>1.9822</v>
      </c>
      <c r="H535" s="274">
        <v>2</v>
      </c>
      <c r="I535" s="443" t="s">
        <v>166</v>
      </c>
      <c r="J535" s="277">
        <v>30057814.170000002</v>
      </c>
      <c r="K535" s="277">
        <v>30000000</v>
      </c>
      <c r="L535" s="277">
        <v>30000000</v>
      </c>
      <c r="M535" s="298">
        <v>5</v>
      </c>
    </row>
    <row r="536" spans="2:13" s="89" customFormat="1" ht="28.5" x14ac:dyDescent="0.8">
      <c r="B536" s="297" t="s">
        <v>570</v>
      </c>
      <c r="C536" s="442" t="s">
        <v>165</v>
      </c>
      <c r="D536" s="274">
        <v>100</v>
      </c>
      <c r="E536" s="274">
        <v>2.4769999999999999</v>
      </c>
      <c r="F536" s="274" t="s">
        <v>179</v>
      </c>
      <c r="G536" s="274">
        <v>2.4769999999999999</v>
      </c>
      <c r="H536" s="274">
        <v>2.5</v>
      </c>
      <c r="I536" s="443" t="s">
        <v>166</v>
      </c>
      <c r="J536" s="277">
        <v>10062613.060000001</v>
      </c>
      <c r="K536" s="277">
        <v>10000000</v>
      </c>
      <c r="L536" s="277">
        <v>10000000</v>
      </c>
      <c r="M536" s="298">
        <v>2</v>
      </c>
    </row>
    <row r="537" spans="2:13" s="89" customFormat="1" ht="28.5" x14ac:dyDescent="0.8">
      <c r="B537" s="297" t="s">
        <v>228</v>
      </c>
      <c r="C537" s="442" t="s">
        <v>165</v>
      </c>
      <c r="D537" s="274">
        <v>100.00230000000001</v>
      </c>
      <c r="E537" s="274">
        <v>7.6</v>
      </c>
      <c r="F537" s="274" t="s">
        <v>326</v>
      </c>
      <c r="G537" s="274">
        <v>7.1</v>
      </c>
      <c r="H537" s="274">
        <v>7.3249999999999993</v>
      </c>
      <c r="I537" s="443" t="s">
        <v>166</v>
      </c>
      <c r="J537" s="277">
        <v>31988.55</v>
      </c>
      <c r="K537" s="277">
        <v>29700</v>
      </c>
      <c r="L537" s="277">
        <v>29700.68</v>
      </c>
      <c r="M537" s="298">
        <v>1</v>
      </c>
    </row>
    <row r="538" spans="2:13" s="89" customFormat="1" ht="28.5" x14ac:dyDescent="0.8">
      <c r="B538" s="297" t="s">
        <v>228</v>
      </c>
      <c r="C538" s="442" t="s">
        <v>165</v>
      </c>
      <c r="D538" s="274">
        <v>100.0029</v>
      </c>
      <c r="E538" s="274">
        <v>7.6</v>
      </c>
      <c r="F538" s="274" t="s">
        <v>274</v>
      </c>
      <c r="G538" s="274">
        <v>7.1</v>
      </c>
      <c r="H538" s="274">
        <v>7.3209999999999997</v>
      </c>
      <c r="I538" s="443" t="s">
        <v>166</v>
      </c>
      <c r="J538" s="277">
        <v>26942.22</v>
      </c>
      <c r="K538" s="277">
        <v>25000</v>
      </c>
      <c r="L538" s="277">
        <v>25000.74</v>
      </c>
      <c r="M538" s="298">
        <v>1</v>
      </c>
    </row>
    <row r="539" spans="2:13" s="89" customFormat="1" ht="28.5" x14ac:dyDescent="0.8">
      <c r="B539" s="297" t="s">
        <v>396</v>
      </c>
      <c r="C539" s="442" t="s">
        <v>165</v>
      </c>
      <c r="D539" s="274">
        <v>100</v>
      </c>
      <c r="E539" s="274">
        <v>6</v>
      </c>
      <c r="F539" s="274" t="s">
        <v>214</v>
      </c>
      <c r="G539" s="274">
        <v>6</v>
      </c>
      <c r="H539" s="274">
        <v>6.15</v>
      </c>
      <c r="I539" s="443" t="s">
        <v>166</v>
      </c>
      <c r="J539" s="277">
        <v>6062000</v>
      </c>
      <c r="K539" s="277">
        <v>6000000</v>
      </c>
      <c r="L539" s="277">
        <v>6000000</v>
      </c>
      <c r="M539" s="298">
        <v>1</v>
      </c>
    </row>
    <row r="540" spans="2:13" s="89" customFormat="1" ht="28.5" x14ac:dyDescent="0.8">
      <c r="B540" s="297" t="s">
        <v>571</v>
      </c>
      <c r="C540" s="442" t="s">
        <v>165</v>
      </c>
      <c r="D540" s="274">
        <v>100</v>
      </c>
      <c r="E540" s="274">
        <v>9.5</v>
      </c>
      <c r="F540" s="274" t="s">
        <v>393</v>
      </c>
      <c r="G540" s="274">
        <v>9.5</v>
      </c>
      <c r="H540" s="274">
        <v>9.5</v>
      </c>
      <c r="I540" s="443" t="s">
        <v>166</v>
      </c>
      <c r="J540" s="277">
        <v>8408.77</v>
      </c>
      <c r="K540" s="277">
        <v>7670</v>
      </c>
      <c r="L540" s="277">
        <v>7670</v>
      </c>
      <c r="M540" s="298">
        <v>1</v>
      </c>
    </row>
    <row r="541" spans="2:13" s="88" customFormat="1" ht="28.5" x14ac:dyDescent="0.8">
      <c r="B541" s="295" t="s">
        <v>171</v>
      </c>
      <c r="C541" s="454"/>
      <c r="D541" s="455"/>
      <c r="E541" s="455"/>
      <c r="F541" s="455"/>
      <c r="G541" s="455"/>
      <c r="H541" s="455"/>
      <c r="I541" s="456"/>
      <c r="J541" s="457">
        <v>113206687.08</v>
      </c>
      <c r="K541" s="457">
        <v>111122294.73999999</v>
      </c>
      <c r="L541" s="457">
        <v>111195792.54000001</v>
      </c>
      <c r="M541" s="296">
        <v>53</v>
      </c>
    </row>
    <row r="542" spans="2:13" s="88" customFormat="1" ht="28.5" x14ac:dyDescent="0.8">
      <c r="B542" s="295" t="s">
        <v>231</v>
      </c>
      <c r="C542" s="454"/>
      <c r="D542" s="455"/>
      <c r="E542" s="455"/>
      <c r="F542" s="455"/>
      <c r="G542" s="455"/>
      <c r="H542" s="455"/>
      <c r="I542" s="456"/>
      <c r="J542" s="457"/>
      <c r="K542" s="457"/>
      <c r="L542" s="457"/>
      <c r="M542" s="296"/>
    </row>
    <row r="543" spans="2:13" s="89" customFormat="1" ht="28.5" x14ac:dyDescent="0.8">
      <c r="B543" s="297" t="s">
        <v>572</v>
      </c>
      <c r="C543" s="442" t="s">
        <v>165</v>
      </c>
      <c r="D543" s="274">
        <v>100.04649999999999</v>
      </c>
      <c r="E543" s="274">
        <v>7.75</v>
      </c>
      <c r="F543" s="274" t="s">
        <v>573</v>
      </c>
      <c r="G543" s="274">
        <v>7.25</v>
      </c>
      <c r="H543" s="274">
        <v>7.4494999999999996</v>
      </c>
      <c r="I543" s="443" t="s">
        <v>173</v>
      </c>
      <c r="J543" s="277">
        <v>148067.99</v>
      </c>
      <c r="K543" s="277">
        <v>2369087.86</v>
      </c>
      <c r="L543" s="277">
        <v>148136.88</v>
      </c>
      <c r="M543" s="298">
        <v>1</v>
      </c>
    </row>
    <row r="544" spans="2:13" s="89" customFormat="1" ht="28.5" x14ac:dyDescent="0.8">
      <c r="B544" s="297" t="s">
        <v>574</v>
      </c>
      <c r="C544" s="442" t="s">
        <v>165</v>
      </c>
      <c r="D544" s="274">
        <v>99.277000000000001</v>
      </c>
      <c r="E544" s="274">
        <v>7.25</v>
      </c>
      <c r="F544" s="274" t="s">
        <v>575</v>
      </c>
      <c r="G544" s="274">
        <v>8.75</v>
      </c>
      <c r="H544" s="274">
        <v>9.0413099999999993</v>
      </c>
      <c r="I544" s="443" t="s">
        <v>173</v>
      </c>
      <c r="J544" s="277">
        <v>3973795</v>
      </c>
      <c r="K544" s="277">
        <v>3973795</v>
      </c>
      <c r="L544" s="277">
        <v>3945065.41</v>
      </c>
      <c r="M544" s="298">
        <v>1</v>
      </c>
    </row>
    <row r="545" spans="2:13" s="89" customFormat="1" ht="28.5" x14ac:dyDescent="0.8">
      <c r="B545" s="297" t="s">
        <v>341</v>
      </c>
      <c r="C545" s="442" t="s">
        <v>165</v>
      </c>
      <c r="D545" s="274">
        <v>100.1294</v>
      </c>
      <c r="E545" s="274">
        <v>9</v>
      </c>
      <c r="F545" s="274" t="s">
        <v>576</v>
      </c>
      <c r="G545" s="274">
        <v>8.8000000000000007</v>
      </c>
      <c r="H545" s="274">
        <v>9.0946800000000003</v>
      </c>
      <c r="I545" s="443" t="s">
        <v>173</v>
      </c>
      <c r="J545" s="277">
        <v>50000</v>
      </c>
      <c r="K545" s="277">
        <v>69988.800000000003</v>
      </c>
      <c r="L545" s="277">
        <v>50064.74</v>
      </c>
      <c r="M545" s="298">
        <v>1</v>
      </c>
    </row>
    <row r="546" spans="2:13" s="89" customFormat="1" ht="28.5" x14ac:dyDescent="0.8">
      <c r="B546" s="297" t="s">
        <v>341</v>
      </c>
      <c r="C546" s="442" t="s">
        <v>165</v>
      </c>
      <c r="D546" s="274">
        <v>100.0074</v>
      </c>
      <c r="E546" s="274">
        <v>9</v>
      </c>
      <c r="F546" s="274" t="s">
        <v>577</v>
      </c>
      <c r="G546" s="274">
        <v>8.98</v>
      </c>
      <c r="H546" s="274">
        <v>9.2869499999999992</v>
      </c>
      <c r="I546" s="443" t="s">
        <v>173</v>
      </c>
      <c r="J546" s="277">
        <v>650000</v>
      </c>
      <c r="K546" s="277">
        <v>909854.42</v>
      </c>
      <c r="L546" s="277">
        <v>650048.51</v>
      </c>
      <c r="M546" s="298">
        <v>2</v>
      </c>
    </row>
    <row r="547" spans="2:13" s="89" customFormat="1" ht="28.5" x14ac:dyDescent="0.8">
      <c r="B547" s="297" t="s">
        <v>341</v>
      </c>
      <c r="C547" s="442" t="s">
        <v>165</v>
      </c>
      <c r="D547" s="274">
        <v>99.993700000000004</v>
      </c>
      <c r="E547" s="274">
        <v>9</v>
      </c>
      <c r="F547" s="274" t="s">
        <v>542</v>
      </c>
      <c r="G547" s="274">
        <v>9</v>
      </c>
      <c r="H547" s="274">
        <v>9.3083299999999998</v>
      </c>
      <c r="I547" s="443" t="s">
        <v>173</v>
      </c>
      <c r="J547" s="277">
        <v>50000</v>
      </c>
      <c r="K547" s="277">
        <v>54999.45</v>
      </c>
      <c r="L547" s="277">
        <v>49996.87</v>
      </c>
      <c r="M547" s="298">
        <v>1</v>
      </c>
    </row>
    <row r="548" spans="2:13" s="89" customFormat="1" ht="28.5" x14ac:dyDescent="0.8">
      <c r="B548" s="297" t="s">
        <v>578</v>
      </c>
      <c r="C548" s="442" t="s">
        <v>165</v>
      </c>
      <c r="D548" s="274">
        <v>100.2313</v>
      </c>
      <c r="E548" s="274">
        <v>9</v>
      </c>
      <c r="F548" s="274" t="s">
        <v>579</v>
      </c>
      <c r="G548" s="274">
        <v>8.75</v>
      </c>
      <c r="H548" s="274">
        <v>9.1095799999999993</v>
      </c>
      <c r="I548" s="443" t="s">
        <v>173</v>
      </c>
      <c r="J548" s="277">
        <v>500000</v>
      </c>
      <c r="K548" s="277">
        <v>526315.79</v>
      </c>
      <c r="L548" s="277">
        <v>501156.56</v>
      </c>
      <c r="M548" s="298">
        <v>1</v>
      </c>
    </row>
    <row r="549" spans="2:13" s="88" customFormat="1" ht="28.5" x14ac:dyDescent="0.8">
      <c r="B549" s="295" t="s">
        <v>171</v>
      </c>
      <c r="C549" s="454"/>
      <c r="D549" s="455"/>
      <c r="E549" s="455"/>
      <c r="F549" s="455"/>
      <c r="G549" s="455"/>
      <c r="H549" s="455"/>
      <c r="I549" s="456"/>
      <c r="J549" s="457">
        <v>5371862.9900000002</v>
      </c>
      <c r="K549" s="457">
        <v>7904041.3199999994</v>
      </c>
      <c r="L549" s="457">
        <v>5344468.97</v>
      </c>
      <c r="M549" s="296">
        <v>7</v>
      </c>
    </row>
    <row r="550" spans="2:13" s="88" customFormat="1" ht="28.5" x14ac:dyDescent="0.8">
      <c r="B550" s="295" t="s">
        <v>232</v>
      </c>
      <c r="C550" s="454"/>
      <c r="D550" s="455"/>
      <c r="E550" s="455"/>
      <c r="F550" s="455"/>
      <c r="G550" s="455"/>
      <c r="H550" s="455"/>
      <c r="I550" s="456"/>
      <c r="J550" s="457"/>
      <c r="K550" s="457"/>
      <c r="L550" s="457"/>
      <c r="M550" s="296"/>
    </row>
    <row r="551" spans="2:13" s="89" customFormat="1" ht="28.5" x14ac:dyDescent="0.8">
      <c r="B551" s="297" t="s">
        <v>204</v>
      </c>
      <c r="C551" s="442" t="s">
        <v>165</v>
      </c>
      <c r="D551" s="274">
        <v>96.384200000000007</v>
      </c>
      <c r="E551" s="274"/>
      <c r="F551" s="274" t="s">
        <v>372</v>
      </c>
      <c r="G551" s="274">
        <v>9.25</v>
      </c>
      <c r="H551" s="274">
        <v>9.504999999999999</v>
      </c>
      <c r="I551" s="443" t="s">
        <v>166</v>
      </c>
      <c r="J551" s="277">
        <v>6655.77</v>
      </c>
      <c r="K551" s="277">
        <v>6835.82</v>
      </c>
      <c r="L551" s="277">
        <v>6415.11</v>
      </c>
      <c r="M551" s="298">
        <v>1</v>
      </c>
    </row>
    <row r="552" spans="2:13" s="89" customFormat="1" ht="28.5" x14ac:dyDescent="0.8">
      <c r="B552" s="297" t="s">
        <v>204</v>
      </c>
      <c r="C552" s="442" t="s">
        <v>165</v>
      </c>
      <c r="D552" s="274">
        <v>96.051199999999994</v>
      </c>
      <c r="E552" s="274"/>
      <c r="F552" s="274" t="s">
        <v>580</v>
      </c>
      <c r="G552" s="274">
        <v>9.25</v>
      </c>
      <c r="H552" s="274">
        <v>9.4880000000000013</v>
      </c>
      <c r="I552" s="443" t="s">
        <v>166</v>
      </c>
      <c r="J552" s="277">
        <v>19000.73</v>
      </c>
      <c r="K552" s="277">
        <v>19514.73</v>
      </c>
      <c r="L552" s="277">
        <v>18250.43</v>
      </c>
      <c r="M552" s="298">
        <v>1</v>
      </c>
    </row>
    <row r="553" spans="2:13" s="89" customFormat="1" ht="28.5" x14ac:dyDescent="0.8">
      <c r="B553" s="297" t="s">
        <v>204</v>
      </c>
      <c r="C553" s="442" t="s">
        <v>165</v>
      </c>
      <c r="D553" s="274">
        <v>96.486199999999997</v>
      </c>
      <c r="E553" s="274"/>
      <c r="F553" s="274" t="s">
        <v>581</v>
      </c>
      <c r="G553" s="274">
        <v>9.5</v>
      </c>
      <c r="H553" s="274">
        <v>9.7799999999999994</v>
      </c>
      <c r="I553" s="443" t="s">
        <v>166</v>
      </c>
      <c r="J553" s="277">
        <v>16092.51</v>
      </c>
      <c r="K553" s="277">
        <v>16527.84</v>
      </c>
      <c r="L553" s="277">
        <v>15527.07</v>
      </c>
      <c r="M553" s="298">
        <v>1</v>
      </c>
    </row>
    <row r="554" spans="2:13" s="89" customFormat="1" ht="28.5" x14ac:dyDescent="0.8">
      <c r="B554" s="297" t="s">
        <v>204</v>
      </c>
      <c r="C554" s="442" t="s">
        <v>165</v>
      </c>
      <c r="D554" s="274">
        <v>96.339100000000002</v>
      </c>
      <c r="E554" s="274"/>
      <c r="F554" s="274" t="s">
        <v>260</v>
      </c>
      <c r="G554" s="274">
        <v>9.5</v>
      </c>
      <c r="H554" s="274">
        <v>9.7720000000000002</v>
      </c>
      <c r="I554" s="443" t="s">
        <v>166</v>
      </c>
      <c r="J554" s="277">
        <v>13927.84</v>
      </c>
      <c r="K554" s="277">
        <v>14304.62</v>
      </c>
      <c r="L554" s="277">
        <v>13417.96</v>
      </c>
      <c r="M554" s="298">
        <v>1</v>
      </c>
    </row>
    <row r="555" spans="2:13" s="89" customFormat="1" ht="28.5" x14ac:dyDescent="0.8">
      <c r="B555" s="297" t="s">
        <v>204</v>
      </c>
      <c r="C555" s="442" t="s">
        <v>165</v>
      </c>
      <c r="D555" s="274">
        <v>96.290099999999995</v>
      </c>
      <c r="E555" s="274"/>
      <c r="F555" s="274" t="s">
        <v>372</v>
      </c>
      <c r="G555" s="274">
        <v>9.5</v>
      </c>
      <c r="H555" s="274">
        <v>9.7690000000000001</v>
      </c>
      <c r="I555" s="443" t="s">
        <v>166</v>
      </c>
      <c r="J555" s="277">
        <v>19484.62</v>
      </c>
      <c r="K555" s="277">
        <v>20011.71</v>
      </c>
      <c r="L555" s="277">
        <v>18761.77</v>
      </c>
      <c r="M555" s="298">
        <v>1</v>
      </c>
    </row>
    <row r="556" spans="2:13" s="89" customFormat="1" ht="28.5" x14ac:dyDescent="0.8">
      <c r="B556" s="297" t="s">
        <v>582</v>
      </c>
      <c r="C556" s="442" t="s">
        <v>165</v>
      </c>
      <c r="D556" s="274">
        <v>97.847300000000004</v>
      </c>
      <c r="E556" s="274"/>
      <c r="F556" s="274" t="s">
        <v>281</v>
      </c>
      <c r="G556" s="274">
        <v>9</v>
      </c>
      <c r="H556" s="274">
        <v>9.31</v>
      </c>
      <c r="I556" s="443" t="s">
        <v>166</v>
      </c>
      <c r="J556" s="277">
        <v>8712.24</v>
      </c>
      <c r="K556" s="277">
        <v>9149.2800000000007</v>
      </c>
      <c r="L556" s="277">
        <v>8524.7000000000007</v>
      </c>
      <c r="M556" s="298">
        <v>1</v>
      </c>
    </row>
    <row r="557" spans="2:13" s="89" customFormat="1" ht="28.5" x14ac:dyDescent="0.8">
      <c r="B557" s="297" t="s">
        <v>233</v>
      </c>
      <c r="C557" s="442" t="s">
        <v>165</v>
      </c>
      <c r="D557" s="274">
        <v>97.775599999999997</v>
      </c>
      <c r="E557" s="274"/>
      <c r="F557" s="274" t="s">
        <v>179</v>
      </c>
      <c r="G557" s="274">
        <v>9</v>
      </c>
      <c r="H557" s="274">
        <v>9.3070000000000004</v>
      </c>
      <c r="I557" s="443" t="s">
        <v>166</v>
      </c>
      <c r="J557" s="277">
        <v>18462.25</v>
      </c>
      <c r="K557" s="277">
        <v>18961.689999999999</v>
      </c>
      <c r="L557" s="277">
        <v>18051.580000000002</v>
      </c>
      <c r="M557" s="298">
        <v>1</v>
      </c>
    </row>
    <row r="558" spans="2:13" s="89" customFormat="1" ht="28.5" x14ac:dyDescent="0.8">
      <c r="B558" s="297" t="s">
        <v>233</v>
      </c>
      <c r="C558" s="442" t="s">
        <v>165</v>
      </c>
      <c r="D558" s="274">
        <v>97.608500000000006</v>
      </c>
      <c r="E558" s="274"/>
      <c r="F558" s="274" t="s">
        <v>180</v>
      </c>
      <c r="G558" s="274">
        <v>9</v>
      </c>
      <c r="H558" s="274">
        <v>9.298</v>
      </c>
      <c r="I558" s="443" t="s">
        <v>166</v>
      </c>
      <c r="J558" s="277">
        <v>19864.64</v>
      </c>
      <c r="K558" s="277">
        <v>20402.009999999998</v>
      </c>
      <c r="L558" s="277">
        <v>19389.59</v>
      </c>
      <c r="M558" s="298">
        <v>1</v>
      </c>
    </row>
    <row r="559" spans="2:13" s="88" customFormat="1" ht="28.5" x14ac:dyDescent="0.8">
      <c r="B559" s="295" t="s">
        <v>171</v>
      </c>
      <c r="C559" s="454"/>
      <c r="D559" s="455"/>
      <c r="E559" s="455"/>
      <c r="F559" s="455"/>
      <c r="G559" s="455"/>
      <c r="H559" s="455"/>
      <c r="I559" s="456"/>
      <c r="J559" s="457">
        <v>122200.6</v>
      </c>
      <c r="K559" s="457">
        <v>125707.7</v>
      </c>
      <c r="L559" s="457">
        <v>118338.20999999999</v>
      </c>
      <c r="M559" s="296">
        <v>8</v>
      </c>
    </row>
    <row r="560" spans="2:13" s="88" customFormat="1" ht="28.5" x14ac:dyDescent="0.8">
      <c r="B560" s="295" t="s">
        <v>583</v>
      </c>
      <c r="C560" s="454"/>
      <c r="D560" s="455"/>
      <c r="E560" s="455"/>
      <c r="F560" s="455"/>
      <c r="G560" s="455"/>
      <c r="H560" s="455"/>
      <c r="I560" s="456"/>
      <c r="J560" s="457"/>
      <c r="K560" s="457"/>
      <c r="L560" s="457"/>
      <c r="M560" s="296"/>
    </row>
    <row r="561" spans="2:13" s="89" customFormat="1" ht="28.5" x14ac:dyDescent="0.8">
      <c r="B561" s="297" t="s">
        <v>147</v>
      </c>
      <c r="C561" s="442" t="s">
        <v>165</v>
      </c>
      <c r="D561" s="274">
        <v>1</v>
      </c>
      <c r="E561" s="274"/>
      <c r="F561" s="274" t="s">
        <v>184</v>
      </c>
      <c r="G561" s="274">
        <v>8</v>
      </c>
      <c r="H561" s="274"/>
      <c r="I561" s="443"/>
      <c r="J561" s="277">
        <v>27018</v>
      </c>
      <c r="K561" s="277">
        <v>27018</v>
      </c>
      <c r="L561" s="277">
        <v>28098.720000000001</v>
      </c>
      <c r="M561" s="298">
        <v>1</v>
      </c>
    </row>
    <row r="562" spans="2:13" s="96" customFormat="1" ht="28.5" x14ac:dyDescent="0.8">
      <c r="B562" s="315" t="s">
        <v>171</v>
      </c>
      <c r="C562" s="322"/>
      <c r="D562" s="323"/>
      <c r="E562" s="323"/>
      <c r="F562" s="324"/>
      <c r="G562" s="325"/>
      <c r="H562" s="325"/>
      <c r="I562" s="322"/>
      <c r="J562" s="326">
        <f>SUM(J561)</f>
        <v>27018</v>
      </c>
      <c r="K562" s="326">
        <f>SUM(K561)</f>
        <v>27018</v>
      </c>
      <c r="L562" s="326">
        <f>SUM(L561)</f>
        <v>28098.720000000001</v>
      </c>
      <c r="M562" s="327">
        <f>SUM(M561)</f>
        <v>1</v>
      </c>
    </row>
    <row r="563" spans="2:13" s="91" customFormat="1" ht="6.75" customHeight="1" x14ac:dyDescent="0.8">
      <c r="B563" s="303"/>
      <c r="C563" s="286"/>
      <c r="D563" s="328"/>
      <c r="E563" s="328"/>
      <c r="F563" s="329"/>
      <c r="G563" s="330"/>
      <c r="H563" s="330"/>
      <c r="I563" s="286"/>
      <c r="J563" s="326"/>
      <c r="K563" s="326"/>
      <c r="L563" s="326"/>
      <c r="M563" s="327"/>
    </row>
    <row r="564" spans="2:13" s="94" customFormat="1" ht="30.75" x14ac:dyDescent="0.85">
      <c r="B564" s="331" t="s">
        <v>234</v>
      </c>
      <c r="C564" s="332"/>
      <c r="D564" s="332"/>
      <c r="E564" s="332"/>
      <c r="F564" s="332"/>
      <c r="G564" s="332"/>
      <c r="H564" s="332"/>
      <c r="I564" s="333"/>
      <c r="J564" s="334">
        <f>J562+J559+J549+J541+J497+J483+J465+J458+J455+J419+J414+J290+J285+J213+J200+J137+J131+J126+J122+J110+J80+J75+J67+J64+J61+J58+J54</f>
        <v>460861379.49000007</v>
      </c>
      <c r="K564" s="334">
        <f>K562+K559+K549+K541+K497+K483+K465+K458+K455+K419+K414+K290+K285+K213+K200+K137+K131+K126+K122+K110+K80+K75+K67+K64+K61+K58+K54</f>
        <v>457871072.00000006</v>
      </c>
      <c r="L564" s="334">
        <f>L562+L559+L549+L541+L497+L483+L465+L458+L455+L419+L414+L290+L285+L213+L200+L137+L131+L126+L122+L110+L80+L75+L67+L64+L61+L58+L54</f>
        <v>451916300.19000018</v>
      </c>
      <c r="M564" s="335">
        <f>M562+M559+M549+M541+M497+M483+M465+M458+M455+M419+M414+M290+M285+M213+M200+M137+M131+M126+M122+M110+M80+M75+M67+M64+M61+M58+M54</f>
        <v>695</v>
      </c>
    </row>
    <row r="565" spans="2:13" s="88" customFormat="1" ht="6" customHeight="1" x14ac:dyDescent="0.8">
      <c r="B565" s="336"/>
      <c r="J565" s="337"/>
      <c r="K565" s="337"/>
      <c r="L565" s="337"/>
      <c r="M565" s="338"/>
    </row>
    <row r="566" spans="2:13" s="89" customFormat="1" ht="28.5" x14ac:dyDescent="0.8">
      <c r="B566" s="339" t="s">
        <v>235</v>
      </c>
      <c r="C566" s="340"/>
      <c r="D566" s="340"/>
      <c r="E566" s="340"/>
      <c r="F566" s="340"/>
      <c r="G566" s="340"/>
      <c r="H566" s="340"/>
      <c r="I566" s="340"/>
      <c r="J566" s="341"/>
      <c r="K566" s="341"/>
      <c r="L566" s="341"/>
      <c r="M566" s="342"/>
    </row>
    <row r="567" spans="2:13" s="69" customFormat="1" x14ac:dyDescent="0.6">
      <c r="B567" s="343" t="s">
        <v>236</v>
      </c>
      <c r="C567" s="344"/>
      <c r="D567" s="344"/>
      <c r="E567" s="344"/>
      <c r="F567" s="344"/>
      <c r="G567" s="344"/>
      <c r="H567" s="344"/>
      <c r="I567" s="344"/>
      <c r="J567" s="345"/>
      <c r="K567" s="345"/>
      <c r="L567" s="345"/>
      <c r="M567" s="346"/>
    </row>
    <row r="568" spans="2:13" s="69" customFormat="1" ht="6.75" customHeight="1" x14ac:dyDescent="0.6">
      <c r="B568" s="344"/>
      <c r="C568" s="344"/>
      <c r="D568" s="344"/>
      <c r="E568" s="344"/>
      <c r="F568" s="344"/>
      <c r="G568" s="344"/>
      <c r="H568" s="344"/>
      <c r="I568" s="344"/>
      <c r="J568" s="344"/>
      <c r="K568" s="345"/>
      <c r="L568" s="345"/>
      <c r="M568" s="344"/>
    </row>
    <row r="569" spans="2:13" s="69" customFormat="1" ht="6.75" customHeight="1" x14ac:dyDescent="0.6"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</row>
    <row r="570" spans="2:13" s="94" customFormat="1" ht="30.75" x14ac:dyDescent="0.85">
      <c r="B570" s="348" t="s">
        <v>237</v>
      </c>
      <c r="C570" s="348"/>
      <c r="D570" s="348"/>
      <c r="E570" s="348"/>
      <c r="F570" s="348"/>
      <c r="G570" s="348"/>
      <c r="H570" s="348"/>
      <c r="I570" s="349"/>
      <c r="J570" s="350"/>
      <c r="K570" s="351">
        <f>K564+K42</f>
        <v>458299632.00000006</v>
      </c>
      <c r="L570" s="351">
        <f>L564+L42</f>
        <v>452570062.39000016</v>
      </c>
      <c r="M570" s="352">
        <f>M564+M42</f>
        <v>791</v>
      </c>
    </row>
    <row r="571" spans="2:13" ht="6.75" customHeight="1" x14ac:dyDescent="0.6">
      <c r="B571" s="74"/>
      <c r="C571" s="74"/>
      <c r="D571" s="74"/>
      <c r="E571" s="74"/>
      <c r="F571" s="74"/>
      <c r="G571" s="74"/>
      <c r="H571" s="74"/>
      <c r="I571" s="74"/>
      <c r="J571" s="75"/>
      <c r="K571" s="75"/>
      <c r="L571" s="74"/>
      <c r="M571" s="74"/>
    </row>
    <row r="572" spans="2:13" x14ac:dyDescent="0.6">
      <c r="B572" s="69"/>
      <c r="C572" s="69"/>
      <c r="D572" s="69"/>
      <c r="E572" s="69"/>
      <c r="F572" s="69"/>
      <c r="G572" s="69"/>
      <c r="H572" s="69"/>
      <c r="I572" s="69"/>
      <c r="J572" s="71"/>
      <c r="K572" s="71"/>
      <c r="L572" s="69"/>
      <c r="M572" s="69"/>
    </row>
    <row r="573" spans="2:13" ht="23.25" x14ac:dyDescent="0.65">
      <c r="L573" s="76"/>
    </row>
    <row r="574" spans="2:13" ht="23.25" x14ac:dyDescent="0.65">
      <c r="L574" s="76"/>
    </row>
    <row r="575" spans="2:13" ht="23.25" x14ac:dyDescent="0.65">
      <c r="K575" s="77"/>
      <c r="L575" s="76"/>
    </row>
    <row r="576" spans="2:13" ht="23.25" x14ac:dyDescent="0.65">
      <c r="K576" s="77"/>
      <c r="L576" s="76"/>
    </row>
    <row r="577" spans="12:12" ht="23.25" x14ac:dyDescent="0.65">
      <c r="L577" s="76"/>
    </row>
    <row r="578" spans="12:12" ht="23.25" x14ac:dyDescent="0.65">
      <c r="L578" s="76"/>
    </row>
    <row r="579" spans="12:12" ht="23.25" x14ac:dyDescent="0.65">
      <c r="L579" s="76"/>
    </row>
    <row r="580" spans="12:12" ht="23.25" x14ac:dyDescent="0.65">
      <c r="L580" s="76"/>
    </row>
    <row r="581" spans="12:12" ht="23.25" x14ac:dyDescent="0.65">
      <c r="L581" s="76"/>
    </row>
    <row r="582" spans="12:12" ht="23.25" x14ac:dyDescent="0.65">
      <c r="L582" s="76"/>
    </row>
  </sheetData>
  <mergeCells count="3">
    <mergeCell ref="B1:G1"/>
    <mergeCell ref="B3:M3"/>
    <mergeCell ref="B44:M44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41"/>
  <sheetViews>
    <sheetView showGridLines="0" zoomScale="69" zoomScaleNormal="69" workbookViewId="0"/>
  </sheetViews>
  <sheetFormatPr baseColWidth="10" defaultColWidth="12.85546875" defaultRowHeight="19.5" x14ac:dyDescent="0.25"/>
  <cols>
    <col min="1" max="1" width="1.140625" style="78" customWidth="1"/>
    <col min="2" max="2" width="85" style="79" customWidth="1"/>
    <col min="3" max="3" width="33.5703125" style="80" customWidth="1"/>
    <col min="4" max="4" width="12.5703125" style="81" customWidth="1"/>
    <col min="5" max="5" width="5.7109375" style="81" customWidth="1"/>
    <col min="6" max="6" width="31.85546875" style="80" customWidth="1"/>
    <col min="7" max="7" width="15.5703125" style="81" customWidth="1"/>
    <col min="8" max="16384" width="12.85546875" style="78"/>
  </cols>
  <sheetData>
    <row r="1" spans="2:7" ht="97.5" customHeight="1" x14ac:dyDescent="0.25">
      <c r="B1" s="493" t="s">
        <v>584</v>
      </c>
      <c r="C1" s="493"/>
      <c r="D1" s="363"/>
    </row>
    <row r="3" spans="2:7" s="85" customFormat="1" ht="42.75" customHeight="1" x14ac:dyDescent="0.25">
      <c r="B3" s="364" t="s">
        <v>41</v>
      </c>
      <c r="C3" s="366" t="s">
        <v>238</v>
      </c>
      <c r="D3" s="365" t="s">
        <v>84</v>
      </c>
      <c r="E3" s="365"/>
      <c r="F3" s="366" t="s">
        <v>239</v>
      </c>
      <c r="G3" s="365" t="s">
        <v>84</v>
      </c>
    </row>
    <row r="4" spans="2:7" s="84" customFormat="1" ht="35.450000000000003" customHeight="1" x14ac:dyDescent="0.8">
      <c r="B4" s="367" t="s">
        <v>240</v>
      </c>
      <c r="C4" s="368"/>
      <c r="D4" s="369"/>
      <c r="E4" s="369"/>
      <c r="F4" s="368"/>
      <c r="G4" s="369"/>
    </row>
    <row r="5" spans="2:7" ht="20.25" x14ac:dyDescent="0.25">
      <c r="B5" s="382" t="s">
        <v>241</v>
      </c>
      <c r="C5" s="383">
        <v>393560</v>
      </c>
      <c r="D5" s="381">
        <f>(C5/$C$39)*100</f>
        <v>8.5873950690844109E-2</v>
      </c>
      <c r="E5" s="381"/>
      <c r="F5" s="383">
        <v>630482.19999999995</v>
      </c>
      <c r="G5" s="381">
        <f>(F5/$F$39)*100</f>
        <v>0.13931151271262945</v>
      </c>
    </row>
    <row r="6" spans="2:7" ht="20.25" x14ac:dyDescent="0.25">
      <c r="B6" s="382" t="s">
        <v>159</v>
      </c>
      <c r="C6" s="383">
        <v>35000</v>
      </c>
      <c r="D6" s="381">
        <f>(C6/$C$39)*100</f>
        <v>7.6369251808607172E-3</v>
      </c>
      <c r="E6" s="381"/>
      <c r="F6" s="383">
        <v>23280</v>
      </c>
      <c r="G6" s="381">
        <f>(F6/$F$39)*100</f>
        <v>5.14395492204223E-3</v>
      </c>
    </row>
    <row r="7" spans="2:7" ht="20.25" x14ac:dyDescent="0.25">
      <c r="B7" s="378"/>
      <c r="C7" s="379">
        <f>SUM(C5:C6)</f>
        <v>428560</v>
      </c>
      <c r="D7" s="380"/>
      <c r="E7" s="380"/>
      <c r="F7" s="379">
        <f>SUM(F5:F6)</f>
        <v>653762.19999999995</v>
      </c>
      <c r="G7" s="381"/>
    </row>
    <row r="8" spans="2:7" x14ac:dyDescent="0.25">
      <c r="B8" s="370"/>
      <c r="C8" s="371"/>
      <c r="D8" s="372"/>
      <c r="E8" s="372"/>
      <c r="F8" s="371"/>
      <c r="G8" s="372"/>
    </row>
    <row r="9" spans="2:7" ht="20.25" x14ac:dyDescent="0.35">
      <c r="B9" s="367" t="s">
        <v>242</v>
      </c>
      <c r="C9" s="371"/>
      <c r="D9" s="372"/>
      <c r="E9" s="372"/>
      <c r="F9" s="371"/>
      <c r="G9" s="373"/>
    </row>
    <row r="10" spans="2:7" ht="20.25" x14ac:dyDescent="0.25">
      <c r="B10" s="382" t="s">
        <v>163</v>
      </c>
      <c r="C10" s="383">
        <v>1099872.6099999999</v>
      </c>
      <c r="D10" s="381">
        <f>(C10/$C$39)*100</f>
        <v>0.23998985231565706</v>
      </c>
      <c r="E10" s="381"/>
      <c r="F10" s="383">
        <v>1060177.54</v>
      </c>
      <c r="G10" s="381">
        <f>(F10/$F$39)*100</f>
        <v>0.23425710803787045</v>
      </c>
    </row>
    <row r="11" spans="2:7" ht="20.25" x14ac:dyDescent="0.25">
      <c r="B11" s="382" t="s">
        <v>412</v>
      </c>
      <c r="C11" s="383">
        <v>3589780.73</v>
      </c>
      <c r="D11" s="381">
        <f>(C11/$C$39)*100</f>
        <v>0.78328248144873047</v>
      </c>
      <c r="E11" s="381"/>
      <c r="F11" s="383">
        <v>3617955.9799999995</v>
      </c>
      <c r="G11" s="381">
        <f>(F11/$F$39)*100</f>
        <v>0.7994245047703229</v>
      </c>
    </row>
    <row r="12" spans="2:7" ht="20.25" x14ac:dyDescent="0.25">
      <c r="B12" s="382" t="s">
        <v>247</v>
      </c>
      <c r="C12" s="383">
        <v>332439.62</v>
      </c>
      <c r="D12" s="381">
        <f>(C12/$C$39)*100</f>
        <v>7.2537614431250508E-2</v>
      </c>
      <c r="E12" s="381"/>
      <c r="F12" s="383">
        <v>327411.19</v>
      </c>
      <c r="G12" s="381">
        <f>(F12/$F$39)*100</f>
        <v>7.2344862643135902E-2</v>
      </c>
    </row>
    <row r="13" spans="2:7" ht="20.25" x14ac:dyDescent="0.25">
      <c r="B13" s="382" t="s">
        <v>414</v>
      </c>
      <c r="C13" s="383">
        <v>3760</v>
      </c>
      <c r="D13" s="381">
        <f>(C13/$C$39)*100</f>
        <v>8.2042396228675129E-4</v>
      </c>
      <c r="E13" s="381"/>
      <c r="F13" s="383">
        <v>3148.83</v>
      </c>
      <c r="G13" s="381">
        <f>(F13/$F$39)*100</f>
        <v>6.9576630486143623E-4</v>
      </c>
    </row>
    <row r="14" spans="2:7" ht="20.25" x14ac:dyDescent="0.25">
      <c r="B14" s="382" t="s">
        <v>174</v>
      </c>
      <c r="C14" s="383">
        <v>2150000</v>
      </c>
      <c r="D14" s="381">
        <f>(C14/$C$39)*100</f>
        <v>0.46912540396715835</v>
      </c>
      <c r="E14" s="381"/>
      <c r="F14" s="383">
        <v>2183049.4300000002</v>
      </c>
      <c r="G14" s="381">
        <f>(F14/$F$39)*100</f>
        <v>0.48236717613874514</v>
      </c>
    </row>
    <row r="15" spans="2:7" ht="20.25" x14ac:dyDescent="0.25">
      <c r="B15" s="382" t="s">
        <v>350</v>
      </c>
      <c r="C15" s="383">
        <v>224900</v>
      </c>
      <c r="D15" s="381">
        <f>(C15/$C$39)*100</f>
        <v>4.9072699233587862E-2</v>
      </c>
      <c r="E15" s="381"/>
      <c r="F15" s="383">
        <v>208310.59999999998</v>
      </c>
      <c r="G15" s="381">
        <f>(F15/$F$39)*100</f>
        <v>4.602836495633892E-2</v>
      </c>
    </row>
    <row r="16" spans="2:7" ht="20.25" x14ac:dyDescent="0.25">
      <c r="B16" s="382" t="s">
        <v>421</v>
      </c>
      <c r="C16" s="383">
        <v>2653386.5599999996</v>
      </c>
      <c r="D16" s="381">
        <f>(C16/$C$39)*100</f>
        <v>0.57896327527489688</v>
      </c>
      <c r="E16" s="381"/>
      <c r="F16" s="383">
        <v>2485036.3200000003</v>
      </c>
      <c r="G16" s="381">
        <f>(F16/$F$39)*100</f>
        <v>0.54909427876794303</v>
      </c>
    </row>
    <row r="17" spans="2:7" ht="20.25" x14ac:dyDescent="0.25">
      <c r="B17" s="382" t="s">
        <v>175</v>
      </c>
      <c r="C17" s="383">
        <v>996173.54999999993</v>
      </c>
      <c r="D17" s="381">
        <f>(C17/$C$39)*100</f>
        <v>0.2173629391000689</v>
      </c>
      <c r="E17" s="381"/>
      <c r="F17" s="383">
        <v>866415.84000000008</v>
      </c>
      <c r="G17" s="381">
        <f>(F17/$F$39)*100</f>
        <v>0.19144347185151864</v>
      </c>
    </row>
    <row r="18" spans="2:7" ht="20.25" x14ac:dyDescent="0.25">
      <c r="B18" s="382" t="s">
        <v>176</v>
      </c>
      <c r="C18" s="383">
        <v>18301412.920000002</v>
      </c>
      <c r="D18" s="381">
        <f>(C18/$C$39)*100</f>
        <v>3.9933291764022196</v>
      </c>
      <c r="E18" s="381"/>
      <c r="F18" s="383">
        <v>18208684.540000003</v>
      </c>
      <c r="G18" s="381">
        <f>(F18/$F$39)*100</f>
        <v>4.0233957243748835</v>
      </c>
    </row>
    <row r="19" spans="2:7" ht="20.25" x14ac:dyDescent="0.25">
      <c r="B19" s="382" t="s">
        <v>177</v>
      </c>
      <c r="C19" s="383">
        <v>106200</v>
      </c>
      <c r="D19" s="381">
        <f>(C19/$C$39)*100</f>
        <v>2.3172612977354519E-2</v>
      </c>
      <c r="E19" s="381"/>
      <c r="F19" s="383">
        <v>91596.36</v>
      </c>
      <c r="G19" s="381">
        <f>(F19/$F$39)*100</f>
        <v>2.0239155793090723E-2</v>
      </c>
    </row>
    <row r="20" spans="2:7" ht="20.25" x14ac:dyDescent="0.25">
      <c r="B20" s="382" t="s">
        <v>178</v>
      </c>
      <c r="C20" s="383">
        <v>25972000</v>
      </c>
      <c r="D20" s="381">
        <f>(C20/$C$39)*100</f>
        <v>5.6670348799232722</v>
      </c>
      <c r="E20" s="381"/>
      <c r="F20" s="383">
        <v>25582906.729999997</v>
      </c>
      <c r="G20" s="381">
        <f>(F20/$F$39)*100</f>
        <v>5.6528057987083669</v>
      </c>
    </row>
    <row r="21" spans="2:7" ht="20.25" x14ac:dyDescent="0.25">
      <c r="B21" s="382" t="s">
        <v>352</v>
      </c>
      <c r="C21" s="383">
        <v>1800000</v>
      </c>
      <c r="D21" s="381">
        <f>(C21/$C$39)*100</f>
        <v>0.39275615215855114</v>
      </c>
      <c r="E21" s="381"/>
      <c r="F21" s="383">
        <v>1653963.1900000002</v>
      </c>
      <c r="G21" s="381">
        <f>(F21/$F$39)*100</f>
        <v>0.36546014141224953</v>
      </c>
    </row>
    <row r="22" spans="2:7" ht="20.25" x14ac:dyDescent="0.25">
      <c r="B22" s="382" t="s">
        <v>189</v>
      </c>
      <c r="C22" s="383">
        <v>37992207.18</v>
      </c>
      <c r="D22" s="381">
        <f>(C22/$C$39)*100</f>
        <v>8.289818391126266</v>
      </c>
      <c r="E22" s="381"/>
      <c r="F22" s="383">
        <v>37908915</v>
      </c>
      <c r="G22" s="381">
        <f>(F22/$F$39)*100</f>
        <v>8.3763638274712431</v>
      </c>
    </row>
    <row r="23" spans="2:7" ht="20.25" x14ac:dyDescent="0.25">
      <c r="B23" s="382" t="s">
        <v>191</v>
      </c>
      <c r="C23" s="383">
        <v>2626869.4500000002</v>
      </c>
      <c r="D23" s="381">
        <f>(C23/$C$39)*100</f>
        <v>0.57317729855824984</v>
      </c>
      <c r="E23" s="381"/>
      <c r="F23" s="383">
        <v>2476966.7299999995</v>
      </c>
      <c r="G23" s="381">
        <f>(F23/$F$39)*100</f>
        <v>0.54731122003944788</v>
      </c>
    </row>
    <row r="24" spans="2:7" ht="20.25" x14ac:dyDescent="0.25">
      <c r="B24" s="382" t="s">
        <v>192</v>
      </c>
      <c r="C24" s="383">
        <v>6226574.6199999992</v>
      </c>
      <c r="D24" s="381">
        <f>(C24/$C$39)*100</f>
        <v>1.358625271599607</v>
      </c>
      <c r="E24" s="381"/>
      <c r="F24" s="383">
        <v>5769352.2899999991</v>
      </c>
      <c r="G24" s="381">
        <f>(F24/$F$39)*100</f>
        <v>1.2747975991899101</v>
      </c>
    </row>
    <row r="25" spans="2:7" ht="20.25" x14ac:dyDescent="0.25">
      <c r="B25" s="382" t="s">
        <v>364</v>
      </c>
      <c r="C25" s="383">
        <v>7726956</v>
      </c>
      <c r="D25" s="381">
        <f>(C25/$C$39)*100</f>
        <v>1.6860052813657944</v>
      </c>
      <c r="E25" s="381"/>
      <c r="F25" s="383">
        <v>7054456.2300000004</v>
      </c>
      <c r="G25" s="381">
        <f>(F25/$F$39)*100</f>
        <v>1.5587545037216486</v>
      </c>
    </row>
    <row r="26" spans="2:7" ht="20.25" x14ac:dyDescent="0.25">
      <c r="B26" s="382" t="s">
        <v>207</v>
      </c>
      <c r="C26" s="383">
        <v>22265952</v>
      </c>
      <c r="D26" s="381">
        <f>(C26/$C$39)*100</f>
        <v>4.8583831287038866</v>
      </c>
      <c r="E26" s="381"/>
      <c r="F26" s="383">
        <v>21130206.300000001</v>
      </c>
      <c r="G26" s="381">
        <f>(F26/$F$39)*100</f>
        <v>4.6689359407496882</v>
      </c>
    </row>
    <row r="27" spans="2:7" ht="20.25" x14ac:dyDescent="0.25">
      <c r="B27" s="382" t="s">
        <v>385</v>
      </c>
      <c r="C27" s="383">
        <v>350920</v>
      </c>
      <c r="D27" s="381">
        <f>(C27/$C$39)*100</f>
        <v>7.6569993841932651E-2</v>
      </c>
      <c r="E27" s="381"/>
      <c r="F27" s="383">
        <v>349028.39</v>
      </c>
      <c r="G27" s="381">
        <f>(F27/$F$39)*100</f>
        <v>7.7121404839904428E-2</v>
      </c>
    </row>
    <row r="28" spans="2:7" ht="20.25" x14ac:dyDescent="0.25">
      <c r="B28" s="382" t="s">
        <v>219</v>
      </c>
      <c r="C28" s="383">
        <v>2774480</v>
      </c>
      <c r="D28" s="381">
        <f>(C28/$C$39)*100</f>
        <v>0.60538560502269834</v>
      </c>
      <c r="E28" s="381"/>
      <c r="F28" s="383">
        <v>2754028.4799999995</v>
      </c>
      <c r="G28" s="381">
        <f>(F28/$F$39)*100</f>
        <v>0.60853085717957389</v>
      </c>
    </row>
    <row r="29" spans="2:7" ht="20.25" x14ac:dyDescent="0.25">
      <c r="B29" s="382" t="s">
        <v>291</v>
      </c>
      <c r="C29" s="383">
        <v>29310</v>
      </c>
      <c r="D29" s="381">
        <f>(C29/$C$39)*100</f>
        <v>6.3953793443150744E-3</v>
      </c>
      <c r="E29" s="381"/>
      <c r="F29" s="383">
        <v>28594.99</v>
      </c>
      <c r="G29" s="381">
        <f>(F29/$F$39)*100</f>
        <v>6.3183565101481258E-3</v>
      </c>
    </row>
    <row r="30" spans="2:7" ht="20.25" x14ac:dyDescent="0.25">
      <c r="B30" s="382" t="s">
        <v>257</v>
      </c>
      <c r="C30" s="383">
        <v>7527000</v>
      </c>
      <c r="D30" s="381">
        <f>(C30/$C$39)*100</f>
        <v>1.6423753096096747</v>
      </c>
      <c r="E30" s="381"/>
      <c r="F30" s="383">
        <v>7527013.1299999999</v>
      </c>
      <c r="G30" s="381">
        <f>(F30/$F$39)*100</f>
        <v>1.6631708006159789</v>
      </c>
    </row>
    <row r="31" spans="2:7" ht="20.25" x14ac:dyDescent="0.25">
      <c r="B31" s="382" t="s">
        <v>222</v>
      </c>
      <c r="C31" s="383">
        <v>132716815</v>
      </c>
      <c r="D31" s="381">
        <f>(C31/$C$39)*100</f>
        <v>28.95852532563238</v>
      </c>
      <c r="E31" s="381"/>
      <c r="F31" s="383">
        <v>132717210.84999999</v>
      </c>
      <c r="G31" s="381">
        <f t="shared" ref="G31:G36" si="0">(F31/$F$39)*100</f>
        <v>29.325229810634625</v>
      </c>
    </row>
    <row r="32" spans="2:7" ht="20.25" x14ac:dyDescent="0.25">
      <c r="B32" s="382" t="s">
        <v>227</v>
      </c>
      <c r="C32" s="383">
        <v>61225000</v>
      </c>
      <c r="D32" s="381">
        <f>(C32/$C$39)*100</f>
        <v>13.359164119948497</v>
      </c>
      <c r="E32" s="381"/>
      <c r="F32" s="383">
        <v>61225172.810000002</v>
      </c>
      <c r="G32" s="381">
        <f t="shared" si="0"/>
        <v>13.528330284745946</v>
      </c>
    </row>
    <row r="33" spans="1:7" ht="20.25" x14ac:dyDescent="0.25">
      <c r="B33" s="382" t="s">
        <v>229</v>
      </c>
      <c r="C33" s="383">
        <v>111122294.73999999</v>
      </c>
      <c r="D33" s="381">
        <f>(C33/$C$39)*100</f>
        <v>24.246647167283779</v>
      </c>
      <c r="E33" s="381"/>
      <c r="F33" s="383">
        <v>111195792.54000001</v>
      </c>
      <c r="G33" s="381">
        <f t="shared" si="0"/>
        <v>24.569851561276622</v>
      </c>
    </row>
    <row r="34" spans="1:7" ht="20.25" x14ac:dyDescent="0.25">
      <c r="B34" s="382" t="s">
        <v>231</v>
      </c>
      <c r="C34" s="383">
        <v>7904041.3199999994</v>
      </c>
      <c r="D34" s="381">
        <f>(C34/$C$39)*100</f>
        <v>1.7246449196363307</v>
      </c>
      <c r="E34" s="381"/>
      <c r="F34" s="383">
        <v>5344468.97</v>
      </c>
      <c r="G34" s="381">
        <f t="shared" si="0"/>
        <v>1.180915269069307</v>
      </c>
    </row>
    <row r="35" spans="1:7" ht="20.25" x14ac:dyDescent="0.25">
      <c r="B35" s="382" t="s">
        <v>232</v>
      </c>
      <c r="C35" s="383">
        <v>125707.7</v>
      </c>
      <c r="D35" s="381">
        <f>(C35/$C$39)*100</f>
        <v>2.7429151415945277E-2</v>
      </c>
      <c r="E35" s="381"/>
      <c r="F35" s="383">
        <v>118338.20999999999</v>
      </c>
      <c r="G35" s="381">
        <f t="shared" si="0"/>
        <v>2.6148042001510611E-2</v>
      </c>
    </row>
    <row r="36" spans="1:7" ht="20.25" x14ac:dyDescent="0.25">
      <c r="B36" s="382" t="s">
        <v>583</v>
      </c>
      <c r="C36" s="383">
        <v>27018</v>
      </c>
      <c r="D36" s="381">
        <f>(C36/$C$39)*100</f>
        <v>5.8952698438998535E-3</v>
      </c>
      <c r="E36" s="381"/>
      <c r="F36" s="383">
        <v>28098.720000000001</v>
      </c>
      <c r="G36" s="381">
        <f t="shared" si="0"/>
        <v>6.2087005604418589E-3</v>
      </c>
    </row>
    <row r="37" spans="1:7" ht="20.25" x14ac:dyDescent="0.25">
      <c r="B37" s="382"/>
      <c r="C37" s="379">
        <f>SUM(C10:C36)</f>
        <v>457871072</v>
      </c>
      <c r="D37" s="381"/>
      <c r="E37" s="381"/>
      <c r="F37" s="379">
        <f>SUM(F10:F36)</f>
        <v>451916300.19000006</v>
      </c>
      <c r="G37" s="381"/>
    </row>
    <row r="38" spans="1:7" x14ac:dyDescent="0.25">
      <c r="C38" s="82"/>
      <c r="F38" s="82"/>
    </row>
    <row r="39" spans="1:7" ht="25.5" x14ac:dyDescent="0.25">
      <c r="B39" s="374" t="s">
        <v>243</v>
      </c>
      <c r="C39" s="375">
        <f>C37+C7</f>
        <v>458299632</v>
      </c>
      <c r="D39" s="376">
        <f>(C39/$C$39)*100</f>
        <v>100</v>
      </c>
      <c r="E39" s="377"/>
      <c r="F39" s="375">
        <f>F37+F7</f>
        <v>452570062.39000005</v>
      </c>
      <c r="G39" s="376">
        <f>(F39/F39)*100</f>
        <v>100</v>
      </c>
    </row>
    <row r="41" spans="1:7" s="80" customFormat="1" x14ac:dyDescent="0.25">
      <c r="A41" s="78"/>
      <c r="B41" s="79"/>
      <c r="D41" s="81"/>
      <c r="E41" s="81"/>
      <c r="F41" s="83"/>
      <c r="G41" s="81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2024-01-15T16:01:50Z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