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719400CC-8510-4052-98D8-32B60C7225C2}" xr6:coauthVersionLast="47" xr6:coauthVersionMax="47" xr10:uidLastSave="{00000000-0000-0000-0000-000000000000}"/>
  <bookViews>
    <workbookView xWindow="-108" yWindow="-108" windowWidth="23256" windowHeight="12456" tabRatio="783" activeTab="1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8" r:id="rId6"/>
    <sheet name="CV Acumulado" sheetId="12" r:id="rId7"/>
    <sheet name="Operaciones (mes)" sheetId="10" r:id="rId8"/>
    <sheet name="Titulos (mes)" sheetId="11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Acumulado'!$B$2:$P$55</definedName>
    <definedName name="_xlnm.Print_Area" localSheetId="5">'CV Mes'!$B$2:$P$55</definedName>
    <definedName name="_xlnm.Print_Area" localSheetId="4">Nacional!$B$3:$F$65</definedName>
    <definedName name="_xlnm.Print_Area" localSheetId="7">'Operaciones (mes)'!$B$2:$M$630</definedName>
    <definedName name="_xlnm.Print_Area" localSheetId="3">Titulos!$B$2:$I$60</definedName>
    <definedName name="_xlnm.Print_Area" localSheetId="8">'Titulos (mes)'!$B$2:$G$36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3" i="4" l="1"/>
  <c r="F42" i="4"/>
  <c r="D44" i="4"/>
  <c r="K54" i="4" s="1"/>
  <c r="D16" i="4"/>
  <c r="K26" i="4" s="1"/>
  <c r="C16" i="4"/>
  <c r="J26" i="4" s="1"/>
  <c r="F16" i="4"/>
  <c r="F15" i="4"/>
  <c r="F14" i="4"/>
  <c r="K52" i="4"/>
  <c r="K53" i="4"/>
  <c r="J53" i="4"/>
  <c r="J54" i="4"/>
  <c r="J52" i="4"/>
  <c r="K24" i="4"/>
  <c r="K25" i="4"/>
  <c r="J25" i="4"/>
  <c r="J24" i="4"/>
  <c r="M112" i="10"/>
  <c r="L112" i="10"/>
  <c r="K112" i="10"/>
  <c r="J112" i="10"/>
  <c r="M101" i="10"/>
  <c r="L101" i="10"/>
  <c r="K101" i="10"/>
  <c r="J101" i="10"/>
  <c r="M75" i="10"/>
  <c r="L75" i="10"/>
  <c r="K75" i="10"/>
  <c r="J75" i="10"/>
  <c r="M68" i="10"/>
  <c r="L68" i="10"/>
  <c r="K68" i="10"/>
  <c r="J68" i="10"/>
  <c r="M65" i="10"/>
  <c r="L65" i="10"/>
  <c r="K65" i="10"/>
  <c r="J65" i="10"/>
  <c r="M59" i="10"/>
  <c r="L59" i="10"/>
  <c r="K59" i="10"/>
  <c r="J59" i="10"/>
  <c r="M42" i="10"/>
  <c r="L42" i="10"/>
  <c r="K42" i="10"/>
  <c r="J42" i="10"/>
  <c r="M15" i="10"/>
  <c r="L15" i="10"/>
  <c r="K15" i="10"/>
  <c r="J15" i="10"/>
  <c r="M28" i="10"/>
  <c r="L28" i="10"/>
  <c r="K28" i="10"/>
  <c r="J28" i="10"/>
  <c r="M621" i="10"/>
  <c r="M623" i="10" s="1"/>
  <c r="L621" i="10"/>
  <c r="K621" i="10"/>
  <c r="J621" i="10"/>
  <c r="L34" i="12"/>
  <c r="L53" i="12" s="1"/>
  <c r="J34" i="12"/>
  <c r="J53" i="12" s="1"/>
  <c r="H34" i="12"/>
  <c r="H53" i="12" s="1"/>
  <c r="F34" i="12"/>
  <c r="F53" i="12" s="1"/>
  <c r="N34" i="12"/>
  <c r="N53" i="12" s="1"/>
  <c r="O34" i="12"/>
  <c r="O53" i="12" s="1"/>
  <c r="O47" i="12"/>
  <c r="N47" i="12"/>
  <c r="L47" i="12"/>
  <c r="J47" i="12"/>
  <c r="H47" i="12"/>
  <c r="F47" i="12"/>
  <c r="F44" i="4" l="1"/>
  <c r="L623" i="10"/>
  <c r="K623" i="10"/>
  <c r="J623" i="10"/>
  <c r="M30" i="12"/>
  <c r="M18" i="12"/>
  <c r="M6" i="12"/>
  <c r="M47" i="12"/>
  <c r="M29" i="12"/>
  <c r="M17" i="12"/>
  <c r="M43" i="12"/>
  <c r="M24" i="12"/>
  <c r="M23" i="12"/>
  <c r="M22" i="12"/>
  <c r="M21" i="12"/>
  <c r="M32" i="12"/>
  <c r="M31" i="12"/>
  <c r="M7" i="12"/>
  <c r="M45" i="12"/>
  <c r="M28" i="12"/>
  <c r="M16" i="12"/>
  <c r="M44" i="12"/>
  <c r="M27" i="12"/>
  <c r="M15" i="12"/>
  <c r="M26" i="12"/>
  <c r="M14" i="12"/>
  <c r="M41" i="12"/>
  <c r="M40" i="12"/>
  <c r="M11" i="12"/>
  <c r="M39" i="12"/>
  <c r="M10" i="12"/>
  <c r="M9" i="12"/>
  <c r="M20" i="12"/>
  <c r="M8" i="12"/>
  <c r="M19" i="12"/>
  <c r="M42" i="12"/>
  <c r="M25" i="12"/>
  <c r="M13" i="12"/>
  <c r="M12" i="12"/>
  <c r="M34" i="12"/>
  <c r="M53" i="12" s="1"/>
  <c r="K32" i="12"/>
  <c r="K20" i="12"/>
  <c r="K8" i="12"/>
  <c r="K31" i="12"/>
  <c r="K19" i="12"/>
  <c r="K7" i="12"/>
  <c r="K16" i="12"/>
  <c r="K27" i="12"/>
  <c r="K14" i="12"/>
  <c r="K25" i="12"/>
  <c r="K24" i="12"/>
  <c r="K11" i="12"/>
  <c r="K22" i="12"/>
  <c r="K9" i="12"/>
  <c r="K53" i="12"/>
  <c r="K30" i="12"/>
  <c r="K18" i="12"/>
  <c r="K6" i="12"/>
  <c r="K47" i="12"/>
  <c r="K29" i="12"/>
  <c r="K17" i="12"/>
  <c r="K28" i="12"/>
  <c r="K44" i="12"/>
  <c r="K15" i="12"/>
  <c r="K42" i="12"/>
  <c r="K13" i="12"/>
  <c r="K41" i="12"/>
  <c r="K45" i="12"/>
  <c r="K43" i="12"/>
  <c r="K12" i="12"/>
  <c r="K40" i="12"/>
  <c r="K10" i="12"/>
  <c r="K26" i="12"/>
  <c r="K23" i="12"/>
  <c r="K39" i="12"/>
  <c r="K21" i="12"/>
  <c r="K34" i="12"/>
  <c r="I32" i="12"/>
  <c r="I20" i="12"/>
  <c r="I8" i="12"/>
  <c r="I31" i="12"/>
  <c r="I19" i="12"/>
  <c r="I7" i="12"/>
  <c r="I27" i="12"/>
  <c r="I43" i="12"/>
  <c r="I13" i="12"/>
  <c r="I23" i="12"/>
  <c r="I30" i="12"/>
  <c r="I18" i="12"/>
  <c r="I6" i="12"/>
  <c r="I17" i="12"/>
  <c r="I45" i="12"/>
  <c r="I14" i="12"/>
  <c r="I25" i="12"/>
  <c r="I11" i="12"/>
  <c r="I39" i="12"/>
  <c r="I9" i="12"/>
  <c r="I47" i="12"/>
  <c r="I29" i="12"/>
  <c r="I28" i="12"/>
  <c r="I16" i="12"/>
  <c r="I15" i="12"/>
  <c r="I26" i="12"/>
  <c r="I42" i="12"/>
  <c r="I24" i="12"/>
  <c r="I40" i="12"/>
  <c r="I22" i="12"/>
  <c r="I21" i="12"/>
  <c r="I44" i="12"/>
  <c r="I12" i="12"/>
  <c r="I10" i="12"/>
  <c r="I41" i="12"/>
  <c r="I34" i="12"/>
  <c r="G53" i="12"/>
  <c r="G30" i="12"/>
  <c r="G18" i="12"/>
  <c r="G6" i="12"/>
  <c r="G28" i="12"/>
  <c r="G44" i="12"/>
  <c r="G15" i="12"/>
  <c r="G43" i="12"/>
  <c r="G42" i="12"/>
  <c r="G13" i="12"/>
  <c r="G22" i="12"/>
  <c r="G10" i="12"/>
  <c r="G21" i="12"/>
  <c r="G9" i="12"/>
  <c r="G32" i="12"/>
  <c r="G19" i="12"/>
  <c r="G47" i="12"/>
  <c r="G29" i="12"/>
  <c r="G17" i="12"/>
  <c r="G45" i="12"/>
  <c r="G16" i="12"/>
  <c r="G27" i="12"/>
  <c r="G26" i="12"/>
  <c r="G14" i="12"/>
  <c r="G25" i="12"/>
  <c r="G39" i="12"/>
  <c r="G34" i="12"/>
  <c r="G8" i="12"/>
  <c r="G7" i="12"/>
  <c r="G41" i="12"/>
  <c r="G24" i="12"/>
  <c r="G12" i="12"/>
  <c r="G40" i="12"/>
  <c r="G23" i="12"/>
  <c r="G11" i="12"/>
  <c r="G20" i="12"/>
  <c r="G31" i="12"/>
  <c r="I53" i="12"/>
  <c r="D47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45" i="8"/>
  <c r="D44" i="8"/>
  <c r="D43" i="8"/>
  <c r="D42" i="8"/>
  <c r="D41" i="8"/>
  <c r="D40" i="8"/>
  <c r="D39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M47" i="8"/>
  <c r="M53" i="8" s="1"/>
  <c r="M45" i="8"/>
  <c r="M44" i="8"/>
  <c r="M43" i="8"/>
  <c r="M42" i="8"/>
  <c r="M41" i="8"/>
  <c r="M40" i="8"/>
  <c r="M39" i="8"/>
  <c r="M34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9" i="8"/>
  <c r="M8" i="8"/>
  <c r="M7" i="8"/>
  <c r="M6" i="8"/>
  <c r="K53" i="8"/>
  <c r="K47" i="8"/>
  <c r="K45" i="8"/>
  <c r="K44" i="8"/>
  <c r="K43" i="8"/>
  <c r="K42" i="8"/>
  <c r="K41" i="8"/>
  <c r="K40" i="8"/>
  <c r="K39" i="8"/>
  <c r="K34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I53" i="8"/>
  <c r="I47" i="8"/>
  <c r="I45" i="8"/>
  <c r="I44" i="8"/>
  <c r="I43" i="8"/>
  <c r="I42" i="8"/>
  <c r="I41" i="8"/>
  <c r="I40" i="8"/>
  <c r="I39" i="8"/>
  <c r="I34" i="8"/>
  <c r="D34" i="12" l="1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O53" i="8"/>
  <c r="N53" i="8"/>
  <c r="L53" i="8"/>
  <c r="H53" i="8"/>
  <c r="F53" i="8"/>
  <c r="G23" i="8" s="1"/>
  <c r="O47" i="8"/>
  <c r="N47" i="8"/>
  <c r="L47" i="8"/>
  <c r="J47" i="8"/>
  <c r="H47" i="8"/>
  <c r="O34" i="8"/>
  <c r="N34" i="8"/>
  <c r="L34" i="8"/>
  <c r="J34" i="8"/>
  <c r="J53" i="8" s="1"/>
  <c r="H34" i="8"/>
  <c r="F34" i="8"/>
  <c r="G43" i="8"/>
  <c r="F47" i="8"/>
  <c r="G7" i="8"/>
  <c r="G6" i="8"/>
  <c r="F35" i="7"/>
  <c r="F34" i="7"/>
  <c r="F33" i="7"/>
  <c r="E35" i="7"/>
  <c r="D35" i="7"/>
  <c r="F7" i="7"/>
  <c r="F6" i="7"/>
  <c r="F5" i="7"/>
  <c r="E7" i="7"/>
  <c r="D7" i="7"/>
  <c r="I25" i="6"/>
  <c r="H25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25" i="6"/>
  <c r="G23" i="6"/>
  <c r="G21" i="6"/>
  <c r="G20" i="6"/>
  <c r="G19" i="6"/>
  <c r="G18" i="6"/>
  <c r="G17" i="6"/>
  <c r="G16" i="6"/>
  <c r="G15" i="6"/>
  <c r="G13" i="6"/>
  <c r="G12" i="6"/>
  <c r="G11" i="6"/>
  <c r="G10" i="6"/>
  <c r="G9" i="6"/>
  <c r="G8" i="6"/>
  <c r="G7" i="6"/>
  <c r="G6" i="6"/>
  <c r="G5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D25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E25" i="6"/>
  <c r="C25" i="6"/>
  <c r="E17" i="5"/>
  <c r="E16" i="5"/>
  <c r="E15" i="5"/>
  <c r="E14" i="5"/>
  <c r="E13" i="5"/>
  <c r="E12" i="5"/>
  <c r="E11" i="5"/>
  <c r="E10" i="5"/>
  <c r="E9" i="5"/>
  <c r="E8" i="5"/>
  <c r="E7" i="5"/>
  <c r="G44" i="4"/>
  <c r="G43" i="4"/>
  <c r="G42" i="4"/>
  <c r="C44" i="4"/>
  <c r="D53" i="12" l="1"/>
  <c r="G27" i="8"/>
  <c r="G34" i="8"/>
  <c r="D34" i="8"/>
  <c r="D47" i="8"/>
  <c r="G15" i="8"/>
  <c r="G16" i="8"/>
  <c r="G10" i="8"/>
  <c r="G29" i="8"/>
  <c r="G11" i="8"/>
  <c r="G30" i="8"/>
  <c r="G31" i="8"/>
  <c r="G17" i="8"/>
  <c r="G39" i="8"/>
  <c r="G18" i="8"/>
  <c r="G40" i="8"/>
  <c r="G19" i="8"/>
  <c r="G44" i="8"/>
  <c r="G21" i="8"/>
  <c r="G45" i="8"/>
  <c r="G22" i="8"/>
  <c r="G47" i="8"/>
  <c r="G53" i="8" s="1"/>
  <c r="G9" i="8"/>
  <c r="G28" i="8"/>
  <c r="G8" i="8"/>
  <c r="G20" i="8"/>
  <c r="G32" i="8"/>
  <c r="G12" i="8"/>
  <c r="G24" i="8"/>
  <c r="G41" i="8"/>
  <c r="G13" i="8"/>
  <c r="G25" i="8"/>
  <c r="G42" i="8"/>
  <c r="G14" i="8"/>
  <c r="G26" i="8"/>
  <c r="F25" i="6"/>
  <c r="E34" i="12" l="1"/>
  <c r="E40" i="12"/>
  <c r="E47" i="12"/>
  <c r="E45" i="12"/>
  <c r="E44" i="12"/>
  <c r="E43" i="12"/>
  <c r="E42" i="12"/>
  <c r="E41" i="12"/>
  <c r="E39" i="12"/>
  <c r="E27" i="12"/>
  <c r="E30" i="12"/>
  <c r="E29" i="12"/>
  <c r="E14" i="12"/>
  <c r="E6" i="12"/>
  <c r="E31" i="12"/>
  <c r="E15" i="12"/>
  <c r="E23" i="12"/>
  <c r="E25" i="12"/>
  <c r="E18" i="12"/>
  <c r="E28" i="12"/>
  <c r="E19" i="12"/>
  <c r="E26" i="12"/>
  <c r="E32" i="12"/>
  <c r="E16" i="12"/>
  <c r="E21" i="12"/>
  <c r="E17" i="12"/>
  <c r="E10" i="12"/>
  <c r="E7" i="12"/>
  <c r="E20" i="12"/>
  <c r="E22" i="12"/>
  <c r="E8" i="12"/>
  <c r="E11" i="12"/>
  <c r="E12" i="12"/>
  <c r="E9" i="12"/>
  <c r="E24" i="12"/>
  <c r="E13" i="12"/>
  <c r="D53" i="8"/>
  <c r="E29" i="8" s="1"/>
  <c r="E53" i="12" l="1"/>
  <c r="E26" i="8"/>
  <c r="E25" i="8"/>
  <c r="E12" i="8"/>
  <c r="E20" i="8"/>
  <c r="E21" i="8"/>
  <c r="E45" i="8"/>
  <c r="E30" i="8"/>
  <c r="E34" i="8"/>
  <c r="E40" i="8"/>
  <c r="E16" i="8"/>
  <c r="E32" i="8"/>
  <c r="E15" i="8"/>
  <c r="E19" i="8"/>
  <c r="E11" i="8"/>
  <c r="E22" i="8"/>
  <c r="E43" i="8"/>
  <c r="E31" i="8"/>
  <c r="E6" i="8"/>
  <c r="E13" i="8"/>
  <c r="E8" i="8"/>
  <c r="E17" i="8"/>
  <c r="E27" i="8"/>
  <c r="E28" i="8"/>
  <c r="E47" i="8"/>
  <c r="E53" i="8" s="1"/>
  <c r="E23" i="8"/>
  <c r="E41" i="8"/>
  <c r="E44" i="8"/>
  <c r="E42" i="8"/>
  <c r="E39" i="8"/>
  <c r="E7" i="8"/>
  <c r="E14" i="8"/>
  <c r="E18" i="8"/>
  <c r="E24" i="8"/>
  <c r="E9" i="8"/>
  <c r="E10" i="8"/>
  <c r="J37" i="10" l="1"/>
  <c r="K37" i="10"/>
  <c r="L37" i="10"/>
  <c r="M37" i="10"/>
  <c r="O9" i="7"/>
  <c r="O8" i="7"/>
  <c r="O13" i="7"/>
  <c r="O14" i="7"/>
  <c r="O41" i="7"/>
  <c r="P39" i="7" s="1"/>
  <c r="O46" i="7"/>
  <c r="P45" i="7" s="1"/>
  <c r="F34" i="11"/>
  <c r="C34" i="11"/>
  <c r="F8" i="11"/>
  <c r="C8" i="11"/>
  <c r="G35" i="7"/>
  <c r="G34" i="7"/>
  <c r="P34" i="7"/>
  <c r="G33" i="7"/>
  <c r="P33" i="7"/>
  <c r="P19" i="7"/>
  <c r="P18" i="7"/>
  <c r="G7" i="7"/>
  <c r="O15" i="7"/>
  <c r="O10" i="7"/>
  <c r="B37" i="4"/>
  <c r="G5" i="7" l="1"/>
  <c r="C36" i="11"/>
  <c r="D28" i="11" s="1"/>
  <c r="F36" i="11"/>
  <c r="G36" i="11" s="1"/>
  <c r="K31" i="10"/>
  <c r="K44" i="10" s="1"/>
  <c r="K629" i="10" s="1"/>
  <c r="L31" i="10"/>
  <c r="L44" i="10" s="1"/>
  <c r="L629" i="10" s="1"/>
  <c r="M31" i="10"/>
  <c r="M44" i="10" s="1"/>
  <c r="M629" i="10" s="1"/>
  <c r="J31" i="10"/>
  <c r="J44" i="10" s="1"/>
  <c r="G6" i="7"/>
  <c r="P14" i="7"/>
  <c r="P13" i="7"/>
  <c r="P44" i="7"/>
  <c r="P40" i="7"/>
  <c r="P9" i="7"/>
  <c r="D14" i="11" l="1"/>
  <c r="D5" i="11"/>
  <c r="G22" i="11"/>
  <c r="G18" i="11"/>
  <c r="G19" i="11"/>
  <c r="D11" i="11"/>
  <c r="D33" i="11"/>
  <c r="D29" i="11"/>
  <c r="D17" i="11"/>
  <c r="D36" i="11"/>
  <c r="D32" i="11"/>
  <c r="D15" i="11"/>
  <c r="G23" i="11"/>
  <c r="D22" i="11"/>
  <c r="D19" i="11"/>
  <c r="D12" i="11"/>
  <c r="G6" i="11"/>
  <c r="D26" i="11"/>
  <c r="D23" i="11"/>
  <c r="D16" i="11"/>
  <c r="D6" i="11"/>
  <c r="G12" i="11"/>
  <c r="D30" i="11"/>
  <c r="D27" i="11"/>
  <c r="D20" i="11"/>
  <c r="D18" i="11"/>
  <c r="G20" i="11"/>
  <c r="D25" i="11"/>
  <c r="D31" i="11"/>
  <c r="D24" i="11"/>
  <c r="D7" i="11"/>
  <c r="D21" i="11"/>
  <c r="D13" i="11"/>
  <c r="G26" i="11"/>
  <c r="G27" i="11"/>
  <c r="G16" i="11"/>
  <c r="G30" i="11"/>
  <c r="G32" i="11"/>
  <c r="G31" i="11"/>
  <c r="G25" i="11"/>
  <c r="G7" i="11"/>
  <c r="G24" i="11"/>
  <c r="G21" i="11"/>
  <c r="G5" i="11"/>
  <c r="G29" i="11"/>
  <c r="G28" i="11"/>
  <c r="G17" i="11"/>
  <c r="G11" i="11"/>
  <c r="G13" i="11"/>
  <c r="G14" i="11"/>
  <c r="G15" i="11"/>
  <c r="G33" i="11"/>
  <c r="P8" i="7"/>
</calcChain>
</file>

<file path=xl/sharedStrings.xml><?xml version="1.0" encoding="utf-8"?>
<sst xmlns="http://schemas.openxmlformats.org/spreadsheetml/2006/main" count="2420" uniqueCount="607">
  <si>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</si>
  <si>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</si>
  <si>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</si>
  <si>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</si>
  <si>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</si>
  <si>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</si>
  <si>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</si>
  <si>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</si>
  <si>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</si>
  <si>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</si>
  <si>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</si>
  <si>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</si>
  <si>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</si>
  <si>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</si>
  <si>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</si>
  <si>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</si>
  <si>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</si>
  <si>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</si>
  <si>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</si>
  <si>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</si>
  <si>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</si>
  <si>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</si>
  <si>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</si>
  <si>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</si>
  <si>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</si>
  <si>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</si>
  <si>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COMPORTAMIENTO COMPARATIVO 2023 VS 2022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</si>
  <si>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</si>
  <si>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</si>
  <si>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</si>
  <si>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</si>
  <si>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</si>
  <si>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</si>
  <si>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</si>
  <si>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</si>
  <si>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</si>
  <si>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</si>
  <si>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</si>
  <si>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</si>
  <si>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</si>
  <si>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</si>
  <si>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</si>
  <si>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Valor Efectivo 2023</t>
  </si>
  <si>
    <t>% Part.</t>
  </si>
  <si>
    <t>Valor Efectivo 2022</t>
  </si>
  <si>
    <t>% Variación</t>
  </si>
  <si>
    <t>Promedio Diario 2023</t>
  </si>
  <si>
    <t>Promedio Diario 2022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</si>
  <si>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</si>
  <si>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</si>
  <si>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</si>
  <si>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</si>
  <si>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</si>
  <si>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</si>
  <si>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</si>
  <si>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</si>
  <si>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</si>
  <si>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Cupones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</si>
  <si>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</si>
  <si>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</si>
  <si>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</si>
  <si>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</si>
  <si>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</si>
  <si>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</si>
  <si>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</si>
  <si>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</si>
  <si>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</si>
  <si>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</si>
  <si>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</si>
  <si>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</si>
  <si>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</si>
  <si>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</si>
  <si>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</si>
  <si>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</si>
  <si>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</si>
  <si>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</si>
  <si>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</si>
  <si>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</si>
  <si>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</si>
  <si>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</si>
  <si>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</si>
  <si>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</si>
  <si>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CASAS DE VALORES</t>
  </si>
  <si>
    <t>Volumen
Total</t>
  </si>
  <si>
    <t>%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</si>
  <si>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</si>
  <si>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</si>
  <si>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</si>
  <si>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</si>
  <si>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</si>
  <si>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</si>
  <si>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</si>
  <si>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</si>
  <si>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</si>
  <si>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</si>
  <si>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Activa Asesoría e Intermediación de Valores, Activalores S.A.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</si>
  <si>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</si>
  <si>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</si>
  <si>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</si>
  <si>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</si>
  <si>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</si>
  <si>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</si>
  <si>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</si>
  <si>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</si>
  <si>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</si>
  <si>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</si>
  <si>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</si>
  <si>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</si>
  <si>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</si>
  <si>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</si>
  <si>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</si>
  <si>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</si>
  <si>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</si>
  <si>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</si>
  <si>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</si>
  <si>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</si>
  <si>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</si>
  <si>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</si>
  <si>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</si>
  <si>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</si>
  <si>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</si>
  <si>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</si>
  <si>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</si>
  <si>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</si>
  <si>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</si>
  <si>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</si>
  <si>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</si>
  <si>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</si>
  <si>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</si>
  <si>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</si>
  <si>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</si>
  <si>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</si>
  <si>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</si>
  <si>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</si>
  <si>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</si>
  <si>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</si>
  <si>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</si>
  <si>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</si>
  <si>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</si>
  <si>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</si>
  <si>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VARIAC**</t>
  </si>
  <si>
    <t>#.ACC</t>
  </si>
  <si>
    <t>V.NOMINAL</t>
  </si>
  <si>
    <t xml:space="preserve"> V.EFECTIVO</t>
  </si>
  <si>
    <t>TRN</t>
  </si>
  <si>
    <t>COTIZACIONES OFICIALES*</t>
  </si>
  <si>
    <t>BANCO BOLIVARIANO</t>
  </si>
  <si>
    <t>BANCO GUAYAQUIL</t>
  </si>
  <si>
    <t>CORPORACION FAVORITA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</si>
  <si>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</si>
  <si>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</si>
  <si>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</si>
  <si>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</si>
  <si>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</si>
  <si>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</si>
  <si>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PRODUBANCO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</si>
  <si>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</si>
  <si>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</si>
  <si>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</si>
  <si>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</si>
  <si>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VALORES DE PARTICIPACION</t>
  </si>
  <si>
    <t>FIDEICOMISO HOTEL CIUDAD DEL RIO</t>
  </si>
  <si>
    <t>TOTAL VALORES DE PARTICIPACIÓN</t>
  </si>
  <si>
    <t>CERTIFICADOS DE APORTACION</t>
  </si>
  <si>
    <t>MUTUALISTA PICHINCHA</t>
  </si>
  <si>
    <t>TOTAL CERTIFICADOS DE APORTACION</t>
  </si>
  <si>
    <t>TOTAL RENTA VARIABLE</t>
  </si>
  <si>
    <t xml:space="preserve">AVAL BANCARIO </t>
  </si>
  <si>
    <t xml:space="preserve">BANCO DEL AUSTRO </t>
  </si>
  <si>
    <t>$</t>
  </si>
  <si>
    <t xml:space="preserve">   244 D  </t>
  </si>
  <si>
    <t>(1)</t>
  </si>
  <si>
    <t xml:space="preserve">BANCO GUAYAQUIL </t>
  </si>
  <si>
    <t xml:space="preserve">   118 D  </t>
  </si>
  <si>
    <t xml:space="preserve">   175 D  </t>
  </si>
  <si>
    <t xml:space="preserve">   203 D  </t>
  </si>
  <si>
    <t xml:space="preserve">BANCO DE MACHALA </t>
  </si>
  <si>
    <t xml:space="preserve">    94 D  </t>
  </si>
  <si>
    <t xml:space="preserve">           </t>
  </si>
  <si>
    <t>MINISTERIO DE ECONOMIA Y FINANZAS</t>
  </si>
  <si>
    <t>(2)</t>
  </si>
  <si>
    <t xml:space="preserve">BONO ACTA RESOLUTIVA 002-2021           </t>
  </si>
  <si>
    <t>BONO ACTA RESOLUTIVA 002-2021 - JUBILADO</t>
  </si>
  <si>
    <t xml:space="preserve"> 1,757 D  </t>
  </si>
  <si>
    <t xml:space="preserve">   635 D  </t>
  </si>
  <si>
    <t>BONO ACTA RESOLUTIVA 002-2022 -JUBILADOS</t>
  </si>
  <si>
    <t xml:space="preserve">   270 D  </t>
  </si>
  <si>
    <t xml:space="preserve"> 1,048 D  </t>
  </si>
  <si>
    <t xml:space="preserve">BONO RESOLUCION CDF-2023-0001           </t>
  </si>
  <si>
    <t xml:space="preserve">BONO RESOLUCION CDF-2023-0001 JUBILADOS </t>
  </si>
  <si>
    <t xml:space="preserve">CERT.TESORERIA NACIONAL    </t>
  </si>
  <si>
    <t xml:space="preserve">    91 D  </t>
  </si>
  <si>
    <t xml:space="preserve">    98 D  </t>
  </si>
  <si>
    <t xml:space="preserve">   181 D  </t>
  </si>
  <si>
    <t xml:space="preserve">   182 D  </t>
  </si>
  <si>
    <t xml:space="preserve">    84 D  </t>
  </si>
  <si>
    <t xml:space="preserve">    86 D  </t>
  </si>
  <si>
    <t xml:space="preserve">   180 D  </t>
  </si>
  <si>
    <t xml:space="preserve">   357 D  </t>
  </si>
  <si>
    <t xml:space="preserve">   359 D  </t>
  </si>
  <si>
    <t xml:space="preserve">   121 D  </t>
  </si>
  <si>
    <t xml:space="preserve">LETRAS DE CAMBIO           </t>
  </si>
  <si>
    <t>BANCO INTERNACIONAL</t>
  </si>
  <si>
    <t xml:space="preserve">   266 D  </t>
  </si>
  <si>
    <t xml:space="preserve">   176 D  </t>
  </si>
  <si>
    <t xml:space="preserve">BANCO GENERAL RUMIÑAHUI </t>
  </si>
  <si>
    <t xml:space="preserve">   362 D  </t>
  </si>
  <si>
    <t>NOTA DE CREDITO</t>
  </si>
  <si>
    <t>SERVICIO DE RENTAS INTERNAS</t>
  </si>
  <si>
    <t xml:space="preserve">NOTA DE CREDITO ISD        </t>
  </si>
  <si>
    <t xml:space="preserve">OBLIGACIONES  </t>
  </si>
  <si>
    <t xml:space="preserve">BANCO BOLIVARIANO </t>
  </si>
  <si>
    <t xml:space="preserve"> 1,827 D  </t>
  </si>
  <si>
    <t xml:space="preserve">LA FABRIL </t>
  </si>
  <si>
    <t>PROMOTORES INMOBILIARIOS PRONOBIS</t>
  </si>
  <si>
    <t>PLASTICOS DEL LITORAL</t>
  </si>
  <si>
    <t xml:space="preserve">ENVASES DEL LITORAL </t>
  </si>
  <si>
    <t>INMONTE</t>
  </si>
  <si>
    <t>UNIVERSAL SWEET INDUSTRIES</t>
  </si>
  <si>
    <t xml:space="preserve">INMOBILIARIA LAVIE </t>
  </si>
  <si>
    <t xml:space="preserve">SUPERDEPORTE </t>
  </si>
  <si>
    <t xml:space="preserve">   852 D  </t>
  </si>
  <si>
    <t xml:space="preserve">CARRO SEGURO CARSEG </t>
  </si>
  <si>
    <t xml:space="preserve">   910 D  </t>
  </si>
  <si>
    <t>TIENDAS INDUSTRIALES ASOCIADAS (TIA)</t>
  </si>
  <si>
    <t xml:space="preserve">BASESURCORP </t>
  </si>
  <si>
    <t xml:space="preserve">LIRIS </t>
  </si>
  <si>
    <t xml:space="preserve">DIPAC MANTA </t>
  </si>
  <si>
    <t xml:space="preserve"> 1,154 D  </t>
  </si>
  <si>
    <t xml:space="preserve">CORPORACION EL ROSADO </t>
  </si>
  <si>
    <t xml:space="preserve">PRODUCTORA CARTONERA </t>
  </si>
  <si>
    <t xml:space="preserve">   867 D  </t>
  </si>
  <si>
    <t xml:space="preserve">QUIMIPAC </t>
  </si>
  <si>
    <t xml:space="preserve">   457 D  </t>
  </si>
  <si>
    <t xml:space="preserve"> 1,463 D  </t>
  </si>
  <si>
    <t xml:space="preserve"> 1,799 D  </t>
  </si>
  <si>
    <t xml:space="preserve">REPRODUCTORAS DEL ECUADOR </t>
  </si>
  <si>
    <t xml:space="preserve">MINUTOCORP </t>
  </si>
  <si>
    <t xml:space="preserve"> 1,665 D  </t>
  </si>
  <si>
    <t>ENERGYCONTROL</t>
  </si>
  <si>
    <t xml:space="preserve"> 1,825 D  </t>
  </si>
  <si>
    <t xml:space="preserve"> 1,826 D  </t>
  </si>
  <si>
    <t xml:space="preserve">BANCO AMAZONAS </t>
  </si>
  <si>
    <t xml:space="preserve"> 1,411 D  </t>
  </si>
  <si>
    <t xml:space="preserve">PAPEL COMERCIAL CERO CUPON </t>
  </si>
  <si>
    <t xml:space="preserve">INTEROC </t>
  </si>
  <si>
    <t xml:space="preserve">   120 D  </t>
  </si>
  <si>
    <t xml:space="preserve">    96 D  </t>
  </si>
  <si>
    <t xml:space="preserve">SURPAPELCORP </t>
  </si>
  <si>
    <t xml:space="preserve">    63 D  </t>
  </si>
  <si>
    <t xml:space="preserve">    90 D  </t>
  </si>
  <si>
    <t xml:space="preserve">   123 D  </t>
  </si>
  <si>
    <t xml:space="preserve">   126 D  </t>
  </si>
  <si>
    <t xml:space="preserve">   127 D  </t>
  </si>
  <si>
    <t xml:space="preserve">INDUSTRIAS CATEDRAL </t>
  </si>
  <si>
    <t xml:space="preserve">   358 D  </t>
  </si>
  <si>
    <t xml:space="preserve">    62 D  </t>
  </si>
  <si>
    <t xml:space="preserve">   337 D  </t>
  </si>
  <si>
    <t xml:space="preserve">   342 D  </t>
  </si>
  <si>
    <t xml:space="preserve">   350 D  </t>
  </si>
  <si>
    <t xml:space="preserve">ALMACENES BOYACA </t>
  </si>
  <si>
    <t xml:space="preserve">    14 D  </t>
  </si>
  <si>
    <t xml:space="preserve">    21 D  </t>
  </si>
  <si>
    <t xml:space="preserve">     7 D  </t>
  </si>
  <si>
    <t xml:space="preserve">   271 D  </t>
  </si>
  <si>
    <t xml:space="preserve">   272 D  </t>
  </si>
  <si>
    <t>SOCIEDAD INDUSTRIAL GANADERA EL ORDEÑO</t>
  </si>
  <si>
    <t>MAVESA</t>
  </si>
  <si>
    <t xml:space="preserve">GALARMOBIL </t>
  </si>
  <si>
    <t>EMPAGRAN</t>
  </si>
  <si>
    <t xml:space="preserve">   162 D  </t>
  </si>
  <si>
    <t xml:space="preserve">    99 D  </t>
  </si>
  <si>
    <t xml:space="preserve">   116 D  </t>
  </si>
  <si>
    <t xml:space="preserve">   129 D  </t>
  </si>
  <si>
    <t xml:space="preserve">   210 D  </t>
  </si>
  <si>
    <t xml:space="preserve">   196 D  </t>
  </si>
  <si>
    <t xml:space="preserve">   151 D  </t>
  </si>
  <si>
    <t>OBLIGACIONES SPLIT-UP TIPO 2</t>
  </si>
  <si>
    <t xml:space="preserve">    64 D  </t>
  </si>
  <si>
    <t xml:space="preserve">    95 D  </t>
  </si>
  <si>
    <t xml:space="preserve">   186 D  </t>
  </si>
  <si>
    <t xml:space="preserve">   277 D  </t>
  </si>
  <si>
    <t xml:space="preserve">   368 D  </t>
  </si>
  <si>
    <t xml:space="preserve">   818 D  </t>
  </si>
  <si>
    <t xml:space="preserve">   148 D  </t>
  </si>
  <si>
    <t xml:space="preserve">    31 D  </t>
  </si>
  <si>
    <t xml:space="preserve"> 1,335 D  </t>
  </si>
  <si>
    <t xml:space="preserve">    32 D  </t>
  </si>
  <si>
    <t>CORPORACION NEXUM NEXUMCORP</t>
  </si>
  <si>
    <t xml:space="preserve">CERTIFICADO DE INVERSION   </t>
  </si>
  <si>
    <t>BANECUADOR</t>
  </si>
  <si>
    <t xml:space="preserve">    35 D  </t>
  </si>
  <si>
    <t xml:space="preserve">    42 D  </t>
  </si>
  <si>
    <t xml:space="preserve">   364 D  </t>
  </si>
  <si>
    <t xml:space="preserve">    85 D  </t>
  </si>
  <si>
    <t>COOPERATIVA DE AHORRO Y CRÉDITO JEP</t>
  </si>
  <si>
    <t xml:space="preserve">   179 D  </t>
  </si>
  <si>
    <t xml:space="preserve">BANCO DINERS CLUB DEL ECUADOR </t>
  </si>
  <si>
    <t xml:space="preserve">    77 D  </t>
  </si>
  <si>
    <t xml:space="preserve">   106 D  </t>
  </si>
  <si>
    <t xml:space="preserve">   365 D  </t>
  </si>
  <si>
    <t xml:space="preserve">CERT. INVERSION DESMATERIALIZADO        </t>
  </si>
  <si>
    <t xml:space="preserve">   183 D  </t>
  </si>
  <si>
    <t xml:space="preserve">BANCO SOLIDARIO </t>
  </si>
  <si>
    <t xml:space="preserve">CERT. DEPOSITO A PLAZO     </t>
  </si>
  <si>
    <t xml:space="preserve">BANCO DEL PACIFICO </t>
  </si>
  <si>
    <t xml:space="preserve">   276 D  </t>
  </si>
  <si>
    <t>COOPERATIVA DE AHORRO Y CRÉDITO ALIANZA DEL VALLE</t>
  </si>
  <si>
    <t>BANCO DE DESARROLLO DEL ECUADOR</t>
  </si>
  <si>
    <t>COOPERATIVA DE AHORRO Y CRÉDITO 29 DE OCTUBRE</t>
  </si>
  <si>
    <t xml:space="preserve">VALORES TITULARIZACION CREDITICIA       </t>
  </si>
  <si>
    <t xml:space="preserve"> 1,044 D  </t>
  </si>
  <si>
    <t>TITULARIZACION CARTERA CREDITO RETAIL I</t>
  </si>
  <si>
    <t>FACTURA COMERCIAL NEGOCIABLE</t>
  </si>
  <si>
    <t xml:space="preserve">   125 D  </t>
  </si>
  <si>
    <t>ELECTRICA HAMT</t>
  </si>
  <si>
    <t xml:space="preserve">HIVIMAR </t>
  </si>
  <si>
    <t xml:space="preserve">SURGALARE </t>
  </si>
  <si>
    <t>TOTAL RENTA FIJA</t>
  </si>
  <si>
    <r>
      <t xml:space="preserve">(1) TEA: </t>
    </r>
    <r>
      <rPr>
        <sz val="14"/>
        <rFont val="Segoe UI Variable Display Semib"/>
      </rPr>
      <t>Tasa Efectiva Anual utilizada para papeles de Tipo I</t>
    </r>
  </si>
  <si>
    <r>
      <t xml:space="preserve">(2) TIR:  </t>
    </r>
    <r>
      <rPr>
        <sz val="11"/>
        <rFont val="Segoe UI Variable Display Semib"/>
      </rPr>
      <t>Tasa Interna de Retorno expresada en términos efetivos utilizada para papeles de Tipo II</t>
    </r>
  </si>
  <si>
    <t>MONTO TOTAL NEGOCIADO</t>
  </si>
  <si>
    <t>VALOR NOMINAL</t>
  </si>
  <si>
    <t>VALOR EFECTIVO</t>
  </si>
  <si>
    <t>Renta Variable</t>
  </si>
  <si>
    <t>ACCIONES</t>
  </si>
  <si>
    <t>Renta Fija</t>
  </si>
  <si>
    <t>TOTALES</t>
  </si>
  <si>
    <t>El monto tranzado en la BVG en el mes de Diciembre fue de US$ 793,2 millones, mientras que a nivel nacional  el monto negociado fue de US$ 1.645,5 millones
La participación de la BVG en valores efectivos en el monto nacional es del 48,20%
Por tipo de Renta a Nivel Nacional, la renta variable alcanzó US$ 2,5 millones que representa el 0.15% mientras que en renta fija se cerró US$ 1.643,0 millones que representa el 99.85% del total negociado</t>
  </si>
  <si>
    <t>EN DICIEMBRE DE 2023</t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</si>
  <si>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Enero - Diciembre</t>
    </r>
  </si>
  <si>
    <t>En el periodo Enero a Diciembre de 2023, el monto transado en BVG es de US$ 6.517,9 millones mostrando un decremento del 0.3% respecto al mismo período del año 2022.
Las negociaciones por sector de emisión, en papeles del sector privado se negociaron US$ 2.843,8 millones que representa el 43.63% del total transado frente a US$ 3.674,1  millones en papeles del sector público que tienen una participación del 56.36%.  Los papeles del sector privado muestran un decremento del 4.7% respecto al período anterior mientras los papeles emitidos por el sector público presenta un incremento del 3.4%.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</si>
  <si>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 de Enero a Diciembre 2023</t>
    </r>
    <r>
      <rPr>
        <b/>
        <sz val="20"/>
        <color theme="0"/>
        <rFont val="Segoe UI Variable Display"/>
      </rPr>
      <t xml:space="preserve"> </t>
    </r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</si>
  <si>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de Enero a Diciembre 2023</t>
    </r>
  </si>
  <si>
    <t>Equity Casa de Valores S.A.</t>
  </si>
  <si>
    <t>Banco Central del Ecuador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</si>
  <si>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Diciembre 2023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</si>
  <si>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 a Enero-Diciembre 2023</t>
    </r>
  </si>
  <si>
    <t>BOLETÍN MENSUAL DE OPERACIONES
Diciembre 2023</t>
  </si>
  <si>
    <t>BRIKPAITAL</t>
  </si>
  <si>
    <t>INVERSANCARLOS</t>
  </si>
  <si>
    <t>BANCO PICHINCHA</t>
  </si>
  <si>
    <t>NATLUK</t>
  </si>
  <si>
    <t>FIDEICOMISO GM HOTEL</t>
  </si>
  <si>
    <t xml:space="preserve">   138 D  </t>
  </si>
  <si>
    <t xml:space="preserve">   206 D  </t>
  </si>
  <si>
    <t xml:space="preserve">   238 D  </t>
  </si>
  <si>
    <t xml:space="preserve">   174 D  </t>
  </si>
  <si>
    <t xml:space="preserve">BONO ACTA RESOLUTIVA 032-2019           </t>
  </si>
  <si>
    <t xml:space="preserve">   598 D  </t>
  </si>
  <si>
    <t xml:space="preserve">   615 D  </t>
  </si>
  <si>
    <t xml:space="preserve"> 1,327 D  </t>
  </si>
  <si>
    <t xml:space="preserve"> 1,333 D  </t>
  </si>
  <si>
    <t xml:space="preserve"> 1,602 D  </t>
  </si>
  <si>
    <t xml:space="preserve"> 1,814 D  </t>
  </si>
  <si>
    <t xml:space="preserve"> 2,014 D  </t>
  </si>
  <si>
    <t xml:space="preserve">   119 D  </t>
  </si>
  <si>
    <t xml:space="preserve">   515 D  </t>
  </si>
  <si>
    <t xml:space="preserve">   861 D  </t>
  </si>
  <si>
    <t xml:space="preserve"> 1,962 D  </t>
  </si>
  <si>
    <t xml:space="preserve"> 1,952 D  </t>
  </si>
  <si>
    <t xml:space="preserve"> 1,966 D  </t>
  </si>
  <si>
    <t xml:space="preserve"> 2,201 D  </t>
  </si>
  <si>
    <t xml:space="preserve"> 2,355 D  </t>
  </si>
  <si>
    <t xml:space="preserve"> 2,568 D  </t>
  </si>
  <si>
    <t xml:space="preserve"> 3,055 D  </t>
  </si>
  <si>
    <t xml:space="preserve"> 3,062 D  </t>
  </si>
  <si>
    <t xml:space="preserve">   885 D  </t>
  </si>
  <si>
    <t xml:space="preserve"> 1,221 D  </t>
  </si>
  <si>
    <t xml:space="preserve"> 1,587 D  </t>
  </si>
  <si>
    <t xml:space="preserve"> 1,589 D  </t>
  </si>
  <si>
    <t xml:space="preserve"> 1,603 D  </t>
  </si>
  <si>
    <t xml:space="preserve"> 1,944 D  </t>
  </si>
  <si>
    <t xml:space="preserve"> 1,968 D  </t>
  </si>
  <si>
    <t xml:space="preserve"> 2,340 D  </t>
  </si>
  <si>
    <t xml:space="preserve"> 2,341 D  </t>
  </si>
  <si>
    <t xml:space="preserve"> 2,551 D  </t>
  </si>
  <si>
    <t xml:space="preserve"> 1,582 D  </t>
  </si>
  <si>
    <t xml:space="preserve">   805 D  </t>
  </si>
  <si>
    <t xml:space="preserve"> 1,551 D  </t>
  </si>
  <si>
    <t xml:space="preserve">   809 D  </t>
  </si>
  <si>
    <t xml:space="preserve">   810 D  </t>
  </si>
  <si>
    <t xml:space="preserve"> 1,534 D  </t>
  </si>
  <si>
    <t xml:space="preserve"> 1,417 D  </t>
  </si>
  <si>
    <t xml:space="preserve"> 1,389 D  </t>
  </si>
  <si>
    <t xml:space="preserve"> 2,773 D  </t>
  </si>
  <si>
    <t xml:space="preserve"> 1,779 D  </t>
  </si>
  <si>
    <t xml:space="preserve"> 2,130 D  </t>
  </si>
  <si>
    <t xml:space="preserve"> 2,143 D  </t>
  </si>
  <si>
    <t xml:space="preserve"> 2,144 D  </t>
  </si>
  <si>
    <t xml:space="preserve"> 1,032 D  </t>
  </si>
  <si>
    <t xml:space="preserve"> 1,396 D  </t>
  </si>
  <si>
    <t xml:space="preserve"> 1,671 D  </t>
  </si>
  <si>
    <t xml:space="preserve"> 2,127 D  </t>
  </si>
  <si>
    <t xml:space="preserve"> 2,020 D  </t>
  </si>
  <si>
    <t xml:space="preserve"> 2,036 D  </t>
  </si>
  <si>
    <t xml:space="preserve"> 2,135 D  </t>
  </si>
  <si>
    <t xml:space="preserve"> 2,142 D  </t>
  </si>
  <si>
    <t xml:space="preserve">    30 D  </t>
  </si>
  <si>
    <t xml:space="preserve">    36 D  </t>
  </si>
  <si>
    <t xml:space="preserve">   177 D  </t>
  </si>
  <si>
    <t xml:space="preserve">   281 D  </t>
  </si>
  <si>
    <t>RIPCONCIV CONSTRUCCIONES CIVILES</t>
  </si>
  <si>
    <t xml:space="preserve"> 1,015 D  </t>
  </si>
  <si>
    <t xml:space="preserve"> 1,286 D  </t>
  </si>
  <si>
    <t xml:space="preserve"> 1,295 D  </t>
  </si>
  <si>
    <t xml:space="preserve"> 1,147 D  </t>
  </si>
  <si>
    <t xml:space="preserve"> 1,307 D  </t>
  </si>
  <si>
    <t xml:space="preserve"> 1,127 D  </t>
  </si>
  <si>
    <t xml:space="preserve">   755 D  </t>
  </si>
  <si>
    <t xml:space="preserve">   733 D  </t>
  </si>
  <si>
    <t xml:space="preserve"> 1,149 D  </t>
  </si>
  <si>
    <t xml:space="preserve"> 1,091 D  </t>
  </si>
  <si>
    <t xml:space="preserve"> 1,098 D  </t>
  </si>
  <si>
    <t>CARTIMEX</t>
  </si>
  <si>
    <t xml:space="preserve">   766 D  </t>
  </si>
  <si>
    <t xml:space="preserve"> 1,153 D  </t>
  </si>
  <si>
    <t xml:space="preserve">   777 D  </t>
  </si>
  <si>
    <t xml:space="preserve">   753 D  </t>
  </si>
  <si>
    <t xml:space="preserve"> 1,790 D  </t>
  </si>
  <si>
    <t xml:space="preserve">DOLTREX </t>
  </si>
  <si>
    <t xml:space="preserve"> 1,429 D  </t>
  </si>
  <si>
    <t xml:space="preserve">   316 D  </t>
  </si>
  <si>
    <t xml:space="preserve"> 1,884 D  </t>
  </si>
  <si>
    <t xml:space="preserve">   836 D  </t>
  </si>
  <si>
    <t>CORPORACION FERNANDEZ</t>
  </si>
  <si>
    <t xml:space="preserve"> 2,087 D  </t>
  </si>
  <si>
    <t xml:space="preserve"> 1,336 D  </t>
  </si>
  <si>
    <t xml:space="preserve"> 1,341 D  </t>
  </si>
  <si>
    <t xml:space="preserve"> 2,975 D  </t>
  </si>
  <si>
    <t xml:space="preserve">   518 D  </t>
  </si>
  <si>
    <t xml:space="preserve"> 1,567 D  </t>
  </si>
  <si>
    <t xml:space="preserve"> 1,570 D  </t>
  </si>
  <si>
    <t xml:space="preserve"> 2,247 D  </t>
  </si>
  <si>
    <t xml:space="preserve"> 2,260 D  </t>
  </si>
  <si>
    <t xml:space="preserve"> 1,404 D  </t>
  </si>
  <si>
    <t xml:space="preserve">    22 D  </t>
  </si>
  <si>
    <t xml:space="preserve"> 1,298 D  </t>
  </si>
  <si>
    <t xml:space="preserve"> 1,585 D  </t>
  </si>
  <si>
    <t xml:space="preserve"> 1,568 D  </t>
  </si>
  <si>
    <t xml:space="preserve"> 1,575 D  </t>
  </si>
  <si>
    <t xml:space="preserve"> 1,578 D  </t>
  </si>
  <si>
    <t xml:space="preserve"> 2,442 D  </t>
  </si>
  <si>
    <t xml:space="preserve">   700 D  </t>
  </si>
  <si>
    <t xml:space="preserve">   711 D  </t>
  </si>
  <si>
    <t xml:space="preserve"> 1,194 D  </t>
  </si>
  <si>
    <t>FABRICA DE ENVASES  FADESA</t>
  </si>
  <si>
    <t xml:space="preserve">SOUTH ECUAMERIDIAN </t>
  </si>
  <si>
    <t xml:space="preserve"> 2,057 D  </t>
  </si>
  <si>
    <t xml:space="preserve"> 2,557 D  </t>
  </si>
  <si>
    <t xml:space="preserve">PREDUCA </t>
  </si>
  <si>
    <t xml:space="preserve"> 2,536 D  </t>
  </si>
  <si>
    <t xml:space="preserve"> 2,543 D  </t>
  </si>
  <si>
    <t xml:space="preserve"> 1,065 D  </t>
  </si>
  <si>
    <t xml:space="preserve"> 1,069 D  </t>
  </si>
  <si>
    <t xml:space="preserve">CARVAGU </t>
  </si>
  <si>
    <t xml:space="preserve"> 1,077 D  </t>
  </si>
  <si>
    <t xml:space="preserve">PHARMABRAND </t>
  </si>
  <si>
    <t xml:space="preserve"> 1,426 D  </t>
  </si>
  <si>
    <t xml:space="preserve"> 2,093 D  </t>
  </si>
  <si>
    <t xml:space="preserve"> 1,666 D  </t>
  </si>
  <si>
    <t>GESTION EXTERNA GESTIONA GTX</t>
  </si>
  <si>
    <t xml:space="preserve">    72 D  </t>
  </si>
  <si>
    <t xml:space="preserve">   412 D  </t>
  </si>
  <si>
    <t xml:space="preserve"> 1,301 D  </t>
  </si>
  <si>
    <t xml:space="preserve"> 1,812 D  </t>
  </si>
  <si>
    <t xml:space="preserve"> 2,038 D  </t>
  </si>
  <si>
    <t xml:space="preserve"> 2,040 D  </t>
  </si>
  <si>
    <t xml:space="preserve"> 2,047 D  </t>
  </si>
  <si>
    <t xml:space="preserve">   407 D  </t>
  </si>
  <si>
    <t xml:space="preserve"> 1,763 D  </t>
  </si>
  <si>
    <t xml:space="preserve"> 1,764 D  </t>
  </si>
  <si>
    <t xml:space="preserve"> 1,767 D  </t>
  </si>
  <si>
    <t xml:space="preserve">DITECA </t>
  </si>
  <si>
    <t xml:space="preserve"> 1,043 D  </t>
  </si>
  <si>
    <t>BABY'S</t>
  </si>
  <si>
    <t xml:space="preserve"> 1,975 D  </t>
  </si>
  <si>
    <t>DISTRIBUIDORA COMERCIAL DEL NORTE TRICOMNOR</t>
  </si>
  <si>
    <t xml:space="preserve">   923 D  </t>
  </si>
  <si>
    <t>GREEN ENERGY CONSTRUCTIONS &amp; INTEGRATION C&amp;I S.A</t>
  </si>
  <si>
    <t xml:space="preserve"> 1,686 D  </t>
  </si>
  <si>
    <t xml:space="preserve">MARTE INDUSTRIAS </t>
  </si>
  <si>
    <t xml:space="preserve"> 1,751 D  </t>
  </si>
  <si>
    <t xml:space="preserve"> 1,760 D  </t>
  </si>
  <si>
    <t>DELCAMPO</t>
  </si>
  <si>
    <t xml:space="preserve">   122 D  </t>
  </si>
  <si>
    <t xml:space="preserve">   115 D  </t>
  </si>
  <si>
    <t xml:space="preserve">   311 D  </t>
  </si>
  <si>
    <t xml:space="preserve">   321 D  </t>
  </si>
  <si>
    <t xml:space="preserve">   344 D  </t>
  </si>
  <si>
    <t>FUROIANI OBRAS Y PROYECTOS</t>
  </si>
  <si>
    <t xml:space="preserve">    61 D  </t>
  </si>
  <si>
    <t xml:space="preserve">    83 D  </t>
  </si>
  <si>
    <t xml:space="preserve">    93 D  </t>
  </si>
  <si>
    <t xml:space="preserve">    45 D  </t>
  </si>
  <si>
    <t xml:space="preserve">   322 D  </t>
  </si>
  <si>
    <t xml:space="preserve">   325 D  </t>
  </si>
  <si>
    <t xml:space="preserve">   329 D  </t>
  </si>
  <si>
    <t xml:space="preserve">   332 D  </t>
  </si>
  <si>
    <t xml:space="preserve">   333 D  </t>
  </si>
  <si>
    <t xml:space="preserve">   336 D  </t>
  </si>
  <si>
    <t xml:space="preserve">   339 D  </t>
  </si>
  <si>
    <t xml:space="preserve">   340 D  </t>
  </si>
  <si>
    <t xml:space="preserve">   343 D  </t>
  </si>
  <si>
    <t xml:space="preserve">NESTLE ECUADOR </t>
  </si>
  <si>
    <t xml:space="preserve">   190 D  </t>
  </si>
  <si>
    <t>INDUSTRIA ECUATORIANA DE CABLE</t>
  </si>
  <si>
    <t xml:space="preserve">MEGAPROFER </t>
  </si>
  <si>
    <t>SEMVRA-VECONSA</t>
  </si>
  <si>
    <t>RIZZOKNIT</t>
  </si>
  <si>
    <t xml:space="preserve">   164 D  </t>
  </si>
  <si>
    <t xml:space="preserve">ECUADPREMEX </t>
  </si>
  <si>
    <t xml:space="preserve">    40 D  </t>
  </si>
  <si>
    <t>SALCEDO MOTORS</t>
  </si>
  <si>
    <t xml:space="preserve">GRUPO GRANDES - ROMAN </t>
  </si>
  <si>
    <t xml:space="preserve">   205 D  </t>
  </si>
  <si>
    <t>AKROS</t>
  </si>
  <si>
    <t xml:space="preserve">    37 D  </t>
  </si>
  <si>
    <t xml:space="preserve">    47 D  </t>
  </si>
  <si>
    <t xml:space="preserve">   197 D  </t>
  </si>
  <si>
    <t xml:space="preserve">   229 D  </t>
  </si>
  <si>
    <t xml:space="preserve">   236 D  </t>
  </si>
  <si>
    <t xml:space="preserve">   239 D  </t>
  </si>
  <si>
    <t>DULCES, PASTELES Y TORTAS RADU</t>
  </si>
  <si>
    <t>CORPABE</t>
  </si>
  <si>
    <t>DULCENAC  DULCERIA NACIONAL</t>
  </si>
  <si>
    <t xml:space="preserve">OFFSET ABAD </t>
  </si>
  <si>
    <t xml:space="preserve">   816 D  </t>
  </si>
  <si>
    <t xml:space="preserve">   999 D  </t>
  </si>
  <si>
    <t xml:space="preserve"> 1,167 D  </t>
  </si>
  <si>
    <t xml:space="preserve"> 1,180 D  </t>
  </si>
  <si>
    <t xml:space="preserve"> 1,165 D  </t>
  </si>
  <si>
    <t xml:space="preserve"> 1,726 D  </t>
  </si>
  <si>
    <t xml:space="preserve"> 1,547 D  </t>
  </si>
  <si>
    <t xml:space="preserve">   822 D  </t>
  </si>
  <si>
    <t xml:space="preserve"> 1,709 D  </t>
  </si>
  <si>
    <t xml:space="preserve"> 2,265 D  </t>
  </si>
  <si>
    <t xml:space="preserve">   934 D  </t>
  </si>
  <si>
    <t xml:space="preserve">   370 D  </t>
  </si>
  <si>
    <t xml:space="preserve">   249 D  </t>
  </si>
  <si>
    <t xml:space="preserve"> 2,076 D  </t>
  </si>
  <si>
    <t xml:space="preserve">   973 D  </t>
  </si>
  <si>
    <t xml:space="preserve"> 2,075 D  </t>
  </si>
  <si>
    <t xml:space="preserve"> 2,273 D  </t>
  </si>
  <si>
    <t xml:space="preserve">   992 D  </t>
  </si>
  <si>
    <t xml:space="preserve"> 1,176 D  </t>
  </si>
  <si>
    <t xml:space="preserve">   319 D  </t>
  </si>
  <si>
    <t xml:space="preserve">   410 D  </t>
  </si>
  <si>
    <t xml:space="preserve"> 1,037 D  </t>
  </si>
  <si>
    <t xml:space="preserve"> 1,042 D  </t>
  </si>
  <si>
    <t xml:space="preserve"> 1,129 D  </t>
  </si>
  <si>
    <t xml:space="preserve"> 1,219 D  </t>
  </si>
  <si>
    <t xml:space="preserve"> 1,310 D  </t>
  </si>
  <si>
    <t>IMPORT GREEN POWER TECHNOLOGY, EQUIPMENT &amp; MACHINERY</t>
  </si>
  <si>
    <t xml:space="preserve">   309 D  </t>
  </si>
  <si>
    <t xml:space="preserve">   403 D  </t>
  </si>
  <si>
    <t xml:space="preserve">POLIZAS DE ACUMULACION     </t>
  </si>
  <si>
    <t xml:space="preserve">    33 D  </t>
  </si>
  <si>
    <t xml:space="preserve">   104 D  </t>
  </si>
  <si>
    <t>CORPORACION FINANCIERA NACIONAL</t>
  </si>
  <si>
    <t xml:space="preserve">   105 D  </t>
  </si>
  <si>
    <t xml:space="preserve">   355 D  </t>
  </si>
  <si>
    <t xml:space="preserve">   377 D  </t>
  </si>
  <si>
    <t>COOPERATIVA DE AHORRO Y CRÉDITO CACPECO</t>
  </si>
  <si>
    <t xml:space="preserve">    29 D  </t>
  </si>
  <si>
    <t xml:space="preserve">   296 D  </t>
  </si>
  <si>
    <t xml:space="preserve">   301 D  </t>
  </si>
  <si>
    <t xml:space="preserve">   307 D  </t>
  </si>
  <si>
    <t xml:space="preserve">   308 D  </t>
  </si>
  <si>
    <t xml:space="preserve"> 1,093 D  </t>
  </si>
  <si>
    <t xml:space="preserve">    52 D  </t>
  </si>
  <si>
    <t xml:space="preserve">   124 D  </t>
  </si>
  <si>
    <t xml:space="preserve">    27 D  </t>
  </si>
  <si>
    <t xml:space="preserve">    41 D  </t>
  </si>
  <si>
    <t xml:space="preserve">   144 D  </t>
  </si>
  <si>
    <t xml:space="preserve">   149 D  </t>
  </si>
  <si>
    <t xml:space="preserve">   293 D  </t>
  </si>
  <si>
    <t xml:space="preserve">BANCO COOPNACIONAL </t>
  </si>
  <si>
    <t xml:space="preserve">BANCO D-MIRO </t>
  </si>
  <si>
    <t>COOPERATIVA DE AHORRO Y CREDITO PABLO MUÑOZ VEGA</t>
  </si>
  <si>
    <t>COOPERATIVA DE AHORRO Y CREDITO  OSCUS</t>
  </si>
  <si>
    <t>COOPERATIVA DE AHORRO Y CRÉDITO TULCÁN</t>
  </si>
  <si>
    <t xml:space="preserve">CERT.DEPOSITO A PLAZO DESMATERILIZADO   </t>
  </si>
  <si>
    <t>COOPERATIVA DE AHORRO Y CRÉDITO JARDIN AZUAYO</t>
  </si>
  <si>
    <t xml:space="preserve">   728 D  </t>
  </si>
  <si>
    <t xml:space="preserve">VALORES DE TITULARIZACION CRED. TIPO3   </t>
  </si>
  <si>
    <t>FID.MERC.VIVIENDA INTERES SOCIAL Y PUBLICO BCO PICHINCHA 7</t>
  </si>
  <si>
    <t xml:space="preserve">10,953 D  </t>
  </si>
  <si>
    <t>(3)</t>
  </si>
  <si>
    <t xml:space="preserve">    25 D  </t>
  </si>
  <si>
    <t xml:space="preserve">    26 D  </t>
  </si>
  <si>
    <t xml:space="preserve">    24 D  </t>
  </si>
  <si>
    <t>PABLO GUILLEN CORDOVA</t>
  </si>
  <si>
    <t xml:space="preserve">FACTURA COMERCIAL NEGOCIABLE - REB      </t>
  </si>
  <si>
    <t>ROQUIMIM</t>
  </si>
  <si>
    <r>
      <t xml:space="preserve">OPERACIONES DIARIAS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Diciembre de 2023  Hasta: 31 de Diciembre de 2023</t>
    </r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</si>
  <si>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Diciembre de 2023 - No. 339</t>
    </r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</si>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</sst>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 ;_ * \-#,##0_ ;_ * &quot;-&quot;_ ;_ @_ "/>
    <numFmt numFmtId="165" formatCode="_ * #,##0.00_ ;_ * \-#,##0.00_ ;_ * &quot;-&quot;??_ ;_ @_ 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0.00000"/>
    <numFmt numFmtId="171" formatCode="0.0000"/>
    <numFmt numFmtId="172" formatCode="#,##0.0000"/>
  </numFmts>
  <fonts count="8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b/>
      <sz val="16"/>
      <name val="Poppins"/>
    </font>
    <font>
      <sz val="11"/>
      <name val="Poppins"/>
    </font>
    <font>
      <b/>
      <sz val="16"/>
      <color rgb="FF011389"/>
      <name val="Poppins"/>
    </font>
    <font>
      <b/>
      <sz val="26"/>
      <color theme="0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4"/>
      <name val="Poppins"/>
    </font>
    <font>
      <b/>
      <sz val="16"/>
      <color theme="0"/>
      <name val="Poppins"/>
    </font>
    <font>
      <b/>
      <sz val="11"/>
      <name val="Poppins"/>
    </font>
    <font>
      <sz val="16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b/>
      <sz val="16"/>
      <color rgb="FF011389"/>
      <name val="Segoe UI Variable Display Semib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4"/>
      <color theme="0"/>
      <name val="Segoe UI Variable Display Semib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6"/>
      <color rgb="FF011389"/>
      <name val="Segoe UI"/>
      <family val="2"/>
    </font>
    <font>
      <b/>
      <sz val="26"/>
      <color rgb="FF011389"/>
      <name val="Segoe UI Variable Display"/>
    </font>
    <font>
      <b/>
      <sz val="14"/>
      <color theme="0"/>
      <name val="Segoe UI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b/>
      <sz val="16"/>
      <name val="Segoe UI"/>
      <family val="2"/>
    </font>
    <font>
      <sz val="16"/>
      <name val="Segoe UI"/>
      <family val="2"/>
    </font>
    <font>
      <b/>
      <sz val="14"/>
      <color theme="1"/>
      <name val="Segoe UI"/>
      <family val="2"/>
    </font>
    <font>
      <b/>
      <sz val="11"/>
      <color theme="1"/>
      <name val="Segoe UI"/>
      <family val="2"/>
    </font>
    <font>
      <sz val="14"/>
      <color theme="1"/>
      <name val="Segoe UI"/>
      <family val="2"/>
    </font>
    <font>
      <sz val="14"/>
      <name val="Segoe UI Variable Display Semib"/>
    </font>
    <font>
      <b/>
      <sz val="11"/>
      <name val="Segoe UI Variable Display Semib"/>
    </font>
    <font>
      <b/>
      <sz val="16"/>
      <name val="Segoe UI Variable Display Semib"/>
    </font>
    <font>
      <sz val="16"/>
      <name val="Segoe UI Variable Display Semib"/>
    </font>
    <font>
      <b/>
      <sz val="14"/>
      <color theme="0"/>
      <name val="Segoe UI Variable Display"/>
    </font>
    <font>
      <b/>
      <sz val="10"/>
      <name val="Segoe UI"/>
      <family val="2"/>
    </font>
    <font>
      <sz val="14"/>
      <color rgb="FF011389"/>
      <name val="Segoe UI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4"/>
      <color theme="0"/>
      <name val="Poppins"/>
    </font>
    <font>
      <b/>
      <sz val="14"/>
      <color theme="0"/>
      <name val="Poppins"/>
    </font>
  </fonts>
  <fills count="7">
    <fill>
      <patternFill patternType="none"/>
    </fill>
    <fill>
      <patternFill patternType="gray125"/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/>
      <diagonal/>
    </border>
  </borders>
  <cellStyleXfs count="14">
    <xf numFmtId="0" fontId="0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3" fillId="0" borderId="0"/>
    <xf numFmtId="0" fontId="7" fillId="0" borderId="0"/>
    <xf numFmtId="0" fontId="3" fillId="0" borderId="0"/>
    <xf numFmtId="0" fontId="1" fillId="0" borderId="0"/>
    <xf numFmtId="0" fontId="3" fillId="0" borderId="0"/>
    <xf numFmtId="0" fontId="3" fillId="0" borderId="0"/>
  </cellStyleXfs>
  <cellXfs count="497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6" fillId="0" borderId="0" xfId="1" applyNumberFormat="1" applyFont="1" applyAlignment="1">
      <alignment horizontal="right" vertical="center"/>
    </xf>
    <xf numFmtId="4" fontId="14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centerContinuous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vertical="center"/>
    </xf>
    <xf numFmtId="0" fontId="14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4" fillId="0" borderId="1" xfId="1" applyFont="1" applyBorder="1" applyAlignment="1">
      <alignment horizontal="centerContinuous" vertical="center"/>
    </xf>
    <xf numFmtId="0" fontId="14" fillId="0" borderId="1" xfId="1" applyFont="1" applyBorder="1" applyAlignment="1">
      <alignment vertical="center"/>
    </xf>
    <xf numFmtId="0" fontId="17" fillId="0" borderId="0" xfId="1" applyFont="1" applyAlignment="1">
      <alignment horizontal="center" vertical="center"/>
    </xf>
    <xf numFmtId="4" fontId="17" fillId="0" borderId="0" xfId="1" applyNumberFormat="1" applyFont="1" applyAlignment="1">
      <alignment horizontal="center" vertical="center"/>
    </xf>
    <xf numFmtId="10" fontId="17" fillId="0" borderId="0" xfId="3" applyNumberFormat="1" applyFont="1" applyBorder="1" applyAlignment="1">
      <alignment horizontal="center" vertical="center"/>
    </xf>
    <xf numFmtId="167" fontId="14" fillId="0" borderId="0" xfId="3" applyNumberFormat="1" applyFont="1" applyAlignment="1">
      <alignment vertical="center"/>
    </xf>
    <xf numFmtId="0" fontId="18" fillId="0" borderId="0" xfId="1" applyFont="1" applyAlignment="1">
      <alignment vertical="center"/>
    </xf>
    <xf numFmtId="0" fontId="17" fillId="0" borderId="0" xfId="1" applyFont="1" applyAlignment="1">
      <alignment horizontal="left" vertical="center"/>
    </xf>
    <xf numFmtId="4" fontId="14" fillId="0" borderId="0" xfId="1" applyNumberFormat="1" applyFont="1" applyAlignment="1">
      <alignment vertical="center"/>
    </xf>
    <xf numFmtId="3" fontId="14" fillId="0" borderId="0" xfId="1" applyNumberFormat="1" applyFont="1" applyAlignment="1">
      <alignment vertical="center"/>
    </xf>
    <xf numFmtId="0" fontId="16" fillId="4" borderId="0" xfId="1" applyFont="1" applyFill="1" applyAlignment="1">
      <alignment vertical="center"/>
    </xf>
    <xf numFmtId="4" fontId="18" fillId="4" borderId="0" xfId="1" applyNumberFormat="1" applyFont="1" applyFill="1" applyAlignment="1">
      <alignment horizontal="center" vertical="center"/>
    </xf>
    <xf numFmtId="0" fontId="18" fillId="4" borderId="0" xfId="1" applyFont="1" applyFill="1" applyAlignment="1">
      <alignment vertical="center"/>
    </xf>
    <xf numFmtId="0" fontId="14" fillId="4" borderId="0" xfId="1" applyFont="1" applyFill="1" applyAlignment="1">
      <alignment vertical="center"/>
    </xf>
    <xf numFmtId="0" fontId="17" fillId="4" borderId="0" xfId="1" applyFont="1" applyFill="1" applyAlignment="1">
      <alignment vertical="center"/>
    </xf>
    <xf numFmtId="0" fontId="14" fillId="4" borderId="1" xfId="1" applyFont="1" applyFill="1" applyBorder="1" applyAlignment="1">
      <alignment vertical="center"/>
    </xf>
    <xf numFmtId="4" fontId="14" fillId="4" borderId="0" xfId="1" applyNumberFormat="1" applyFont="1" applyFill="1" applyAlignment="1">
      <alignment horizontal="centerContinuous" vertical="center"/>
    </xf>
    <xf numFmtId="0" fontId="14" fillId="4" borderId="0" xfId="1" applyFont="1" applyFill="1" applyAlignment="1">
      <alignment horizontal="centerContinuous" vertical="center"/>
    </xf>
    <xf numFmtId="0" fontId="14" fillId="4" borderId="2" xfId="1" applyFont="1" applyFill="1" applyBorder="1" applyAlignment="1">
      <alignment horizontal="centerContinuous" vertical="center"/>
    </xf>
    <xf numFmtId="3" fontId="18" fillId="4" borderId="0" xfId="1" applyNumberFormat="1" applyFont="1" applyFill="1" applyAlignment="1">
      <alignment horizontal="center" vertical="center"/>
    </xf>
    <xf numFmtId="0" fontId="14" fillId="4" borderId="6" xfId="1" applyFont="1" applyFill="1" applyBorder="1" applyAlignment="1">
      <alignment vertical="center"/>
    </xf>
    <xf numFmtId="4" fontId="14" fillId="4" borderId="7" xfId="1" applyNumberFormat="1" applyFont="1" applyFill="1" applyBorder="1" applyAlignment="1">
      <alignment horizontal="centerContinuous" vertical="center"/>
    </xf>
    <xf numFmtId="0" fontId="14" fillId="4" borderId="7" xfId="1" applyFont="1" applyFill="1" applyBorder="1" applyAlignment="1">
      <alignment horizontal="centerContinuous" vertical="center"/>
    </xf>
    <xf numFmtId="0" fontId="14" fillId="4" borderId="8" xfId="1" applyFont="1" applyFill="1" applyBorder="1" applyAlignment="1">
      <alignment horizontal="centerContinuous" vertical="center"/>
    </xf>
    <xf numFmtId="0" fontId="16" fillId="4" borderId="1" xfId="1" applyFont="1" applyFill="1" applyBorder="1" applyAlignment="1">
      <alignment vertical="center"/>
    </xf>
    <xf numFmtId="0" fontId="18" fillId="4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0" fontId="7" fillId="0" borderId="0" xfId="1" applyFont="1" applyAlignment="1">
      <alignment horizontal="left" vertical="center"/>
    </xf>
    <xf numFmtId="3" fontId="3" fillId="0" borderId="0" xfId="1" applyNumberFormat="1" applyAlignment="1">
      <alignment vertical="center"/>
    </xf>
    <xf numFmtId="0" fontId="24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3" fillId="4" borderId="0" xfId="1" applyFill="1"/>
    <xf numFmtId="0" fontId="5" fillId="4" borderId="0" xfId="1" applyFont="1" applyFill="1"/>
    <xf numFmtId="3" fontId="3" fillId="4" borderId="0" xfId="1" applyNumberFormat="1" applyFill="1"/>
    <xf numFmtId="10" fontId="3" fillId="0" borderId="0" xfId="1" applyNumberFormat="1"/>
    <xf numFmtId="0" fontId="3" fillId="0" borderId="0" xfId="6" applyAlignment="1">
      <alignment vertical="center"/>
    </xf>
    <xf numFmtId="0" fontId="23" fillId="0" borderId="0" xfId="6" applyFont="1" applyAlignment="1">
      <alignment vertical="center"/>
    </xf>
    <xf numFmtId="0" fontId="23" fillId="0" borderId="0" xfId="6" applyFont="1" applyAlignment="1">
      <alignment horizontal="left" vertical="center"/>
    </xf>
    <xf numFmtId="4" fontId="23" fillId="0" borderId="0" xfId="6" applyNumberFormat="1" applyFont="1" applyAlignment="1">
      <alignment horizontal="right" vertical="center"/>
    </xf>
    <xf numFmtId="10" fontId="23" fillId="0" borderId="0" xfId="6" applyNumberFormat="1" applyFont="1" applyAlignment="1">
      <alignment horizontal="right" vertical="center"/>
    </xf>
    <xf numFmtId="3" fontId="23" fillId="0" borderId="0" xfId="6" applyNumberFormat="1" applyFont="1" applyAlignment="1">
      <alignment horizontal="right" vertical="center"/>
    </xf>
    <xf numFmtId="4" fontId="11" fillId="0" borderId="0" xfId="6" applyNumberFormat="1" applyFont="1" applyAlignment="1">
      <alignment horizontal="right" vertical="center"/>
    </xf>
    <xf numFmtId="10" fontId="11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12" fillId="0" borderId="0" xfId="6" applyFont="1" applyAlignment="1">
      <alignment vertical="center"/>
    </xf>
    <xf numFmtId="0" fontId="13" fillId="0" borderId="0" xfId="6" applyFont="1" applyAlignment="1">
      <alignment vertical="center"/>
    </xf>
    <xf numFmtId="0" fontId="13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21" fillId="0" borderId="0" xfId="6" applyFont="1" applyAlignment="1">
      <alignment vertical="center"/>
    </xf>
    <xf numFmtId="0" fontId="28" fillId="0" borderId="0" xfId="9" applyFont="1"/>
    <xf numFmtId="0" fontId="20" fillId="0" borderId="0" xfId="9" applyFont="1"/>
    <xf numFmtId="3" fontId="28" fillId="0" borderId="0" xfId="9" applyNumberFormat="1" applyFont="1"/>
    <xf numFmtId="4" fontId="28" fillId="0" borderId="0" xfId="9" applyNumberFormat="1" applyFont="1"/>
    <xf numFmtId="3" fontId="28" fillId="0" borderId="0" xfId="9" applyNumberFormat="1" applyFont="1" applyAlignment="1">
      <alignment horizontal="center"/>
    </xf>
    <xf numFmtId="0" fontId="28" fillId="0" borderId="4" xfId="9" applyFont="1" applyBorder="1"/>
    <xf numFmtId="3" fontId="28" fillId="0" borderId="4" xfId="9" applyNumberFormat="1" applyFont="1" applyBorder="1"/>
    <xf numFmtId="4" fontId="17" fillId="0" borderId="0" xfId="9" applyNumberFormat="1" applyFont="1"/>
    <xf numFmtId="14" fontId="20" fillId="0" borderId="0" xfId="9" applyNumberFormat="1" applyFont="1"/>
    <xf numFmtId="0" fontId="14" fillId="0" borderId="0" xfId="13" applyFont="1" applyAlignment="1">
      <alignment vertical="center"/>
    </xf>
    <xf numFmtId="1" fontId="14" fillId="0" borderId="0" xfId="13" applyNumberFormat="1" applyFont="1" applyAlignment="1">
      <alignment vertical="center"/>
    </xf>
    <xf numFmtId="3" fontId="14" fillId="0" borderId="0" xfId="13" applyNumberFormat="1" applyFont="1" applyAlignment="1">
      <alignment horizontal="right" vertical="center"/>
    </xf>
    <xf numFmtId="3" fontId="14" fillId="0" borderId="0" xfId="13" applyNumberFormat="1" applyFont="1" applyAlignment="1">
      <alignment horizontal="center" vertical="center"/>
    </xf>
    <xf numFmtId="4" fontId="14" fillId="0" borderId="0" xfId="13" applyNumberFormat="1" applyFont="1" applyAlignment="1">
      <alignment horizontal="right" vertical="center"/>
    </xf>
    <xf numFmtId="4" fontId="16" fillId="0" borderId="0" xfId="9" applyNumberFormat="1" applyFont="1" applyAlignment="1">
      <alignment vertical="center"/>
    </xf>
    <xf numFmtId="0" fontId="26" fillId="0" borderId="0" xfId="13" applyFont="1"/>
    <xf numFmtId="0" fontId="19" fillId="0" borderId="0" xfId="13" applyFont="1" applyAlignment="1">
      <alignment vertical="center"/>
    </xf>
    <xf numFmtId="0" fontId="22" fillId="0" borderId="0" xfId="1" applyFont="1" applyAlignment="1">
      <alignment horizontal="center" vertical="center" wrapText="1"/>
    </xf>
    <xf numFmtId="0" fontId="20" fillId="0" borderId="0" xfId="7" applyFont="1"/>
    <xf numFmtId="0" fontId="26" fillId="0" borderId="0" xfId="9" applyFont="1"/>
    <xf numFmtId="0" fontId="23" fillId="0" borderId="0" xfId="9" applyFont="1"/>
    <xf numFmtId="0" fontId="20" fillId="0" borderId="0" xfId="8" applyFont="1"/>
    <xf numFmtId="0" fontId="26" fillId="0" borderId="0" xfId="10" applyFont="1"/>
    <xf numFmtId="0" fontId="18" fillId="0" borderId="0" xfId="8" applyFont="1"/>
    <xf numFmtId="0" fontId="17" fillId="0" borderId="0" xfId="9" applyFont="1"/>
    <xf numFmtId="0" fontId="29" fillId="0" borderId="0" xfId="9" applyFont="1"/>
    <xf numFmtId="0" fontId="17" fillId="0" borderId="0" xfId="12" applyFont="1"/>
    <xf numFmtId="0" fontId="23" fillId="0" borderId="0" xfId="12" applyFont="1"/>
    <xf numFmtId="0" fontId="26" fillId="0" borderId="0" xfId="12" applyFont="1"/>
    <xf numFmtId="0" fontId="30" fillId="0" borderId="0" xfId="1" applyFont="1" applyAlignment="1">
      <alignment vertical="center"/>
    </xf>
    <xf numFmtId="0" fontId="23" fillId="4" borderId="0" xfId="1" applyFont="1" applyFill="1"/>
    <xf numFmtId="0" fontId="23" fillId="0" borderId="0" xfId="1" applyFont="1"/>
    <xf numFmtId="0" fontId="14" fillId="0" borderId="0" xfId="1" applyFont="1"/>
    <xf numFmtId="0" fontId="14" fillId="4" borderId="0" xfId="1" applyFont="1" applyFill="1"/>
    <xf numFmtId="0" fontId="14" fillId="5" borderId="0" xfId="1" applyFont="1" applyFill="1" applyAlignment="1">
      <alignment vertical="center"/>
    </xf>
    <xf numFmtId="0" fontId="35" fillId="0" borderId="0" xfId="1" applyFont="1" applyAlignment="1">
      <alignment vertical="center"/>
    </xf>
    <xf numFmtId="0" fontId="36" fillId="4" borderId="1" xfId="1" applyFont="1" applyFill="1" applyBorder="1" applyAlignment="1">
      <alignment vertical="center"/>
    </xf>
    <xf numFmtId="0" fontId="36" fillId="4" borderId="0" xfId="1" applyFont="1" applyFill="1" applyAlignment="1">
      <alignment vertical="center"/>
    </xf>
    <xf numFmtId="3" fontId="37" fillId="4" borderId="0" xfId="1" applyNumberFormat="1" applyFont="1" applyFill="1" applyAlignment="1">
      <alignment horizontal="right" vertical="center"/>
    </xf>
    <xf numFmtId="0" fontId="36" fillId="4" borderId="2" xfId="1" applyFont="1" applyFill="1" applyBorder="1" applyAlignment="1">
      <alignment vertical="center"/>
    </xf>
    <xf numFmtId="0" fontId="38" fillId="4" borderId="1" xfId="1" applyFont="1" applyFill="1" applyBorder="1" applyAlignment="1">
      <alignment vertical="center"/>
    </xf>
    <xf numFmtId="0" fontId="39" fillId="4" borderId="0" xfId="1" applyFont="1" applyFill="1" applyAlignment="1">
      <alignment horizontal="center" vertical="center"/>
    </xf>
    <xf numFmtId="0" fontId="39" fillId="4" borderId="2" xfId="1" applyFont="1" applyFill="1" applyBorder="1" applyAlignment="1">
      <alignment horizontal="center" vertical="center"/>
    </xf>
    <xf numFmtId="4" fontId="39" fillId="4" borderId="0" xfId="1" applyNumberFormat="1" applyFont="1" applyFill="1" applyAlignment="1">
      <alignment horizontal="center" vertical="center"/>
    </xf>
    <xf numFmtId="166" fontId="39" fillId="4" borderId="0" xfId="2" applyNumberFormat="1" applyFont="1" applyFill="1" applyBorder="1" applyAlignment="1">
      <alignment horizontal="centerContinuous" vertical="center"/>
    </xf>
    <xf numFmtId="4" fontId="39" fillId="4" borderId="2" xfId="1" applyNumberFormat="1" applyFont="1" applyFill="1" applyBorder="1" applyAlignment="1">
      <alignment horizontal="center" vertical="center"/>
    </xf>
    <xf numFmtId="0" fontId="39" fillId="4" borderId="1" xfId="1" applyFont="1" applyFill="1" applyBorder="1" applyAlignment="1">
      <alignment vertical="center"/>
    </xf>
    <xf numFmtId="3" fontId="39" fillId="4" borderId="0" xfId="1" applyNumberFormat="1" applyFont="1" applyFill="1" applyAlignment="1">
      <alignment horizontal="center" vertical="center"/>
    </xf>
    <xf numFmtId="3" fontId="39" fillId="4" borderId="0" xfId="3" applyNumberFormat="1" applyFont="1" applyFill="1" applyBorder="1" applyAlignment="1">
      <alignment horizontal="center" vertical="center"/>
    </xf>
    <xf numFmtId="3" fontId="39" fillId="4" borderId="0" xfId="2" applyNumberFormat="1" applyFont="1" applyFill="1" applyBorder="1" applyAlignment="1">
      <alignment horizontal="center" vertical="center"/>
    </xf>
    <xf numFmtId="10" fontId="39" fillId="4" borderId="2" xfId="3" applyNumberFormat="1" applyFont="1" applyFill="1" applyBorder="1" applyAlignment="1">
      <alignment horizontal="center" vertical="center"/>
    </xf>
    <xf numFmtId="0" fontId="39" fillId="4" borderId="1" xfId="1" quotePrefix="1" applyFont="1" applyFill="1" applyBorder="1" applyAlignment="1">
      <alignment horizontal="left" vertical="center"/>
    </xf>
    <xf numFmtId="0" fontId="14" fillId="0" borderId="2" xfId="1" applyFont="1" applyBorder="1" applyAlignment="1">
      <alignment vertical="center"/>
    </xf>
    <xf numFmtId="0" fontId="14" fillId="0" borderId="0" xfId="1" applyFont="1" applyAlignment="1">
      <alignment horizontal="center" vertical="center"/>
    </xf>
    <xf numFmtId="0" fontId="41" fillId="4" borderId="1" xfId="1" applyFont="1" applyFill="1" applyBorder="1" applyAlignment="1">
      <alignment vertical="center"/>
    </xf>
    <xf numFmtId="0" fontId="41" fillId="4" borderId="0" xfId="1" applyFont="1" applyFill="1" applyAlignment="1">
      <alignment vertical="center"/>
    </xf>
    <xf numFmtId="3" fontId="42" fillId="4" borderId="0" xfId="3" applyNumberFormat="1" applyFont="1" applyFill="1" applyBorder="1" applyAlignment="1">
      <alignment horizontal="center" vertical="center"/>
    </xf>
    <xf numFmtId="0" fontId="41" fillId="4" borderId="2" xfId="1" applyFont="1" applyFill="1" applyBorder="1" applyAlignment="1">
      <alignment vertical="center"/>
    </xf>
    <xf numFmtId="0" fontId="42" fillId="4" borderId="0" xfId="1" applyFont="1" applyFill="1" applyAlignment="1">
      <alignment horizontal="center" vertical="center"/>
    </xf>
    <xf numFmtId="0" fontId="42" fillId="4" borderId="2" xfId="1" applyFont="1" applyFill="1" applyBorder="1" applyAlignment="1">
      <alignment horizontal="center" vertical="center"/>
    </xf>
    <xf numFmtId="4" fontId="42" fillId="4" borderId="0" xfId="1" applyNumberFormat="1" applyFont="1" applyFill="1" applyAlignment="1">
      <alignment horizontal="center" vertical="center"/>
    </xf>
    <xf numFmtId="166" fontId="42" fillId="4" borderId="0" xfId="2" applyNumberFormat="1" applyFont="1" applyFill="1" applyBorder="1" applyAlignment="1">
      <alignment horizontal="centerContinuous" vertical="center"/>
    </xf>
    <xf numFmtId="4" fontId="42" fillId="4" borderId="2" xfId="1" applyNumberFormat="1" applyFont="1" applyFill="1" applyBorder="1" applyAlignment="1">
      <alignment horizontal="center" vertical="center"/>
    </xf>
    <xf numFmtId="0" fontId="42" fillId="4" borderId="1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center" vertical="center"/>
    </xf>
    <xf numFmtId="0" fontId="42" fillId="4" borderId="1" xfId="1" quotePrefix="1" applyFont="1" applyFill="1" applyBorder="1" applyAlignment="1">
      <alignment horizontal="left" vertical="center"/>
    </xf>
    <xf numFmtId="0" fontId="43" fillId="4" borderId="3" xfId="1" applyFont="1" applyFill="1" applyBorder="1" applyAlignment="1">
      <alignment vertical="center"/>
    </xf>
    <xf numFmtId="3" fontId="42" fillId="4" borderId="4" xfId="1" applyNumberFormat="1" applyFont="1" applyFill="1" applyBorder="1" applyAlignment="1">
      <alignment horizontal="center" vertical="center"/>
    </xf>
    <xf numFmtId="4" fontId="44" fillId="4" borderId="4" xfId="1" applyNumberFormat="1" applyFont="1" applyFill="1" applyBorder="1" applyAlignment="1">
      <alignment horizontal="center" vertical="center"/>
    </xf>
    <xf numFmtId="0" fontId="44" fillId="4" borderId="4" xfId="1" applyFont="1" applyFill="1" applyBorder="1" applyAlignment="1">
      <alignment vertical="center"/>
    </xf>
    <xf numFmtId="0" fontId="44" fillId="4" borderId="5" xfId="1" applyFont="1" applyFill="1" applyBorder="1" applyAlignment="1">
      <alignment vertical="center"/>
    </xf>
    <xf numFmtId="0" fontId="43" fillId="4" borderId="0" xfId="1" applyFont="1" applyFill="1" applyAlignment="1">
      <alignment vertical="center"/>
    </xf>
    <xf numFmtId="4" fontId="44" fillId="4" borderId="0" xfId="1" applyNumberFormat="1" applyFont="1" applyFill="1" applyAlignment="1">
      <alignment horizontal="center" vertical="center"/>
    </xf>
    <xf numFmtId="0" fontId="44" fillId="4" borderId="0" xfId="1" applyFont="1" applyFill="1" applyAlignment="1">
      <alignment vertical="center"/>
    </xf>
    <xf numFmtId="0" fontId="42" fillId="4" borderId="0" xfId="1" applyFont="1" applyFill="1" applyAlignment="1">
      <alignment vertical="center"/>
    </xf>
    <xf numFmtId="0" fontId="42" fillId="4" borderId="6" xfId="1" applyFont="1" applyFill="1" applyBorder="1" applyAlignment="1">
      <alignment vertical="center"/>
    </xf>
    <xf numFmtId="4" fontId="44" fillId="4" borderId="7" xfId="1" applyNumberFormat="1" applyFont="1" applyFill="1" applyBorder="1" applyAlignment="1">
      <alignment horizontal="center" vertical="center"/>
    </xf>
    <xf numFmtId="0" fontId="44" fillId="4" borderId="7" xfId="1" applyFont="1" applyFill="1" applyBorder="1" applyAlignment="1">
      <alignment vertical="center"/>
    </xf>
    <xf numFmtId="0" fontId="44" fillId="4" borderId="8" xfId="1" applyFont="1" applyFill="1" applyBorder="1" applyAlignment="1">
      <alignment vertical="center"/>
    </xf>
    <xf numFmtId="0" fontId="43" fillId="4" borderId="1" xfId="1" applyFont="1" applyFill="1" applyBorder="1" applyAlignment="1">
      <alignment vertical="center"/>
    </xf>
    <xf numFmtId="0" fontId="44" fillId="4" borderId="2" xfId="1" applyFont="1" applyFill="1" applyBorder="1" applyAlignment="1">
      <alignment vertical="center"/>
    </xf>
    <xf numFmtId="4" fontId="41" fillId="4" borderId="0" xfId="1" applyNumberFormat="1" applyFont="1" applyFill="1" applyAlignment="1">
      <alignment horizontal="center" vertical="center"/>
    </xf>
    <xf numFmtId="0" fontId="42" fillId="4" borderId="3" xfId="1" applyFont="1" applyFill="1" applyBorder="1" applyAlignment="1">
      <alignment vertical="center"/>
    </xf>
    <xf numFmtId="4" fontId="41" fillId="4" borderId="4" xfId="1" applyNumberFormat="1" applyFont="1" applyFill="1" applyBorder="1" applyAlignment="1">
      <alignment horizontal="center" vertical="center"/>
    </xf>
    <xf numFmtId="0" fontId="41" fillId="4" borderId="4" xfId="1" applyFont="1" applyFill="1" applyBorder="1" applyAlignment="1">
      <alignment vertical="center"/>
    </xf>
    <xf numFmtId="0" fontId="41" fillId="4" borderId="5" xfId="1" applyFont="1" applyFill="1" applyBorder="1" applyAlignment="1">
      <alignment vertical="center"/>
    </xf>
    <xf numFmtId="3" fontId="42" fillId="4" borderId="0" xfId="1" applyNumberFormat="1" applyFont="1" applyFill="1" applyAlignment="1">
      <alignment horizontal="right" vertical="center" indent="2"/>
    </xf>
    <xf numFmtId="3" fontId="42" fillId="4" borderId="0" xfId="1" applyNumberFormat="1" applyFont="1" applyFill="1" applyAlignment="1">
      <alignment horizontal="right" vertical="center" indent="3"/>
    </xf>
    <xf numFmtId="3" fontId="42" fillId="4" borderId="0" xfId="3" applyNumberFormat="1" applyFont="1" applyFill="1" applyBorder="1" applyAlignment="1">
      <alignment horizontal="right" vertical="center" indent="3"/>
    </xf>
    <xf numFmtId="3" fontId="42" fillId="4" borderId="0" xfId="2" applyNumberFormat="1" applyFont="1" applyFill="1" applyBorder="1" applyAlignment="1">
      <alignment horizontal="right" vertical="center" indent="3"/>
    </xf>
    <xf numFmtId="10" fontId="42" fillId="4" borderId="2" xfId="3" applyNumberFormat="1" applyFont="1" applyFill="1" applyBorder="1" applyAlignment="1">
      <alignment horizontal="right" vertical="center" indent="3"/>
    </xf>
    <xf numFmtId="0" fontId="3" fillId="4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23" fillId="0" borderId="1" xfId="1" applyFont="1" applyBorder="1"/>
    <xf numFmtId="0" fontId="38" fillId="0" borderId="3" xfId="1" applyFont="1" applyBorder="1" applyAlignment="1">
      <alignment horizontal="left"/>
    </xf>
    <xf numFmtId="3" fontId="38" fillId="0" borderId="4" xfId="1" applyNumberFormat="1" applyFont="1" applyBorder="1" applyAlignment="1">
      <alignment horizontal="right"/>
    </xf>
    <xf numFmtId="3" fontId="38" fillId="0" borderId="4" xfId="1" applyNumberFormat="1" applyFont="1" applyBorder="1"/>
    <xf numFmtId="0" fontId="3" fillId="4" borderId="2" xfId="1" applyFill="1" applyBorder="1"/>
    <xf numFmtId="0" fontId="23" fillId="4" borderId="2" xfId="1" applyFont="1" applyFill="1" applyBorder="1"/>
    <xf numFmtId="3" fontId="23" fillId="4" borderId="0" xfId="1" applyNumberFormat="1" applyFont="1" applyFill="1"/>
    <xf numFmtId="0" fontId="23" fillId="0" borderId="2" xfId="1" applyFont="1" applyBorder="1"/>
    <xf numFmtId="0" fontId="3" fillId="4" borderId="4" xfId="1" applyFill="1" applyBorder="1"/>
    <xf numFmtId="0" fontId="3" fillId="4" borderId="5" xfId="1" applyFill="1" applyBorder="1"/>
    <xf numFmtId="3" fontId="5" fillId="4" borderId="4" xfId="1" applyNumberFormat="1" applyFont="1" applyFill="1" applyBorder="1" applyAlignment="1">
      <alignment horizontal="right"/>
    </xf>
    <xf numFmtId="0" fontId="39" fillId="0" borderId="9" xfId="1" applyFont="1" applyBorder="1" applyAlignment="1">
      <alignment horizontal="left" vertical="center"/>
    </xf>
    <xf numFmtId="10" fontId="38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4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4" borderId="7" xfId="1" applyFill="1" applyBorder="1"/>
    <xf numFmtId="0" fontId="5" fillId="4" borderId="2" xfId="1" applyFont="1" applyFill="1" applyBorder="1"/>
    <xf numFmtId="10" fontId="52" fillId="5" borderId="11" xfId="3" applyNumberFormat="1" applyFont="1" applyFill="1" applyBorder="1" applyAlignment="1">
      <alignment horizontal="center" vertical="center" wrapText="1"/>
    </xf>
    <xf numFmtId="0" fontId="52" fillId="5" borderId="12" xfId="1" applyFont="1" applyFill="1" applyBorder="1" applyAlignment="1">
      <alignment horizontal="center" vertical="center" wrapText="1"/>
    </xf>
    <xf numFmtId="0" fontId="52" fillId="5" borderId="14" xfId="1" applyFont="1" applyFill="1" applyBorder="1" applyAlignment="1">
      <alignment horizontal="center" vertical="center" wrapText="1"/>
    </xf>
    <xf numFmtId="0" fontId="46" fillId="0" borderId="13" xfId="1" applyFont="1" applyBorder="1"/>
    <xf numFmtId="0" fontId="51" fillId="0" borderId="0" xfId="1" applyFont="1" applyAlignment="1">
      <alignment horizontal="centerContinuous"/>
    </xf>
    <xf numFmtId="0" fontId="41" fillId="0" borderId="0" xfId="1" applyFont="1" applyAlignment="1">
      <alignment horizontal="centerContinuous"/>
    </xf>
    <xf numFmtId="0" fontId="54" fillId="0" borderId="0" xfId="1" applyFont="1"/>
    <xf numFmtId="3" fontId="44" fillId="0" borderId="0" xfId="1" applyNumberFormat="1" applyFont="1" applyAlignment="1">
      <alignment horizontal="left"/>
    </xf>
    <xf numFmtId="3" fontId="44" fillId="0" borderId="0" xfId="1" applyNumberFormat="1" applyFont="1" applyAlignment="1">
      <alignment horizontal="right"/>
    </xf>
    <xf numFmtId="3" fontId="44" fillId="0" borderId="0" xfId="1" applyNumberFormat="1" applyFont="1"/>
    <xf numFmtId="0" fontId="39" fillId="0" borderId="15" xfId="1" applyFont="1" applyBorder="1" applyAlignment="1">
      <alignment horizontal="left" vertical="center"/>
    </xf>
    <xf numFmtId="10" fontId="38" fillId="0" borderId="15" xfId="3" applyNumberFormat="1" applyFont="1" applyBorder="1" applyAlignment="1">
      <alignment horizontal="center" vertical="center"/>
    </xf>
    <xf numFmtId="0" fontId="52" fillId="5" borderId="16" xfId="1" applyFont="1" applyFill="1" applyBorder="1" applyAlignment="1">
      <alignment horizontal="center" vertical="center" wrapText="1"/>
    </xf>
    <xf numFmtId="10" fontId="52" fillId="5" borderId="17" xfId="3" applyNumberFormat="1" applyFont="1" applyFill="1" applyBorder="1" applyAlignment="1">
      <alignment horizontal="center" vertical="center" wrapText="1"/>
    </xf>
    <xf numFmtId="0" fontId="52" fillId="5" borderId="19" xfId="1" applyFont="1" applyFill="1" applyBorder="1" applyAlignment="1">
      <alignment horizontal="center" vertical="center" wrapText="1"/>
    </xf>
    <xf numFmtId="0" fontId="41" fillId="0" borderId="20" xfId="1" applyFont="1" applyBorder="1" applyAlignment="1">
      <alignment horizontal="centerContinuous"/>
    </xf>
    <xf numFmtId="3" fontId="38" fillId="0" borderId="15" xfId="1" applyNumberFormat="1" applyFont="1" applyBorder="1" applyAlignment="1">
      <alignment horizontal="right" vertical="center" indent="1"/>
    </xf>
    <xf numFmtId="3" fontId="38" fillId="0" borderId="9" xfId="1" applyNumberFormat="1" applyFont="1" applyBorder="1" applyAlignment="1">
      <alignment horizontal="right" vertical="center" indent="1"/>
    </xf>
    <xf numFmtId="165" fontId="3" fillId="0" borderId="0" xfId="2" applyBorder="1" applyAlignment="1">
      <alignment vertical="center"/>
    </xf>
    <xf numFmtId="0" fontId="3" fillId="5" borderId="0" xfId="6" applyFill="1" applyAlignment="1">
      <alignment vertical="center"/>
    </xf>
    <xf numFmtId="0" fontId="8" fillId="0" borderId="0" xfId="6" applyFont="1" applyAlignment="1">
      <alignment horizontal="left" vertical="center"/>
    </xf>
    <xf numFmtId="0" fontId="9" fillId="0" borderId="0" xfId="6" applyFont="1" applyAlignment="1">
      <alignment horizontal="left" vertical="center"/>
    </xf>
    <xf numFmtId="0" fontId="6" fillId="0" borderId="0" xfId="6" applyFont="1" applyAlignment="1">
      <alignment horizontal="left" vertical="center"/>
    </xf>
    <xf numFmtId="0" fontId="6" fillId="0" borderId="0" xfId="6" applyFont="1" applyAlignment="1">
      <alignment horizontal="center" vertical="center"/>
    </xf>
    <xf numFmtId="3" fontId="46" fillId="0" borderId="0" xfId="6" applyNumberFormat="1" applyFont="1" applyAlignment="1">
      <alignment horizontal="center" vertical="center"/>
    </xf>
    <xf numFmtId="0" fontId="46" fillId="0" borderId="20" xfId="6" applyFont="1" applyBorder="1" applyAlignment="1">
      <alignment vertical="center"/>
    </xf>
    <xf numFmtId="0" fontId="46" fillId="0" borderId="20" xfId="6" applyFont="1" applyBorder="1" applyAlignment="1">
      <alignment horizontal="left" vertical="center"/>
    </xf>
    <xf numFmtId="4" fontId="46" fillId="0" borderId="20" xfId="6" applyNumberFormat="1" applyFont="1" applyBorder="1" applyAlignment="1">
      <alignment horizontal="right" vertical="center"/>
    </xf>
    <xf numFmtId="10" fontId="46" fillId="0" borderId="20" xfId="6" applyNumberFormat="1" applyFont="1" applyBorder="1" applyAlignment="1">
      <alignment horizontal="right" vertical="center"/>
    </xf>
    <xf numFmtId="3" fontId="46" fillId="0" borderId="20" xfId="6" applyNumberFormat="1" applyFont="1" applyBorder="1" applyAlignment="1">
      <alignment horizontal="center" vertical="center"/>
    </xf>
    <xf numFmtId="0" fontId="46" fillId="0" borderId="18" xfId="6" applyFont="1" applyBorder="1" applyAlignment="1">
      <alignment horizontal="left" vertical="center"/>
    </xf>
    <xf numFmtId="4" fontId="46" fillId="0" borderId="18" xfId="6" applyNumberFormat="1" applyFont="1" applyBorder="1" applyAlignment="1">
      <alignment horizontal="right" vertical="center"/>
    </xf>
    <xf numFmtId="0" fontId="46" fillId="0" borderId="18" xfId="6" applyFont="1" applyBorder="1" applyAlignment="1">
      <alignment vertical="center"/>
    </xf>
    <xf numFmtId="3" fontId="46" fillId="0" borderId="18" xfId="6" applyNumberFormat="1" applyFont="1" applyBorder="1" applyAlignment="1">
      <alignment horizontal="center" vertical="center"/>
    </xf>
    <xf numFmtId="0" fontId="38" fillId="0" borderId="0" xfId="6" applyFont="1" applyAlignment="1">
      <alignment vertical="center"/>
    </xf>
    <xf numFmtId="4" fontId="38" fillId="0" borderId="0" xfId="6" applyNumberFormat="1" applyFont="1" applyAlignment="1">
      <alignment horizontal="right" vertical="center"/>
    </xf>
    <xf numFmtId="10" fontId="38" fillId="0" borderId="0" xfId="6" applyNumberFormat="1" applyFont="1" applyAlignment="1">
      <alignment horizontal="right" vertical="center"/>
    </xf>
    <xf numFmtId="3" fontId="38" fillId="0" borderId="0" xfId="6" applyNumberFormat="1" applyFont="1" applyAlignment="1">
      <alignment horizontal="center" vertical="center"/>
    </xf>
    <xf numFmtId="0" fontId="56" fillId="0" borderId="0" xfId="6" applyFont="1" applyAlignment="1">
      <alignment vertical="center"/>
    </xf>
    <xf numFmtId="0" fontId="56" fillId="0" borderId="0" xfId="6" applyFont="1" applyAlignment="1">
      <alignment horizontal="left" vertical="center"/>
    </xf>
    <xf numFmtId="4" fontId="56" fillId="0" borderId="0" xfId="6" applyNumberFormat="1" applyFont="1" applyAlignment="1">
      <alignment horizontal="right" vertical="center"/>
    </xf>
    <xf numFmtId="10" fontId="56" fillId="0" borderId="0" xfId="6" applyNumberFormat="1" applyFont="1" applyAlignment="1">
      <alignment horizontal="right" vertical="center"/>
    </xf>
    <xf numFmtId="3" fontId="56" fillId="0" borderId="0" xfId="6" applyNumberFormat="1" applyFont="1" applyAlignment="1">
      <alignment horizontal="center" vertical="center"/>
    </xf>
    <xf numFmtId="0" fontId="39" fillId="0" borderId="0" xfId="6" applyFont="1" applyAlignment="1">
      <alignment vertical="center"/>
    </xf>
    <xf numFmtId="4" fontId="39" fillId="0" borderId="0" xfId="6" applyNumberFormat="1" applyFont="1" applyAlignment="1">
      <alignment horizontal="right" vertical="center"/>
    </xf>
    <xf numFmtId="10" fontId="39" fillId="0" borderId="0" xfId="6" applyNumberFormat="1" applyFont="1" applyAlignment="1">
      <alignment horizontal="right" vertical="center"/>
    </xf>
    <xf numFmtId="3" fontId="39" fillId="0" borderId="0" xfId="6" applyNumberFormat="1" applyFont="1" applyAlignment="1">
      <alignment horizontal="center" vertical="center"/>
    </xf>
    <xf numFmtId="0" fontId="23" fillId="0" borderId="21" xfId="6" applyFont="1" applyBorder="1" applyAlignment="1">
      <alignment vertical="center"/>
    </xf>
    <xf numFmtId="0" fontId="23" fillId="0" borderId="21" xfId="6" applyFont="1" applyBorder="1" applyAlignment="1">
      <alignment horizontal="left" vertical="center"/>
    </xf>
    <xf numFmtId="4" fontId="23" fillId="0" borderId="21" xfId="6" applyNumberFormat="1" applyFont="1" applyBorder="1" applyAlignment="1">
      <alignment horizontal="right" vertical="center"/>
    </xf>
    <xf numFmtId="10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right" vertical="center"/>
    </xf>
    <xf numFmtId="3" fontId="23" fillId="0" borderId="21" xfId="6" applyNumberFormat="1" applyFont="1" applyBorder="1" applyAlignment="1">
      <alignment horizontal="center" vertical="center"/>
    </xf>
    <xf numFmtId="0" fontId="34" fillId="0" borderId="20" xfId="6" applyFont="1" applyBorder="1" applyAlignment="1">
      <alignment vertical="center"/>
    </xf>
    <xf numFmtId="0" fontId="34" fillId="0" borderId="20" xfId="6" applyFont="1" applyBorder="1" applyAlignment="1">
      <alignment horizontal="left" vertical="center"/>
    </xf>
    <xf numFmtId="4" fontId="34" fillId="0" borderId="20" xfId="6" applyNumberFormat="1" applyFont="1" applyBorder="1" applyAlignment="1">
      <alignment horizontal="right" vertical="center"/>
    </xf>
    <xf numFmtId="10" fontId="34" fillId="0" borderId="20" xfId="6" applyNumberFormat="1" applyFont="1" applyBorder="1" applyAlignment="1">
      <alignment horizontal="right" vertical="center"/>
    </xf>
    <xf numFmtId="3" fontId="34" fillId="0" borderId="20" xfId="6" applyNumberFormat="1" applyFont="1" applyBorder="1" applyAlignment="1">
      <alignment horizontal="center" vertical="center"/>
    </xf>
    <xf numFmtId="3" fontId="46" fillId="0" borderId="4" xfId="6" applyNumberFormat="1" applyFont="1" applyBorder="1" applyAlignment="1">
      <alignment horizontal="center" vertical="center"/>
    </xf>
    <xf numFmtId="3" fontId="46" fillId="0" borderId="10" xfId="6" applyNumberFormat="1" applyFont="1" applyBorder="1" applyAlignment="1">
      <alignment horizontal="center" vertical="center"/>
    </xf>
    <xf numFmtId="0" fontId="34" fillId="0" borderId="0" xfId="6" applyFont="1" applyAlignment="1">
      <alignment vertical="center"/>
    </xf>
    <xf numFmtId="0" fontId="34" fillId="0" borderId="0" xfId="6" applyFont="1" applyAlignment="1">
      <alignment horizontal="left" vertical="center"/>
    </xf>
    <xf numFmtId="4" fontId="34" fillId="0" borderId="0" xfId="6" applyNumberFormat="1" applyFont="1" applyAlignment="1">
      <alignment horizontal="right" vertical="center"/>
    </xf>
    <xf numFmtId="10" fontId="34" fillId="0" borderId="0" xfId="6" applyNumberFormat="1" applyFont="1" applyAlignment="1">
      <alignment horizontal="right" vertical="center"/>
    </xf>
    <xf numFmtId="3" fontId="34" fillId="0" borderId="0" xfId="6" applyNumberFormat="1" applyFont="1" applyAlignment="1">
      <alignment horizontal="center" vertical="center"/>
    </xf>
    <xf numFmtId="0" fontId="6" fillId="0" borderId="0" xfId="6" applyFont="1" applyAlignment="1">
      <alignment vertical="center"/>
    </xf>
    <xf numFmtId="0" fontId="11" fillId="0" borderId="0" xfId="6" applyFont="1" applyAlignment="1">
      <alignment vertical="center"/>
    </xf>
    <xf numFmtId="3" fontId="11" fillId="0" borderId="0" xfId="6" applyNumberFormat="1" applyFont="1" applyAlignment="1">
      <alignment horizontal="center" vertical="center"/>
    </xf>
    <xf numFmtId="0" fontId="10" fillId="0" borderId="0" xfId="6" applyFont="1" applyAlignment="1">
      <alignment vertical="center"/>
    </xf>
    <xf numFmtId="4" fontId="10" fillId="0" borderId="0" xfId="6" applyNumberFormat="1" applyFont="1" applyAlignment="1">
      <alignment horizontal="right" vertical="center"/>
    </xf>
    <xf numFmtId="10" fontId="10" fillId="0" borderId="0" xfId="6" applyNumberFormat="1" applyFont="1" applyAlignment="1">
      <alignment horizontal="right" vertical="center"/>
    </xf>
    <xf numFmtId="3" fontId="10" fillId="0" borderId="0" xfId="6" applyNumberFormat="1" applyFont="1" applyAlignment="1">
      <alignment horizontal="center" vertical="center"/>
    </xf>
    <xf numFmtId="4" fontId="4" fillId="0" borderId="0" xfId="6" applyNumberFormat="1" applyFont="1" applyAlignment="1">
      <alignment horizontal="right" vertical="center"/>
    </xf>
    <xf numFmtId="0" fontId="46" fillId="0" borderId="4" xfId="6" applyFont="1" applyBorder="1" applyAlignment="1">
      <alignment vertical="center"/>
    </xf>
    <xf numFmtId="0" fontId="46" fillId="0" borderId="4" xfId="6" applyFont="1" applyBorder="1" applyAlignment="1">
      <alignment horizontal="left" vertical="center"/>
    </xf>
    <xf numFmtId="4" fontId="46" fillId="0" borderId="4" xfId="6" applyNumberFormat="1" applyFont="1" applyBorder="1" applyAlignment="1">
      <alignment horizontal="right" vertical="center"/>
    </xf>
    <xf numFmtId="0" fontId="46" fillId="0" borderId="10" xfId="6" applyFont="1" applyBorder="1" applyAlignment="1">
      <alignment vertical="center"/>
    </xf>
    <xf numFmtId="0" fontId="31" fillId="5" borderId="0" xfId="1" applyFont="1" applyFill="1" applyAlignment="1">
      <alignment vertical="center" wrapText="1"/>
    </xf>
    <xf numFmtId="0" fontId="31" fillId="0" borderId="0" xfId="1" applyFont="1" applyAlignment="1">
      <alignment vertical="center" wrapText="1"/>
    </xf>
    <xf numFmtId="0" fontId="27" fillId="0" borderId="0" xfId="1" applyFont="1" applyAlignment="1">
      <alignment vertical="center" wrapText="1"/>
    </xf>
    <xf numFmtId="0" fontId="58" fillId="5" borderId="0" xfId="1" applyFont="1" applyFill="1" applyAlignment="1">
      <alignment horizontal="center" vertical="center" wrapText="1"/>
    </xf>
    <xf numFmtId="0" fontId="59" fillId="0" borderId="0" xfId="1" applyFont="1" applyAlignment="1">
      <alignment vertical="center" wrapText="1"/>
    </xf>
    <xf numFmtId="0" fontId="50" fillId="0" borderId="0" xfId="9" applyFont="1"/>
    <xf numFmtId="170" fontId="46" fillId="0" borderId="0" xfId="9" applyNumberFormat="1" applyFont="1"/>
    <xf numFmtId="2" fontId="46" fillId="0" borderId="0" xfId="9" applyNumberFormat="1" applyFont="1"/>
    <xf numFmtId="3" fontId="46" fillId="0" borderId="0" xfId="9" applyNumberFormat="1" applyFont="1"/>
    <xf numFmtId="4" fontId="46" fillId="0" borderId="0" xfId="9" applyNumberFormat="1" applyFont="1"/>
    <xf numFmtId="0" fontId="50" fillId="6" borderId="0" xfId="9" applyFont="1" applyFill="1"/>
    <xf numFmtId="0" fontId="46" fillId="6" borderId="0" xfId="9" applyFont="1" applyFill="1"/>
    <xf numFmtId="3" fontId="50" fillId="6" borderId="0" xfId="9" applyNumberFormat="1" applyFont="1" applyFill="1"/>
    <xf numFmtId="4" fontId="50" fillId="6" borderId="0" xfId="9" applyNumberFormat="1" applyFont="1" applyFill="1"/>
    <xf numFmtId="0" fontId="38" fillId="0" borderId="0" xfId="9" applyFont="1"/>
    <xf numFmtId="4" fontId="38" fillId="0" borderId="0" xfId="9" applyNumberFormat="1" applyFont="1"/>
    <xf numFmtId="0" fontId="50" fillId="0" borderId="0" xfId="10" applyFont="1"/>
    <xf numFmtId="4" fontId="50" fillId="0" borderId="0" xfId="10" applyNumberFormat="1" applyFont="1"/>
    <xf numFmtId="0" fontId="50" fillId="0" borderId="0" xfId="10" applyFont="1" applyAlignment="1">
      <alignment horizontal="center"/>
    </xf>
    <xf numFmtId="0" fontId="59" fillId="3" borderId="0" xfId="9" applyFont="1" applyFill="1"/>
    <xf numFmtId="0" fontId="60" fillId="3" borderId="0" xfId="9" applyFont="1" applyFill="1"/>
    <xf numFmtId="3" fontId="59" fillId="3" borderId="0" xfId="9" applyNumberFormat="1" applyFont="1" applyFill="1"/>
    <xf numFmtId="4" fontId="59" fillId="3" borderId="0" xfId="9" applyNumberFormat="1" applyFont="1" applyFill="1"/>
    <xf numFmtId="0" fontId="55" fillId="2" borderId="1" xfId="1" applyFont="1" applyFill="1" applyBorder="1" applyAlignment="1">
      <alignment vertical="center" wrapText="1"/>
    </xf>
    <xf numFmtId="0" fontId="27" fillId="0" borderId="2" xfId="1" applyFont="1" applyBorder="1" applyAlignment="1">
      <alignment vertical="center" wrapText="1"/>
    </xf>
    <xf numFmtId="0" fontId="58" fillId="5" borderId="1" xfId="1" applyFont="1" applyFill="1" applyBorder="1" applyAlignment="1">
      <alignment horizontal="center" vertical="center" wrapText="1"/>
    </xf>
    <xf numFmtId="0" fontId="58" fillId="5" borderId="2" xfId="1" applyFont="1" applyFill="1" applyBorder="1" applyAlignment="1">
      <alignment horizontal="center" vertical="center" wrapText="1"/>
    </xf>
    <xf numFmtId="0" fontId="50" fillId="0" borderId="1" xfId="9" applyFont="1" applyBorder="1"/>
    <xf numFmtId="0" fontId="50" fillId="0" borderId="2" xfId="9" applyFont="1" applyBorder="1" applyAlignment="1">
      <alignment horizontal="center"/>
    </xf>
    <xf numFmtId="0" fontId="46" fillId="0" borderId="1" xfId="9" applyFont="1" applyBorder="1"/>
    <xf numFmtId="0" fontId="46" fillId="0" borderId="2" xfId="9" applyFont="1" applyBorder="1" applyAlignment="1">
      <alignment horizontal="center"/>
    </xf>
    <xf numFmtId="0" fontId="50" fillId="6" borderId="1" xfId="9" applyFont="1" applyFill="1" applyBorder="1"/>
    <xf numFmtId="3" fontId="50" fillId="6" borderId="2" xfId="9" applyNumberFormat="1" applyFont="1" applyFill="1" applyBorder="1" applyAlignment="1">
      <alignment horizontal="center"/>
    </xf>
    <xf numFmtId="0" fontId="38" fillId="0" borderId="1" xfId="9" applyFont="1" applyBorder="1"/>
    <xf numFmtId="0" fontId="38" fillId="0" borderId="2" xfId="9" applyFont="1" applyBorder="1"/>
    <xf numFmtId="0" fontId="50" fillId="0" borderId="1" xfId="10" applyFont="1" applyBorder="1"/>
    <xf numFmtId="0" fontId="50" fillId="0" borderId="2" xfId="10" applyFont="1" applyBorder="1" applyAlignment="1">
      <alignment horizontal="center"/>
    </xf>
    <xf numFmtId="0" fontId="28" fillId="0" borderId="1" xfId="9" applyFont="1" applyBorder="1"/>
    <xf numFmtId="3" fontId="28" fillId="0" borderId="2" xfId="9" applyNumberFormat="1" applyFont="1" applyBorder="1" applyAlignment="1">
      <alignment horizontal="center"/>
    </xf>
    <xf numFmtId="0" fontId="59" fillId="2" borderId="1" xfId="1" applyFont="1" applyFill="1" applyBorder="1" applyAlignment="1">
      <alignment vertical="center" wrapText="1"/>
    </xf>
    <xf numFmtId="0" fontId="59" fillId="0" borderId="2" xfId="1" applyFont="1" applyBorder="1" applyAlignment="1">
      <alignment vertical="center" wrapText="1"/>
    </xf>
    <xf numFmtId="0" fontId="59" fillId="3" borderId="3" xfId="9" applyFont="1" applyFill="1" applyBorder="1"/>
    <xf numFmtId="0" fontId="59" fillId="3" borderId="4" xfId="9" applyFont="1" applyFill="1" applyBorder="1"/>
    <xf numFmtId="0" fontId="60" fillId="3" borderId="4" xfId="9" applyFont="1" applyFill="1" applyBorder="1"/>
    <xf numFmtId="3" fontId="59" fillId="3" borderId="4" xfId="9" applyNumberFormat="1" applyFont="1" applyFill="1" applyBorder="1"/>
    <xf numFmtId="4" fontId="59" fillId="3" borderId="4" xfId="9" applyNumberFormat="1" applyFont="1" applyFill="1" applyBorder="1"/>
    <xf numFmtId="3" fontId="59" fillId="3" borderId="5" xfId="9" applyNumberFormat="1" applyFont="1" applyFill="1" applyBorder="1" applyAlignment="1">
      <alignment horizontal="center"/>
    </xf>
    <xf numFmtId="0" fontId="63" fillId="0" borderId="1" xfId="11" applyFont="1" applyBorder="1"/>
    <xf numFmtId="0" fontId="64" fillId="0" borderId="0" xfId="11" applyFont="1" applyAlignment="1">
      <alignment horizontal="center"/>
    </xf>
    <xf numFmtId="172" fontId="64" fillId="0" borderId="0" xfId="11" applyNumberFormat="1" applyFont="1" applyAlignment="1">
      <alignment horizontal="right"/>
    </xf>
    <xf numFmtId="0" fontId="64" fillId="0" borderId="0" xfId="11" applyFont="1" applyAlignment="1">
      <alignment horizontal="right"/>
    </xf>
    <xf numFmtId="171" fontId="64" fillId="0" borderId="0" xfId="11" applyNumberFormat="1" applyFont="1" applyAlignment="1">
      <alignment horizontal="right"/>
    </xf>
    <xf numFmtId="4" fontId="64" fillId="0" borderId="0" xfId="11" applyNumberFormat="1" applyFont="1" applyAlignment="1">
      <alignment horizontal="right"/>
    </xf>
    <xf numFmtId="0" fontId="64" fillId="0" borderId="2" xfId="11" applyFont="1" applyBorder="1" applyAlignment="1">
      <alignment horizontal="center"/>
    </xf>
    <xf numFmtId="0" fontId="63" fillId="0" borderId="0" xfId="11" applyFont="1" applyAlignment="1">
      <alignment horizontal="center"/>
    </xf>
    <xf numFmtId="172" fontId="63" fillId="0" borderId="0" xfId="11" applyNumberFormat="1" applyFont="1" applyAlignment="1">
      <alignment horizontal="right"/>
    </xf>
    <xf numFmtId="0" fontId="63" fillId="0" borderId="0" xfId="11" applyFont="1" applyAlignment="1">
      <alignment horizontal="right"/>
    </xf>
    <xf numFmtId="171" fontId="63" fillId="0" borderId="0" xfId="11" applyNumberFormat="1" applyFont="1" applyAlignment="1">
      <alignment horizontal="right"/>
    </xf>
    <xf numFmtId="4" fontId="63" fillId="0" borderId="0" xfId="11" applyNumberFormat="1" applyFont="1" applyAlignment="1">
      <alignment horizontal="right"/>
    </xf>
    <xf numFmtId="0" fontId="63" fillId="0" borderId="2" xfId="11" applyFont="1" applyBorder="1" applyAlignment="1">
      <alignment horizontal="center"/>
    </xf>
    <xf numFmtId="0" fontId="65" fillId="0" borderId="1" xfId="11" applyFont="1" applyBorder="1"/>
    <xf numFmtId="0" fontId="65" fillId="0" borderId="0" xfId="11" applyFont="1" applyAlignment="1">
      <alignment horizontal="center"/>
    </xf>
    <xf numFmtId="172" fontId="65" fillId="0" borderId="0" xfId="11" applyNumberFormat="1" applyFont="1" applyAlignment="1">
      <alignment horizontal="right"/>
    </xf>
    <xf numFmtId="0" fontId="65" fillId="0" borderId="0" xfId="11" applyFont="1" applyAlignment="1">
      <alignment horizontal="right"/>
    </xf>
    <xf numFmtId="171" fontId="65" fillId="0" borderId="0" xfId="11" applyNumberFormat="1" applyFont="1" applyAlignment="1">
      <alignment horizontal="right"/>
    </xf>
    <xf numFmtId="0" fontId="65" fillId="0" borderId="0" xfId="11" quotePrefix="1" applyFont="1" applyAlignment="1">
      <alignment horizontal="center"/>
    </xf>
    <xf numFmtId="4" fontId="65" fillId="0" borderId="0" xfId="11" applyNumberFormat="1" applyFont="1" applyAlignment="1">
      <alignment horizontal="right"/>
    </xf>
    <xf numFmtId="0" fontId="65" fillId="0" borderId="2" xfId="11" applyFont="1" applyBorder="1" applyAlignment="1">
      <alignment horizontal="center"/>
    </xf>
    <xf numFmtId="172" fontId="50" fillId="0" borderId="0" xfId="10" applyNumberFormat="1" applyFont="1" applyAlignment="1">
      <alignment horizontal="right"/>
    </xf>
    <xf numFmtId="0" fontId="50" fillId="0" borderId="0" xfId="10" applyFont="1" applyAlignment="1">
      <alignment horizontal="right"/>
    </xf>
    <xf numFmtId="171" fontId="50" fillId="0" borderId="0" xfId="10" applyNumberFormat="1" applyFont="1" applyAlignment="1">
      <alignment horizontal="right"/>
    </xf>
    <xf numFmtId="0" fontId="61" fillId="6" borderId="1" xfId="9" applyFont="1" applyFill="1" applyBorder="1"/>
    <xf numFmtId="0" fontId="61" fillId="6" borderId="0" xfId="9" applyFont="1" applyFill="1"/>
    <xf numFmtId="0" fontId="62" fillId="6" borderId="0" xfId="9" applyFont="1" applyFill="1"/>
    <xf numFmtId="3" fontId="61" fillId="6" borderId="0" xfId="9" applyNumberFormat="1" applyFont="1" applyFill="1"/>
    <xf numFmtId="3" fontId="61" fillId="6" borderId="2" xfId="9" applyNumberFormat="1" applyFont="1" applyFill="1" applyBorder="1" applyAlignment="1">
      <alignment horizontal="center"/>
    </xf>
    <xf numFmtId="0" fontId="26" fillId="0" borderId="1" xfId="9" applyFont="1" applyBorder="1"/>
    <xf numFmtId="3" fontId="26" fillId="0" borderId="0" xfId="9" applyNumberFormat="1" applyFont="1"/>
    <xf numFmtId="3" fontId="26" fillId="0" borderId="2" xfId="9" applyNumberFormat="1" applyFont="1" applyBorder="1" applyAlignment="1">
      <alignment horizontal="center"/>
    </xf>
    <xf numFmtId="0" fontId="51" fillId="0" borderId="1" xfId="9" quotePrefix="1" applyFont="1" applyBorder="1"/>
    <xf numFmtId="0" fontId="51" fillId="0" borderId="0" xfId="9" applyFont="1"/>
    <xf numFmtId="3" fontId="51" fillId="0" borderId="0" xfId="9" applyNumberFormat="1" applyFont="1"/>
    <xf numFmtId="3" fontId="51" fillId="0" borderId="2" xfId="9" applyNumberFormat="1" applyFont="1" applyBorder="1" applyAlignment="1">
      <alignment horizontal="center"/>
    </xf>
    <xf numFmtId="0" fontId="67" fillId="0" borderId="3" xfId="9" quotePrefix="1" applyFont="1" applyBorder="1"/>
    <xf numFmtId="0" fontId="67" fillId="0" borderId="4" xfId="9" applyFont="1" applyBorder="1"/>
    <xf numFmtId="3" fontId="67" fillId="0" borderId="4" xfId="9" applyNumberFormat="1" applyFont="1" applyBorder="1"/>
    <xf numFmtId="3" fontId="67" fillId="0" borderId="5" xfId="9" applyNumberFormat="1" applyFont="1" applyBorder="1" applyAlignment="1">
      <alignment horizontal="center"/>
    </xf>
    <xf numFmtId="0" fontId="54" fillId="0" borderId="0" xfId="9" applyFont="1"/>
    <xf numFmtId="0" fontId="68" fillId="2" borderId="0" xfId="9" applyFont="1" applyFill="1"/>
    <xf numFmtId="0" fontId="69" fillId="2" borderId="0" xfId="9" applyFont="1" applyFill="1"/>
    <xf numFmtId="3" fontId="68" fillId="2" borderId="0" xfId="9" applyNumberFormat="1" applyFont="1" applyFill="1"/>
    <xf numFmtId="4" fontId="68" fillId="2" borderId="0" xfId="9" applyNumberFormat="1" applyFont="1" applyFill="1"/>
    <xf numFmtId="3" fontId="68" fillId="2" borderId="0" xfId="9" applyNumberFormat="1" applyFont="1" applyFill="1" applyAlignment="1">
      <alignment horizontal="center"/>
    </xf>
    <xf numFmtId="0" fontId="46" fillId="0" borderId="3" xfId="9" applyFont="1" applyBorder="1"/>
    <xf numFmtId="170" fontId="46" fillId="0" borderId="4" xfId="9" applyNumberFormat="1" applyFont="1" applyBorder="1"/>
    <xf numFmtId="2" fontId="46" fillId="0" borderId="4" xfId="9" applyNumberFormat="1" applyFont="1" applyBorder="1"/>
    <xf numFmtId="3" fontId="46" fillId="0" borderId="4" xfId="9" applyNumberFormat="1" applyFont="1" applyBorder="1"/>
    <xf numFmtId="4" fontId="46" fillId="0" borderId="4" xfId="9" applyNumberFormat="1" applyFont="1" applyBorder="1"/>
    <xf numFmtId="0" fontId="46" fillId="0" borderId="5" xfId="9" applyFont="1" applyBorder="1" applyAlignment="1">
      <alignment horizontal="center"/>
    </xf>
    <xf numFmtId="0" fontId="59" fillId="3" borderId="1" xfId="9" applyFont="1" applyFill="1" applyBorder="1"/>
    <xf numFmtId="3" fontId="59" fillId="3" borderId="2" xfId="9" applyNumberFormat="1" applyFont="1" applyFill="1" applyBorder="1" applyAlignment="1">
      <alignment horizontal="center"/>
    </xf>
    <xf numFmtId="0" fontId="20" fillId="0" borderId="1" xfId="8" applyFont="1" applyBorder="1"/>
    <xf numFmtId="0" fontId="20" fillId="0" borderId="2" xfId="8" applyFont="1" applyBorder="1"/>
    <xf numFmtId="3" fontId="15" fillId="5" borderId="0" xfId="13" applyNumberFormat="1" applyFont="1" applyFill="1" applyAlignment="1">
      <alignment horizontal="left" vertical="center" indent="1"/>
    </xf>
    <xf numFmtId="1" fontId="59" fillId="5" borderId="0" xfId="13" applyNumberFormat="1" applyFont="1" applyFill="1" applyAlignment="1">
      <alignment vertical="center"/>
    </xf>
    <xf numFmtId="1" fontId="59" fillId="5" borderId="0" xfId="13" applyNumberFormat="1" applyFont="1" applyFill="1" applyAlignment="1">
      <alignment horizontal="center" vertical="center"/>
    </xf>
    <xf numFmtId="1" fontId="59" fillId="5" borderId="0" xfId="13" applyNumberFormat="1" applyFont="1" applyFill="1" applyAlignment="1">
      <alignment horizontal="right" vertical="center"/>
    </xf>
    <xf numFmtId="1" fontId="50" fillId="0" borderId="0" xfId="13" applyNumberFormat="1" applyFont="1"/>
    <xf numFmtId="3" fontId="50" fillId="0" borderId="0" xfId="13" applyNumberFormat="1" applyFont="1" applyAlignment="1">
      <alignment horizontal="right"/>
    </xf>
    <xf numFmtId="3" fontId="50" fillId="0" borderId="0" xfId="13" applyNumberFormat="1" applyFont="1" applyAlignment="1">
      <alignment horizontal="center"/>
    </xf>
    <xf numFmtId="1" fontId="36" fillId="0" borderId="0" xfId="13" applyNumberFormat="1" applyFont="1" applyAlignment="1">
      <alignment vertical="center"/>
    </xf>
    <xf numFmtId="4" fontId="36" fillId="0" borderId="0" xfId="13" applyNumberFormat="1" applyFont="1" applyAlignment="1">
      <alignment horizontal="right" vertical="center"/>
    </xf>
    <xf numFmtId="4" fontId="36" fillId="0" borderId="0" xfId="13" applyNumberFormat="1" applyFont="1" applyAlignment="1">
      <alignment horizontal="center" vertical="center"/>
    </xf>
    <xf numFmtId="3" fontId="36" fillId="0" borderId="0" xfId="13" applyNumberFormat="1" applyFont="1" applyAlignment="1">
      <alignment horizontal="center" vertical="center"/>
    </xf>
    <xf numFmtId="1" fontId="61" fillId="6" borderId="0" xfId="13" applyNumberFormat="1" applyFont="1" applyFill="1" applyAlignment="1">
      <alignment vertical="center"/>
    </xf>
    <xf numFmtId="4" fontId="50" fillId="6" borderId="0" xfId="13" applyNumberFormat="1" applyFont="1" applyFill="1" applyAlignment="1">
      <alignment horizontal="right" vertical="center"/>
    </xf>
    <xf numFmtId="4" fontId="50" fillId="6" borderId="0" xfId="13" applyNumberFormat="1" applyFont="1" applyFill="1" applyAlignment="1">
      <alignment horizontal="center" vertical="center"/>
    </xf>
    <xf numFmtId="4" fontId="71" fillId="6" borderId="0" xfId="13" applyNumberFormat="1" applyFont="1" applyFill="1" applyAlignment="1">
      <alignment horizontal="center" vertical="center"/>
    </xf>
    <xf numFmtId="1" fontId="50" fillId="0" borderId="4" xfId="13" applyNumberFormat="1" applyFont="1" applyBorder="1" applyAlignment="1">
      <alignment vertical="center"/>
    </xf>
    <xf numFmtId="4" fontId="50" fillId="0" borderId="4" xfId="13" applyNumberFormat="1" applyFont="1" applyBorder="1" applyAlignment="1">
      <alignment horizontal="right" vertical="center"/>
    </xf>
    <xf numFmtId="4" fontId="50" fillId="0" borderId="4" xfId="13" applyNumberFormat="1" applyFont="1" applyBorder="1" applyAlignment="1">
      <alignment horizontal="center" vertical="center"/>
    </xf>
    <xf numFmtId="4" fontId="46" fillId="0" borderId="4" xfId="13" applyNumberFormat="1" applyFont="1" applyBorder="1" applyAlignment="1">
      <alignment horizontal="center" vertical="center"/>
    </xf>
    <xf numFmtId="1" fontId="46" fillId="0" borderId="4" xfId="13" applyNumberFormat="1" applyFont="1" applyBorder="1" applyAlignment="1">
      <alignment vertical="center"/>
    </xf>
    <xf numFmtId="4" fontId="46" fillId="0" borderId="4" xfId="13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" fontId="58" fillId="5" borderId="0" xfId="2" applyNumberFormat="1" applyFont="1" applyFill="1" applyBorder="1" applyAlignment="1">
      <alignment horizontal="center" vertical="center"/>
    </xf>
    <xf numFmtId="167" fontId="58" fillId="5" borderId="0" xfId="3" applyNumberFormat="1" applyFont="1" applyFill="1" applyBorder="1" applyAlignment="1">
      <alignment horizontal="center" vertical="center"/>
    </xf>
    <xf numFmtId="0" fontId="72" fillId="0" borderId="0" xfId="1" applyFont="1" applyAlignment="1">
      <alignment vertical="center"/>
    </xf>
    <xf numFmtId="167" fontId="46" fillId="0" borderId="0" xfId="3" applyNumberFormat="1" applyFont="1" applyBorder="1" applyAlignment="1">
      <alignment horizontal="center" vertical="center"/>
    </xf>
    <xf numFmtId="3" fontId="46" fillId="0" borderId="0" xfId="1" applyNumberFormat="1" applyFont="1" applyAlignment="1">
      <alignment horizontal="right" vertical="center" indent="1"/>
    </xf>
    <xf numFmtId="0" fontId="50" fillId="0" borderId="0" xfId="1" applyFont="1" applyAlignment="1">
      <alignment vertical="center"/>
    </xf>
    <xf numFmtId="165" fontId="50" fillId="0" borderId="4" xfId="2" applyFont="1" applyBorder="1" applyAlignment="1">
      <alignment vertical="center"/>
    </xf>
    <xf numFmtId="3" fontId="46" fillId="0" borderId="4" xfId="2" applyNumberFormat="1" applyFont="1" applyFill="1" applyBorder="1" applyAlignment="1">
      <alignment horizontal="right" vertical="center" indent="1"/>
    </xf>
    <xf numFmtId="167" fontId="46" fillId="0" borderId="4" xfId="3" applyNumberFormat="1" applyFont="1" applyBorder="1" applyAlignment="1">
      <alignment horizontal="center" vertical="center"/>
    </xf>
    <xf numFmtId="0" fontId="3" fillId="5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50" fillId="0" borderId="0" xfId="1" applyFont="1" applyAlignment="1">
      <alignment horizontal="left" vertical="center"/>
    </xf>
    <xf numFmtId="3" fontId="46" fillId="0" borderId="0" xfId="1" applyNumberFormat="1" applyFont="1" applyAlignment="1">
      <alignment vertical="center"/>
    </xf>
    <xf numFmtId="17" fontId="46" fillId="0" borderId="0" xfId="1" quotePrefix="1" applyNumberFormat="1" applyFont="1" applyAlignment="1">
      <alignment horizontal="right" vertical="center"/>
    </xf>
    <xf numFmtId="10" fontId="46" fillId="0" borderId="0" xfId="3" applyNumberFormat="1" applyFont="1" applyBorder="1" applyAlignment="1">
      <alignment vertical="center"/>
    </xf>
    <xf numFmtId="168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right" vertical="center"/>
    </xf>
    <xf numFmtId="3" fontId="46" fillId="0" borderId="0" xfId="1" applyNumberFormat="1" applyFont="1" applyAlignment="1">
      <alignment horizontal="right" vertical="center"/>
    </xf>
    <xf numFmtId="0" fontId="46" fillId="0" borderId="0" xfId="1" applyFont="1" applyAlignment="1">
      <alignment horizontal="left" vertical="center"/>
    </xf>
    <xf numFmtId="2" fontId="46" fillId="0" borderId="0" xfId="2" applyNumberFormat="1" applyFont="1" applyBorder="1" applyAlignment="1">
      <alignment horizontal="right" vertical="center"/>
    </xf>
    <xf numFmtId="3" fontId="17" fillId="0" borderId="0" xfId="1" applyNumberFormat="1" applyFont="1" applyAlignment="1">
      <alignment vertical="center"/>
    </xf>
    <xf numFmtId="10" fontId="17" fillId="0" borderId="0" xfId="3" applyNumberFormat="1" applyFont="1" applyBorder="1" applyAlignment="1">
      <alignment vertical="center"/>
    </xf>
    <xf numFmtId="10" fontId="17" fillId="0" borderId="0" xfId="3" applyNumberFormat="1" applyFont="1" applyBorder="1" applyAlignment="1">
      <alignment horizontal="right" vertical="center"/>
    </xf>
    <xf numFmtId="3" fontId="17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46" fillId="0" borderId="4" xfId="1" applyFont="1" applyBorder="1" applyAlignment="1">
      <alignment horizontal="left" vertical="center"/>
    </xf>
    <xf numFmtId="3" fontId="46" fillId="0" borderId="4" xfId="1" applyNumberFormat="1" applyFont="1" applyBorder="1" applyAlignment="1">
      <alignment vertical="center"/>
    </xf>
    <xf numFmtId="10" fontId="46" fillId="0" borderId="4" xfId="3" applyNumberFormat="1" applyFont="1" applyBorder="1" applyAlignment="1">
      <alignment horizontal="right" vertical="center"/>
    </xf>
    <xf numFmtId="3" fontId="46" fillId="0" borderId="4" xfId="1" applyNumberFormat="1" applyFont="1" applyBorder="1" applyAlignment="1">
      <alignment horizontal="right" vertical="center"/>
    </xf>
    <xf numFmtId="0" fontId="50" fillId="6" borderId="4" xfId="1" applyFont="1" applyFill="1" applyBorder="1" applyAlignment="1">
      <alignment horizontal="left" vertical="center"/>
    </xf>
    <xf numFmtId="3" fontId="50" fillId="6" borderId="4" xfId="1" applyNumberFormat="1" applyFont="1" applyFill="1" applyBorder="1" applyAlignment="1">
      <alignment vertical="center"/>
    </xf>
    <xf numFmtId="10" fontId="50" fillId="6" borderId="4" xfId="3" applyNumberFormat="1" applyFont="1" applyFill="1" applyBorder="1" applyAlignment="1">
      <alignment vertical="center"/>
    </xf>
    <xf numFmtId="0" fontId="58" fillId="5" borderId="0" xfId="1" applyFont="1" applyFill="1" applyAlignment="1">
      <alignment horizontal="left" vertical="center" indent="1"/>
    </xf>
    <xf numFmtId="0" fontId="58" fillId="5" borderId="0" xfId="1" applyFont="1" applyFill="1" applyAlignment="1">
      <alignment horizontal="center" vertical="center"/>
    </xf>
    <xf numFmtId="0" fontId="73" fillId="4" borderId="0" xfId="1" applyFont="1" applyFill="1" applyAlignment="1">
      <alignment vertical="center"/>
    </xf>
    <xf numFmtId="3" fontId="73" fillId="4" borderId="0" xfId="1" applyNumberFormat="1" applyFont="1" applyFill="1" applyAlignment="1">
      <alignment vertical="center"/>
    </xf>
    <xf numFmtId="0" fontId="74" fillId="4" borderId="0" xfId="1" applyFont="1" applyFill="1" applyAlignment="1">
      <alignment horizontal="left" vertical="center"/>
    </xf>
    <xf numFmtId="10" fontId="73" fillId="4" borderId="0" xfId="3" applyNumberFormat="1" applyFont="1" applyFill="1" applyAlignment="1">
      <alignment vertical="center"/>
    </xf>
    <xf numFmtId="0" fontId="75" fillId="4" borderId="0" xfId="1" applyFont="1" applyFill="1"/>
    <xf numFmtId="0" fontId="75" fillId="0" borderId="0" xfId="1" applyFont="1"/>
    <xf numFmtId="0" fontId="76" fillId="4" borderId="0" xfId="1" applyFont="1" applyFill="1" applyAlignment="1">
      <alignment horizontal="left"/>
    </xf>
    <xf numFmtId="3" fontId="75" fillId="4" borderId="0" xfId="1" applyNumberFormat="1" applyFont="1" applyFill="1" applyAlignment="1">
      <alignment horizontal="right"/>
    </xf>
    <xf numFmtId="10" fontId="73" fillId="0" borderId="0" xfId="3" applyNumberFormat="1" applyFont="1"/>
    <xf numFmtId="0" fontId="77" fillId="4" borderId="0" xfId="1" applyFont="1" applyFill="1" applyAlignment="1">
      <alignment horizontal="left"/>
    </xf>
    <xf numFmtId="10" fontId="75" fillId="0" borderId="0" xfId="3" applyNumberFormat="1" applyFont="1"/>
    <xf numFmtId="9" fontId="75" fillId="0" borderId="0" xfId="1" applyNumberFormat="1" applyFont="1"/>
    <xf numFmtId="0" fontId="73" fillId="4" borderId="0" xfId="1" applyFont="1" applyFill="1"/>
    <xf numFmtId="0" fontId="73" fillId="0" borderId="0" xfId="1" applyFont="1"/>
    <xf numFmtId="0" fontId="63" fillId="0" borderId="0" xfId="11" quotePrefix="1" applyFont="1" applyAlignment="1">
      <alignment horizontal="center"/>
    </xf>
    <xf numFmtId="0" fontId="78" fillId="0" borderId="0" xfId="1" applyFont="1" applyAlignment="1">
      <alignment horizontal="left" vertical="center"/>
    </xf>
    <xf numFmtId="17" fontId="79" fillId="0" borderId="0" xfId="1" applyNumberFormat="1" applyFont="1" applyAlignment="1">
      <alignment horizontal="right" vertical="center"/>
    </xf>
    <xf numFmtId="164" fontId="80" fillId="0" borderId="0" xfId="4" applyFont="1" applyAlignment="1">
      <alignment horizontal="left" vertical="center"/>
    </xf>
    <xf numFmtId="170" fontId="46" fillId="0" borderId="0" xfId="9" applyNumberFormat="1" applyFont="1" applyAlignment="1">
      <alignment horizontal="center"/>
    </xf>
    <xf numFmtId="2" fontId="46" fillId="0" borderId="0" xfId="9" applyNumberFormat="1" applyFont="1" applyAlignment="1">
      <alignment horizontal="center"/>
    </xf>
    <xf numFmtId="0" fontId="81" fillId="0" borderId="0" xfId="1" applyFont="1" applyAlignment="1">
      <alignment vertical="center"/>
    </xf>
    <xf numFmtId="0" fontId="82" fillId="0" borderId="0" xfId="1" applyFont="1" applyAlignment="1">
      <alignment vertical="center"/>
    </xf>
    <xf numFmtId="4" fontId="82" fillId="0" borderId="0" xfId="1" applyNumberFormat="1" applyFont="1" applyAlignment="1">
      <alignment vertical="center"/>
    </xf>
    <xf numFmtId="0" fontId="78" fillId="0" borderId="0" xfId="1" applyFont="1" applyAlignment="1">
      <alignment vertical="center"/>
    </xf>
    <xf numFmtId="0" fontId="73" fillId="0" borderId="0" xfId="1" applyFont="1" applyAlignment="1">
      <alignment vertical="center"/>
    </xf>
    <xf numFmtId="3" fontId="73" fillId="0" borderId="0" xfId="1" applyNumberFormat="1" applyFont="1" applyAlignment="1">
      <alignment vertical="center"/>
    </xf>
    <xf numFmtId="0" fontId="74" fillId="0" borderId="0" xfId="1" applyFont="1" applyAlignment="1">
      <alignment horizontal="left" vertical="center"/>
    </xf>
    <xf numFmtId="0" fontId="83" fillId="4" borderId="0" xfId="1" applyFont="1" applyFill="1"/>
    <xf numFmtId="0" fontId="83" fillId="0" borderId="0" xfId="1" applyFont="1"/>
    <xf numFmtId="0" fontId="83" fillId="4" borderId="0" xfId="1" applyFont="1" applyFill="1" applyAlignment="1">
      <alignment horizontal="right"/>
    </xf>
    <xf numFmtId="0" fontId="84" fillId="4" borderId="0" xfId="1" applyFont="1" applyFill="1" applyAlignment="1">
      <alignment horizontal="left"/>
    </xf>
    <xf numFmtId="166" fontId="83" fillId="4" borderId="0" xfId="5" applyNumberFormat="1" applyFont="1" applyFill="1" applyAlignment="1">
      <alignment horizontal="right"/>
    </xf>
    <xf numFmtId="10" fontId="83" fillId="0" borderId="0" xfId="3" applyNumberFormat="1" applyFont="1"/>
    <xf numFmtId="166" fontId="73" fillId="4" borderId="0" xfId="5" applyNumberFormat="1" applyFont="1" applyFill="1" applyAlignment="1">
      <alignment horizontal="right"/>
    </xf>
    <xf numFmtId="3" fontId="73" fillId="4" borderId="0" xfId="1" applyNumberFormat="1" applyFont="1" applyFill="1" applyAlignment="1">
      <alignment horizontal="right"/>
    </xf>
    <xf numFmtId="9" fontId="73" fillId="0" borderId="0" xfId="1" applyNumberFormat="1" applyFont="1"/>
    <xf numFmtId="0" fontId="73" fillId="4" borderId="0" xfId="1" applyFont="1" applyFill="1" applyAlignment="1">
      <alignment horizontal="right"/>
    </xf>
    <xf numFmtId="166" fontId="73" fillId="4" borderId="0" xfId="5" applyNumberFormat="1" applyFont="1" applyFill="1"/>
    <xf numFmtId="3" fontId="73" fillId="4" borderId="0" xfId="1" applyNumberFormat="1" applyFont="1" applyFill="1"/>
    <xf numFmtId="0" fontId="49" fillId="4" borderId="1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49" fillId="4" borderId="2" xfId="1" applyFont="1" applyFill="1" applyBorder="1" applyAlignment="1">
      <alignment horizontal="center" vertical="center"/>
    </xf>
    <xf numFmtId="0" fontId="48" fillId="4" borderId="1" xfId="1" applyFont="1" applyFill="1" applyBorder="1" applyAlignment="1">
      <alignment horizontal="center" vertical="center"/>
    </xf>
    <xf numFmtId="0" fontId="48" fillId="4" borderId="0" xfId="1" applyFont="1" applyFill="1" applyAlignment="1">
      <alignment horizontal="center" vertical="center"/>
    </xf>
    <xf numFmtId="0" fontId="48" fillId="4" borderId="2" xfId="1" applyFont="1" applyFill="1" applyBorder="1" applyAlignment="1">
      <alignment horizontal="center" vertical="center"/>
    </xf>
    <xf numFmtId="0" fontId="31" fillId="5" borderId="1" xfId="1" applyFont="1" applyFill="1" applyBorder="1" applyAlignment="1">
      <alignment horizontal="left" vertical="center" wrapText="1" indent="1"/>
    </xf>
    <xf numFmtId="0" fontId="31" fillId="5" borderId="0" xfId="1" applyFont="1" applyFill="1" applyAlignment="1">
      <alignment horizontal="left" vertical="center" indent="1"/>
    </xf>
    <xf numFmtId="0" fontId="40" fillId="0" borderId="1" xfId="1" applyFont="1" applyBorder="1" applyAlignment="1">
      <alignment horizontal="center" vertical="center" wrapText="1"/>
    </xf>
    <xf numFmtId="0" fontId="40" fillId="0" borderId="0" xfId="1" applyFont="1" applyAlignment="1">
      <alignment horizontal="center" vertical="center" wrapText="1"/>
    </xf>
    <xf numFmtId="0" fontId="40" fillId="0" borderId="2" xfId="1" applyFont="1" applyBorder="1" applyAlignment="1">
      <alignment horizontal="center" vertical="center" wrapText="1"/>
    </xf>
    <xf numFmtId="0" fontId="46" fillId="4" borderId="1" xfId="0" applyFont="1" applyFill="1" applyBorder="1" applyAlignment="1">
      <alignment horizontal="left" vertical="center" wrapText="1"/>
    </xf>
    <xf numFmtId="0" fontId="46" fillId="4" borderId="0" xfId="0" applyFont="1" applyFill="1" applyAlignment="1">
      <alignment horizontal="left" vertical="center" wrapText="1"/>
    </xf>
    <xf numFmtId="0" fontId="46" fillId="4" borderId="2" xfId="0" applyFont="1" applyFill="1" applyBorder="1" applyAlignment="1">
      <alignment horizontal="left" vertical="center" wrapText="1"/>
    </xf>
    <xf numFmtId="0" fontId="46" fillId="4" borderId="3" xfId="0" applyFont="1" applyFill="1" applyBorder="1" applyAlignment="1">
      <alignment horizontal="left" vertical="center" wrapText="1"/>
    </xf>
    <xf numFmtId="0" fontId="46" fillId="4" borderId="4" xfId="0" applyFont="1" applyFill="1" applyBorder="1" applyAlignment="1">
      <alignment horizontal="left" vertical="center" wrapText="1"/>
    </xf>
    <xf numFmtId="0" fontId="46" fillId="4" borderId="5" xfId="0" applyFont="1" applyFill="1" applyBorder="1" applyAlignment="1">
      <alignment horizontal="left" vertical="center" wrapText="1"/>
    </xf>
    <xf numFmtId="0" fontId="45" fillId="4" borderId="0" xfId="1" applyFont="1" applyFill="1" applyAlignment="1">
      <alignment horizontal="center" vertical="center"/>
    </xf>
    <xf numFmtId="0" fontId="46" fillId="4" borderId="0" xfId="1" applyFont="1" applyFill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 indent="1"/>
    </xf>
    <xf numFmtId="0" fontId="28" fillId="0" borderId="3" xfId="1" applyFont="1" applyBorder="1" applyAlignment="1">
      <alignment horizontal="left" indent="2"/>
    </xf>
    <xf numFmtId="0" fontId="28" fillId="0" borderId="4" xfId="1" applyFont="1" applyBorder="1" applyAlignment="1">
      <alignment horizontal="left" indent="2"/>
    </xf>
    <xf numFmtId="0" fontId="28" fillId="0" borderId="5" xfId="1" applyFont="1" applyBorder="1" applyAlignment="1">
      <alignment horizontal="left" indent="2"/>
    </xf>
    <xf numFmtId="0" fontId="53" fillId="0" borderId="0" xfId="1" applyFont="1" applyAlignment="1">
      <alignment horizontal="center" vertical="center" wrapText="1"/>
    </xf>
    <xf numFmtId="0" fontId="31" fillId="5" borderId="1" xfId="1" applyFont="1" applyFill="1" applyBorder="1" applyAlignment="1">
      <alignment horizontal="left" vertical="center" wrapText="1"/>
    </xf>
    <xf numFmtId="0" fontId="31" fillId="5" borderId="0" xfId="1" applyFont="1" applyFill="1" applyAlignment="1">
      <alignment horizontal="left" vertical="center" wrapText="1"/>
    </xf>
    <xf numFmtId="0" fontId="31" fillId="5" borderId="2" xfId="1" applyFont="1" applyFill="1" applyBorder="1" applyAlignment="1">
      <alignment horizontal="left" vertical="center" wrapText="1"/>
    </xf>
    <xf numFmtId="0" fontId="31" fillId="5" borderId="1" xfId="1" applyFont="1" applyFill="1" applyBorder="1" applyAlignment="1">
      <alignment horizontal="left" vertical="center" wrapText="1" indent="2"/>
    </xf>
    <xf numFmtId="0" fontId="31" fillId="5" borderId="0" xfId="1" applyFont="1" applyFill="1" applyAlignment="1">
      <alignment horizontal="left" vertical="center" wrapText="1" indent="2"/>
    </xf>
    <xf numFmtId="0" fontId="47" fillId="5" borderId="0" xfId="1" applyFont="1" applyFill="1" applyAlignment="1">
      <alignment horizontal="center" vertical="center" wrapText="1"/>
    </xf>
    <xf numFmtId="0" fontId="55" fillId="5" borderId="0" xfId="1" applyFont="1" applyFill="1" applyAlignment="1">
      <alignment horizontal="center" vertical="center" wrapText="1"/>
    </xf>
    <xf numFmtId="0" fontId="47" fillId="5" borderId="0" xfId="1" applyFont="1" applyFill="1" applyAlignment="1">
      <alignment horizontal="center" vertical="center"/>
    </xf>
    <xf numFmtId="0" fontId="57" fillId="4" borderId="6" xfId="1" applyFont="1" applyFill="1" applyBorder="1" applyAlignment="1">
      <alignment horizontal="center" vertical="center"/>
    </xf>
    <xf numFmtId="0" fontId="57" fillId="4" borderId="7" xfId="1" applyFont="1" applyFill="1" applyBorder="1" applyAlignment="1">
      <alignment horizontal="center" vertical="center"/>
    </xf>
    <xf numFmtId="0" fontId="57" fillId="4" borderId="8" xfId="1" applyFont="1" applyFill="1" applyBorder="1" applyAlignment="1">
      <alignment horizontal="center" vertical="center"/>
    </xf>
    <xf numFmtId="1" fontId="31" fillId="5" borderId="0" xfId="13" applyNumberFormat="1" applyFont="1" applyFill="1" applyAlignment="1">
      <alignment horizontal="left" vertical="center" wrapText="1" indent="1"/>
    </xf>
  </cellXfs>
  <cellStyles count="14">
    <cellStyle name="Millares [0] 2" xfId="4" xr:uid="{91074B8A-B38A-4A99-92A6-FB549BD57EF8}"/>
    <cellStyle name="Millares 2" xfId="2" xr:uid="{7DAC4C79-DF10-44D9-BE3D-1CCDD0EE4245}"/>
    <cellStyle name="Millares_INFOBU12" xfId="5" xr:uid="{626DDC04-04CD-4FA0-91C4-FDE294FAC1A0}"/>
    <cellStyle name="Normal" xfId="0" builtinId="0"/>
    <cellStyle name="Normal 2" xfId="1" xr:uid="{711D8417-92CC-434D-A1F4-1EB568A85B1A}"/>
    <cellStyle name="Normal 2 2" xfId="9" xr:uid="{D557A004-A48A-481B-A1DC-F460CC9DD525}"/>
    <cellStyle name="Normal 3" xfId="6" xr:uid="{B24E0F32-2C20-4E5A-A70D-5B7A4D7B471A}"/>
    <cellStyle name="Normal 4 2" xfId="12" xr:uid="{BB711DD7-E3DA-4557-ADD4-6CE8B8F51D2F}"/>
    <cellStyle name="Normal 5" xfId="11" xr:uid="{D54325BF-DB54-45B9-8F96-85599107F19C}"/>
    <cellStyle name="Normal_OPECE" xfId="10" xr:uid="{B4288741-CC76-4574-9512-7B4A65CBA494}"/>
    <cellStyle name="Normal_OPSEP" xfId="7" xr:uid="{5BFC4076-2CD4-44B8-9934-7AF8FEFF1B33}"/>
    <cellStyle name="Normal_Posturas _1" xfId="8" xr:uid="{07AE670C-28DF-4B99-BC87-2E8C9D5E1F57}"/>
    <cellStyle name="Normal_TITULOS" xfId="13" xr:uid="{B818920C-8C4B-4FC3-8E88-187039261855}"/>
    <cellStyle name="Porcentaje 2" xfId="3" xr:uid="{5F56194C-3893-47FE-80C6-05BC99659134}"/>
  </cellStyles>
  <dxfs count="0"/>
  <tableStyles count="0" defaultTableStyle="TableStyleMedium2" defaultPivotStyle="PivotStyleLight16"/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7552821479249792E-4"/>
                  <c:y val="-4.93204760252753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2149132497.75</c:v>
                </c:pt>
                <c:pt idx="1">
                  <c:v>1485534927.7400019</c:v>
                </c:pt>
                <c:pt idx="2">
                  <c:v>1182166774.2</c:v>
                </c:pt>
                <c:pt idx="3">
                  <c:v>645758373.75000024</c:v>
                </c:pt>
                <c:pt idx="4">
                  <c:v>364517900.10000002</c:v>
                </c:pt>
                <c:pt idx="5">
                  <c:v>690841310.10000002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Notas de Crédito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2074250379.1800003</c:v>
                </c:pt>
                <c:pt idx="1">
                  <c:v>1683492567.2499998</c:v>
                </c:pt>
                <c:pt idx="2">
                  <c:v>1391512250.7600005</c:v>
                </c:pt>
                <c:pt idx="3">
                  <c:v>633047496.8099997</c:v>
                </c:pt>
                <c:pt idx="4">
                  <c:v>251133417.87000024</c:v>
                </c:pt>
                <c:pt idx="5">
                  <c:v>504498364.14000016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7.1055381400208992E-2"/>
                  <c:y val="-0.15733361144426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9.0909090909090912E-2"/>
                  <c:y val="0.1492200726564807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Nacional!$N$13:$N$14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Nacional!$O$13:$O$14</c:f>
              <c:numCache>
                <c:formatCode>_(* #,##0_);_(* \(#,##0\);_(* "-"??_);_(@_)</c:formatCode>
                <c:ptCount val="2"/>
                <c:pt idx="0">
                  <c:v>6489635089.3900003</c:v>
                </c:pt>
                <c:pt idx="1">
                  <c:v>6732012546.6172132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ENERO - DICIEMBRE 2023</a:t>
            </a: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Nacional!$N$18:$N$19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Nacional!$O$18:$O$19</c:f>
              <c:numCache>
                <c:formatCode>#,##0</c:formatCode>
                <c:ptCount val="2"/>
                <c:pt idx="0">
                  <c:v>3963518552.3400002</c:v>
                </c:pt>
                <c:pt idx="1">
                  <c:v>3974095043.5271807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Nacional!$N$8:$N$9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Nacional!$O$8:$O$9</c:f>
              <c:numCache>
                <c:formatCode>_(* #,##0_);_(* \(#,##0\);_(* "-"??_);_(@_)</c:formatCode>
                <c:ptCount val="2"/>
                <c:pt idx="0">
                  <c:v>28312910.249999996</c:v>
                </c:pt>
                <c:pt idx="1">
                  <c:v>66546107.559999973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5.4898196612469113E-2"/>
                  <c:y val="-0.1282127149395625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4.2254122945787724E-2"/>
                  <c:y val="0.14622412810559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Nacional!$N$39:$N$40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Nacional!$O$39:$O$40</c:f>
              <c:numCache>
                <c:formatCode>#,##0</c:formatCode>
                <c:ptCount val="2"/>
                <c:pt idx="0">
                  <c:v>2006928815.7999997</c:v>
                </c:pt>
                <c:pt idx="1">
                  <c:v>2190799140.6059985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5.9648450344681324E-2"/>
                  <c:y val="8.471569114681198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Nacional!$N$44:$N$45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Nacional!$O$44:$O$45</c:f>
              <c:numCache>
                <c:formatCode>#,##0</c:formatCode>
                <c:ptCount val="2"/>
                <c:pt idx="0">
                  <c:v>2033106687.2699997</c:v>
                </c:pt>
                <c:pt idx="1">
                  <c:v>2215093243.5059986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4.5267489711934158E-2"/>
                  <c:y val="9.50203782659676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6.584362139917696E-2"/>
                  <c:y val="-9.978152290988513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Nacional!$N$33:$N$34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Nacional!$O$33:$O$34</c:f>
              <c:numCache>
                <c:formatCode>#,##0</c:formatCode>
                <c:ptCount val="2"/>
                <c:pt idx="0">
                  <c:v>26177871.469999999</c:v>
                </c:pt>
                <c:pt idx="1">
                  <c:v>24294102.430000003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 * #,##0_ ;_ * \-#,##0_ ;_ * "-"_ ;_ @_ </c:formatCode>
                <c:ptCount val="3"/>
                <c:pt idx="0">
                  <c:v>593408.63</c:v>
                </c:pt>
                <c:pt idx="1">
                  <c:v>792620630.84000003</c:v>
                </c:pt>
                <c:pt idx="2">
                  <c:v>793214039.47000003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/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 * #,##0_ ;_ * \-#,##0_ ;_ * "-"_ ;_ @_ </c:formatCode>
                <c:ptCount val="3"/>
                <c:pt idx="0">
                  <c:v>1947437.4500000002</c:v>
                </c:pt>
                <c:pt idx="1">
                  <c:v>850421835.99000037</c:v>
                </c:pt>
                <c:pt idx="2">
                  <c:v>852369273.44000041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 * #,##0_ ;_ * \-#,##0_ ;_ * "-"_ ;_ @_ </c:formatCode>
                <c:ptCount val="3"/>
                <c:pt idx="0">
                  <c:v>593408.63</c:v>
                </c:pt>
                <c:pt idx="1">
                  <c:v>315273506.96764386</c:v>
                </c:pt>
                <c:pt idx="2">
                  <c:v>315866915.59764385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 * #,##0_ ;_ * \-#,##0_ ;_ * "-"_ ;_ @_ </c:formatCode>
                <c:ptCount val="3"/>
                <c:pt idx="0">
                  <c:v>1947437.4500000002</c:v>
                </c:pt>
                <c:pt idx="1">
                  <c:v>440503048.98797268</c:v>
                </c:pt>
                <c:pt idx="2">
                  <c:v>442450486.43797266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681534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5424984" cy="81153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6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DICIEMBRE 2023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13421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0.02182</cdr:x>
      <cdr:y>0.01489</cdr:y>
    </cdr:from>
    <cdr:to>
      <cdr:x>0.98994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05" y="57203"/>
          <a:ext cx="4792025" cy="739218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Enero-Diciembre 2023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Enero-Diciembre 2022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266700</xdr:colOff>
      <xdr:row>38</xdr:row>
      <xdr:rowOff>108156</xdr:rowOff>
    </xdr:from>
    <xdr:to>
      <xdr:col>8</xdr:col>
      <xdr:colOff>200025</xdr:colOff>
      <xdr:row>61</xdr:row>
      <xdr:rowOff>139700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80060" y="8406336"/>
          <a:ext cx="9808845" cy="3513884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8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646398" y="9291654"/>
          <a:ext cx="3403496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676275</xdr:colOff>
      <xdr:row>0</xdr:row>
      <xdr:rowOff>0</xdr:rowOff>
    </xdr:from>
    <xdr:to>
      <xdr:col>9</xdr:col>
      <xdr:colOff>0</xdr:colOff>
      <xdr:row>1</xdr:row>
      <xdr:rowOff>14154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7550" y="0"/>
          <a:ext cx="3257550" cy="966654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DICIEMBRE 2023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 - DICIEMBRE 2023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0.01582</cdr:x>
      <cdr:y>0.01799</cdr:y>
    </cdr:from>
    <cdr:to>
      <cdr:x>0.97474</cdr:x>
      <cdr:y>0.25844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391" y="48236"/>
          <a:ext cx="2872553" cy="644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 DICIEMBRE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0.21164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190" y="59298"/>
          <a:ext cx="2941743" cy="5122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+mn-cs"/>
            </a:rPr>
            <a:t>ENERO - DICIEMBRE 2023</a:t>
          </a:r>
          <a:endParaRPr lang="es-EC" sz="900">
            <a:effectLst/>
            <a:latin typeface="Segoe UI Variable Display Semib" pitchFamily="2" charset="0"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 - DICIEMBRE 2023</a:t>
          </a:r>
          <a:endParaRPr lang="es-EC" sz="9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55</xdr:row>
      <xdr:rowOff>61652</xdr:rowOff>
    </xdr:from>
    <xdr:to>
      <xdr:col>12</xdr:col>
      <xdr:colOff>762000</xdr:colOff>
      <xdr:row>62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A3D043D2-358B-4645-8821-5EACB2B4543D}"/>
            </a:ext>
          </a:extLst>
        </xdr:cNvPr>
        <xdr:cNvSpPr>
          <a:spLocks noChangeArrowheads="1"/>
        </xdr:cNvSpPr>
      </xdr:nvSpPr>
      <xdr:spPr bwMode="auto">
        <a:xfrm>
          <a:off x="2652849" y="18063902"/>
          <a:ext cx="16506008" cy="146022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Picaval, Silvercross, Plusbursátil, Accitlan y Advfin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517071</xdr:colOff>
      <xdr:row>0</xdr:row>
      <xdr:rowOff>13607</xdr:rowOff>
    </xdr:from>
    <xdr:to>
      <xdr:col>15</xdr:col>
      <xdr:colOff>19049</xdr:colOff>
      <xdr:row>1</xdr:row>
      <xdr:rowOff>7262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0260FD-7894-4079-A664-5F00E2C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13607"/>
          <a:ext cx="3284764" cy="974730"/>
        </a:xfrm>
        <a:prstGeom prst="rect">
          <a:avLst/>
        </a:prstGeom>
      </xdr:spPr>
    </xdr:pic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1996440</xdr:colOff>
      <xdr:row>56</xdr:row>
      <xdr:rowOff>15932</xdr:rowOff>
    </xdr:from>
    <xdr:to>
      <xdr:col>13</xdr:col>
      <xdr:colOff>426720</xdr:colOff>
      <xdr:row>63</xdr:row>
      <xdr:rowOff>101831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7A839EF-3E32-4646-9F7B-B0F9B27302AF}"/>
            </a:ext>
          </a:extLst>
        </xdr:cNvPr>
        <xdr:cNvSpPr>
          <a:spLocks noChangeArrowheads="1"/>
        </xdr:cNvSpPr>
      </xdr:nvSpPr>
      <xdr:spPr bwMode="auto">
        <a:xfrm>
          <a:off x="2346960" y="18121052"/>
          <a:ext cx="17526000" cy="148797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marL="0" indent="0"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¡ Felicitamos a las casas de valores Silvercross, Picaval, Probrokers, Plusbursátil y Másvalores por haberse 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11</xdr:col>
      <xdr:colOff>1673679</xdr:colOff>
      <xdr:row>0</xdr:row>
      <xdr:rowOff>13607</xdr:rowOff>
    </xdr:from>
    <xdr:to>
      <xdr:col>15</xdr:col>
      <xdr:colOff>19050</xdr:colOff>
      <xdr:row>1</xdr:row>
      <xdr:rowOff>13839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824F375-5217-40B8-8D4B-BB0332FD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22786" y="13607"/>
          <a:ext cx="4087585" cy="1211268"/>
        </a:xfrm>
        <a:prstGeom prst="rect">
          <a:avLst/>
        </a:prstGeom>
      </xdr:spPr>
    </xdr:pic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1242447</xdr:colOff>
      <xdr:row>0</xdr:row>
      <xdr:rowOff>0</xdr:rowOff>
    </xdr:from>
    <xdr:to>
      <xdr:col>12</xdr:col>
      <xdr:colOff>631371</xdr:colOff>
      <xdr:row>1</xdr:row>
      <xdr:rowOff>13607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248659-79AB-4224-A224-13ED8FE1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06590" y="0"/>
          <a:ext cx="4178639" cy="1238250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0</xdr:row>
      <xdr:rowOff>0</xdr:rowOff>
    </xdr:from>
    <xdr:to>
      <xdr:col>7</xdr:col>
      <xdr:colOff>9726</xdr:colOff>
      <xdr:row>1</xdr:row>
      <xdr:rowOff>16311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63783C-EA69-43E3-A80B-FCBE888E9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4566" y="0"/>
          <a:ext cx="4247660" cy="1258702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19050</xdr:colOff>
      <xdr:row>1</xdr:row>
      <xdr:rowOff>13420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3525" y="7213600"/>
          <a:ext cx="12748418" cy="5412740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1438276</xdr:colOff>
      <xdr:row>1</xdr:row>
      <xdr:rowOff>9525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zoomScale="118" zoomScaleNormal="118" workbookViewId="0">
      <selection activeCell="K9" sqref="K9"/>
    </sheetView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tabSelected="1" zoomScale="80" zoomScaleNormal="80" workbookViewId="0"/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67" t="s">
        <v>596</v>
      </c>
      <c r="C1" s="468"/>
      <c r="D1" s="96"/>
      <c r="E1" s="96"/>
      <c r="F1" s="96"/>
      <c r="G1" s="114"/>
    </row>
    <row r="2" spans="1:13" ht="9.75" customHeight="1" x14ac:dyDescent="0.3">
      <c r="B2" s="469" t="s">
        <v>0</v>
      </c>
      <c r="C2" s="470"/>
      <c r="D2" s="470"/>
      <c r="E2" s="470"/>
      <c r="F2" s="470"/>
      <c r="G2" s="471"/>
    </row>
    <row r="3" spans="1:13" s="8" customFormat="1" ht="23.25" customHeight="1" x14ac:dyDescent="0.3">
      <c r="B3" s="469"/>
      <c r="C3" s="470"/>
      <c r="D3" s="470"/>
      <c r="E3" s="470"/>
      <c r="F3" s="470"/>
      <c r="G3" s="471"/>
      <c r="H3" s="115"/>
      <c r="I3" s="7"/>
      <c r="J3" s="7"/>
      <c r="K3" s="7"/>
      <c r="L3" s="7"/>
      <c r="M3" s="7"/>
    </row>
    <row r="4" spans="1:13" s="10" customFormat="1" ht="68.400000000000006" customHeight="1" x14ac:dyDescent="0.3">
      <c r="B4" s="472" t="s">
        <v>328</v>
      </c>
      <c r="C4" s="473"/>
      <c r="D4" s="473"/>
      <c r="E4" s="473"/>
      <c r="F4" s="473"/>
      <c r="G4" s="474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75"/>
      <c r="C5" s="476"/>
      <c r="D5" s="476"/>
      <c r="E5" s="476"/>
      <c r="F5" s="476"/>
      <c r="G5" s="477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97"/>
      <c r="B7" s="464" t="s">
        <v>1</v>
      </c>
      <c r="C7" s="465"/>
      <c r="D7" s="465"/>
      <c r="E7" s="465"/>
      <c r="F7" s="465"/>
      <c r="G7" s="466"/>
      <c r="H7" s="11"/>
      <c r="I7" s="7"/>
      <c r="J7" s="7"/>
      <c r="K7" s="7"/>
      <c r="L7" s="7"/>
      <c r="M7" s="7"/>
    </row>
    <row r="8" spans="1:13" s="8" customFormat="1" x14ac:dyDescent="0.3">
      <c r="A8" s="97"/>
      <c r="B8" s="464" t="s">
        <v>2</v>
      </c>
      <c r="C8" s="465"/>
      <c r="D8" s="465"/>
      <c r="E8" s="465"/>
      <c r="F8" s="465"/>
      <c r="G8" s="466"/>
      <c r="H8" s="11"/>
      <c r="I8" s="7"/>
      <c r="J8" s="7"/>
      <c r="K8" s="7"/>
      <c r="L8" s="7"/>
      <c r="M8" s="7"/>
    </row>
    <row r="9" spans="1:13" s="8" customFormat="1" x14ac:dyDescent="0.3">
      <c r="A9" s="97"/>
      <c r="B9" s="464" t="s">
        <v>329</v>
      </c>
      <c r="C9" s="465"/>
      <c r="D9" s="465"/>
      <c r="E9" s="465"/>
      <c r="F9" s="465"/>
      <c r="G9" s="466"/>
      <c r="H9" s="11"/>
      <c r="I9" s="7"/>
      <c r="J9" s="7"/>
      <c r="K9" s="7"/>
      <c r="L9" s="7"/>
      <c r="M9" s="7"/>
    </row>
    <row r="10" spans="1:13" s="8" customFormat="1" x14ac:dyDescent="0.3">
      <c r="A10" s="97"/>
      <c r="B10" s="461" t="s">
        <v>3</v>
      </c>
      <c r="C10" s="462"/>
      <c r="D10" s="462"/>
      <c r="E10" s="462"/>
      <c r="F10" s="462"/>
      <c r="G10" s="463"/>
      <c r="H10" s="11"/>
      <c r="I10" s="7"/>
      <c r="J10" s="7"/>
      <c r="K10" s="7"/>
      <c r="L10" s="7"/>
      <c r="M10" s="7"/>
    </row>
    <row r="11" spans="1:13" s="8" customFormat="1" x14ac:dyDescent="0.3">
      <c r="A11" s="97"/>
      <c r="B11" s="98"/>
      <c r="C11" s="99"/>
      <c r="D11" s="100"/>
      <c r="E11" s="99"/>
      <c r="F11" s="99"/>
      <c r="G11" s="101"/>
      <c r="H11" s="12"/>
      <c r="I11" s="7"/>
      <c r="J11" s="7"/>
      <c r="K11" s="7"/>
      <c r="L11" s="7"/>
      <c r="M11" s="7"/>
    </row>
    <row r="12" spans="1:13" s="8" customFormat="1" ht="24" x14ac:dyDescent="0.3">
      <c r="A12" s="97"/>
      <c r="B12" s="102"/>
      <c r="C12" s="103" t="s">
        <v>4</v>
      </c>
      <c r="D12" s="103" t="s">
        <v>4</v>
      </c>
      <c r="E12" s="103"/>
      <c r="F12" s="103" t="s">
        <v>5</v>
      </c>
      <c r="G12" s="104" t="s">
        <v>6</v>
      </c>
      <c r="H12" s="13"/>
      <c r="I12" s="7"/>
      <c r="J12" s="7"/>
      <c r="K12" s="7"/>
      <c r="L12" s="7"/>
      <c r="M12" s="7"/>
    </row>
    <row r="13" spans="1:13" s="8" customFormat="1" ht="24" x14ac:dyDescent="0.3">
      <c r="A13" s="97"/>
      <c r="B13" s="102"/>
      <c r="C13" s="105" t="s">
        <v>7</v>
      </c>
      <c r="D13" s="103" t="s">
        <v>8</v>
      </c>
      <c r="E13" s="106"/>
      <c r="F13" s="105" t="s">
        <v>9</v>
      </c>
      <c r="G13" s="107" t="s">
        <v>10</v>
      </c>
      <c r="H13" s="14"/>
      <c r="I13" s="7"/>
      <c r="J13" s="7"/>
      <c r="K13" s="7"/>
      <c r="L13" s="7"/>
      <c r="M13" s="7"/>
    </row>
    <row r="14" spans="1:13" s="8" customFormat="1" ht="24" x14ac:dyDescent="0.3">
      <c r="A14" s="97"/>
      <c r="B14" s="108" t="s">
        <v>11</v>
      </c>
      <c r="C14" s="109">
        <v>593408.63</v>
      </c>
      <c r="D14" s="109">
        <v>1947437.4500000002</v>
      </c>
      <c r="E14" s="110"/>
      <c r="F14" s="111">
        <f>SUM(C14:E14)</f>
        <v>2540846.0800000001</v>
      </c>
      <c r="G14" s="112">
        <v>0.23468740493706652</v>
      </c>
      <c r="H14" s="15"/>
      <c r="I14" s="16"/>
      <c r="J14" s="4"/>
      <c r="K14" s="7"/>
      <c r="L14" s="7"/>
      <c r="M14" s="7"/>
    </row>
    <row r="15" spans="1:13" s="8" customFormat="1" ht="24" x14ac:dyDescent="0.3">
      <c r="A15" s="97"/>
      <c r="B15" s="108" t="s">
        <v>12</v>
      </c>
      <c r="C15" s="109">
        <v>792620630.84000003</v>
      </c>
      <c r="D15" s="109">
        <v>850421835.99000037</v>
      </c>
      <c r="E15" s="111"/>
      <c r="F15" s="111">
        <f>SUM(C15:E15)</f>
        <v>1643042466.8300004</v>
      </c>
      <c r="G15" s="112">
        <v>0.48241031308779286</v>
      </c>
      <c r="H15" s="15"/>
      <c r="I15" s="7"/>
      <c r="J15" s="7"/>
      <c r="K15" s="7"/>
      <c r="L15" s="7"/>
      <c r="M15" s="7"/>
    </row>
    <row r="16" spans="1:13" s="8" customFormat="1" ht="24" x14ac:dyDescent="0.3">
      <c r="A16" s="97"/>
      <c r="B16" s="113" t="s">
        <v>13</v>
      </c>
      <c r="C16" s="109">
        <f>SUM(C14:C15)</f>
        <v>793214039.47000003</v>
      </c>
      <c r="D16" s="109">
        <f>SUM(D14:D15)</f>
        <v>852369273.44000041</v>
      </c>
      <c r="E16" s="109"/>
      <c r="F16" s="111">
        <f>SUM(F14:F15)</f>
        <v>1645583312.9100003</v>
      </c>
      <c r="G16" s="112">
        <v>0.48202725031052085</v>
      </c>
      <c r="H16" s="15"/>
      <c r="I16" s="7"/>
      <c r="J16" s="5"/>
      <c r="K16" s="7"/>
      <c r="L16" s="7"/>
      <c r="M16" s="7"/>
    </row>
    <row r="17" spans="2:13" s="8" customFormat="1" ht="24" x14ac:dyDescent="0.3">
      <c r="B17" s="35"/>
      <c r="C17" s="22"/>
      <c r="D17" s="30"/>
      <c r="E17" s="22"/>
      <c r="F17" s="23"/>
      <c r="G17" s="36"/>
      <c r="H17" s="17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442"/>
      <c r="I23" s="437"/>
      <c r="J23" s="438" t="s">
        <v>14</v>
      </c>
      <c r="K23" s="438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442"/>
      <c r="I24" s="437" t="s">
        <v>11</v>
      </c>
      <c r="J24" s="439">
        <f>C14</f>
        <v>593408.63</v>
      </c>
      <c r="K24" s="439">
        <f>D14</f>
        <v>1947437.4500000002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442"/>
      <c r="I25" s="437" t="s">
        <v>12</v>
      </c>
      <c r="J25" s="439">
        <f t="shared" ref="J25:K26" si="0">C15</f>
        <v>792620630.84000003</v>
      </c>
      <c r="K25" s="439">
        <f t="shared" si="0"/>
        <v>850421835.99000037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442"/>
      <c r="I26" s="437" t="s">
        <v>13</v>
      </c>
      <c r="J26" s="439">
        <f t="shared" si="0"/>
        <v>793214039.47000003</v>
      </c>
      <c r="K26" s="439">
        <f t="shared" si="0"/>
        <v>852369273.44000041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442"/>
      <c r="I27" s="443"/>
      <c r="J27" s="443"/>
      <c r="K27" s="443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442"/>
      <c r="I28" s="443"/>
      <c r="J28" s="444"/>
      <c r="K28" s="443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64" t="s">
        <v>16</v>
      </c>
      <c r="C35" s="465"/>
      <c r="D35" s="465"/>
      <c r="E35" s="465"/>
      <c r="F35" s="465"/>
      <c r="G35" s="466"/>
      <c r="H35" s="6"/>
      <c r="I35" s="7"/>
      <c r="J35" s="20"/>
      <c r="K35" s="7"/>
      <c r="L35" s="7"/>
      <c r="M35" s="7"/>
    </row>
    <row r="36" spans="2:13" s="8" customFormat="1" x14ac:dyDescent="0.3">
      <c r="B36" s="464" t="s">
        <v>2</v>
      </c>
      <c r="C36" s="465"/>
      <c r="D36" s="465"/>
      <c r="E36" s="465"/>
      <c r="F36" s="465"/>
      <c r="G36" s="466"/>
      <c r="H36" s="6"/>
      <c r="I36" s="7"/>
      <c r="J36" s="7"/>
      <c r="K36" s="7"/>
      <c r="L36" s="7"/>
      <c r="M36" s="7"/>
    </row>
    <row r="37" spans="2:13" s="8" customFormat="1" x14ac:dyDescent="0.3">
      <c r="B37" s="464" t="str">
        <f>+B9</f>
        <v>EN DICIEMBRE DE 2023</v>
      </c>
      <c r="C37" s="465"/>
      <c r="D37" s="465"/>
      <c r="E37" s="465"/>
      <c r="F37" s="465"/>
      <c r="G37" s="466"/>
      <c r="H37" s="6"/>
      <c r="I37" s="7"/>
      <c r="J37" s="7"/>
      <c r="K37" s="7"/>
      <c r="L37" s="7"/>
      <c r="M37" s="7"/>
    </row>
    <row r="38" spans="2:13" s="8" customFormat="1" x14ac:dyDescent="0.3">
      <c r="B38" s="461" t="s">
        <v>17</v>
      </c>
      <c r="C38" s="462"/>
      <c r="D38" s="462"/>
      <c r="E38" s="462"/>
      <c r="F38" s="462"/>
      <c r="G38" s="463"/>
      <c r="H38" s="6"/>
      <c r="I38" s="7"/>
      <c r="J38" s="7"/>
      <c r="K38" s="7"/>
      <c r="L38" s="7"/>
      <c r="M38" s="7"/>
    </row>
    <row r="39" spans="2:13" s="8" customFormat="1" x14ac:dyDescent="0.3">
      <c r="B39" s="116"/>
      <c r="C39" s="117"/>
      <c r="D39" s="118"/>
      <c r="E39" s="117"/>
      <c r="F39" s="117"/>
      <c r="G39" s="119"/>
      <c r="H39" s="7"/>
      <c r="I39" s="7"/>
      <c r="J39" s="7"/>
      <c r="K39" s="7"/>
      <c r="L39" s="7"/>
      <c r="M39" s="7"/>
    </row>
    <row r="40" spans="2:13" s="8" customFormat="1" ht="24" x14ac:dyDescent="0.3">
      <c r="B40" s="116"/>
      <c r="C40" s="120" t="s">
        <v>4</v>
      </c>
      <c r="D40" s="120" t="s">
        <v>4</v>
      </c>
      <c r="E40" s="120"/>
      <c r="F40" s="120" t="s">
        <v>5</v>
      </c>
      <c r="G40" s="121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116"/>
      <c r="C41" s="122" t="s">
        <v>7</v>
      </c>
      <c r="D41" s="120" t="s">
        <v>8</v>
      </c>
      <c r="E41" s="123"/>
      <c r="F41" s="122" t="s">
        <v>9</v>
      </c>
      <c r="G41" s="124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125" t="s">
        <v>11</v>
      </c>
      <c r="C42" s="148">
        <v>593408.63</v>
      </c>
      <c r="D42" s="149">
        <v>1947437.4500000002</v>
      </c>
      <c r="E42" s="150"/>
      <c r="F42" s="151">
        <f>SUM(C42:E42)</f>
        <v>2540846.0800000001</v>
      </c>
      <c r="G42" s="152">
        <f>C42/F42</f>
        <v>0.23354764960811794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125" t="s">
        <v>12</v>
      </c>
      <c r="C43" s="148">
        <v>315273506.96764386</v>
      </c>
      <c r="D43" s="149">
        <v>440503048.98797268</v>
      </c>
      <c r="E43" s="151"/>
      <c r="F43" s="151">
        <f>SUM(C43:E43)</f>
        <v>755776555.95561647</v>
      </c>
      <c r="G43" s="152">
        <f>C43/F43</f>
        <v>0.41715174211643385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127" t="s">
        <v>13</v>
      </c>
      <c r="C44" s="148">
        <f>SUM(C42:C43)</f>
        <v>315866915.59764385</v>
      </c>
      <c r="D44" s="149">
        <f>SUM(D42:D43)</f>
        <v>442450486.43797266</v>
      </c>
      <c r="E44" s="149"/>
      <c r="F44" s="151">
        <f>SUM(F42:F43)</f>
        <v>758317402.03561652</v>
      </c>
      <c r="G44" s="152">
        <f>C44/F44</f>
        <v>0.416536551514887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128"/>
      <c r="C45" s="129"/>
      <c r="D45" s="130"/>
      <c r="E45" s="130"/>
      <c r="F45" s="131"/>
      <c r="G45" s="132"/>
      <c r="H45" s="17"/>
      <c r="I45" s="7"/>
      <c r="J45" s="7"/>
      <c r="K45" s="7"/>
      <c r="L45" s="7"/>
      <c r="M45" s="7"/>
    </row>
    <row r="46" spans="2:13" s="8" customFormat="1" ht="24" x14ac:dyDescent="0.3">
      <c r="B46" s="133"/>
      <c r="C46" s="126"/>
      <c r="D46" s="134"/>
      <c r="E46" s="134"/>
      <c r="F46" s="135"/>
      <c r="G46" s="135"/>
      <c r="H46" s="17"/>
      <c r="I46" s="7"/>
      <c r="J46" s="7"/>
      <c r="K46" s="7"/>
      <c r="L46" s="7"/>
      <c r="M46" s="7"/>
    </row>
    <row r="47" spans="2:13" s="8" customFormat="1" ht="24" x14ac:dyDescent="0.3">
      <c r="B47" s="133"/>
      <c r="C47" s="126"/>
      <c r="D47" s="134"/>
      <c r="E47" s="134"/>
      <c r="F47" s="135"/>
      <c r="G47" s="135"/>
      <c r="H47" s="17"/>
      <c r="I47" s="7"/>
      <c r="J47" s="7"/>
      <c r="K47" s="7"/>
      <c r="L47" s="7"/>
      <c r="M47" s="7"/>
    </row>
    <row r="48" spans="2:13" s="8" customFormat="1" ht="24" x14ac:dyDescent="0.3">
      <c r="B48" s="133"/>
      <c r="C48" s="126"/>
      <c r="D48" s="134"/>
      <c r="E48" s="134"/>
      <c r="F48" s="135"/>
      <c r="G48" s="135"/>
      <c r="H48" s="17"/>
      <c r="I48" s="7"/>
      <c r="J48" s="7"/>
      <c r="K48" s="7"/>
      <c r="L48" s="7"/>
      <c r="M48" s="7"/>
    </row>
    <row r="49" spans="2:13" s="8" customFormat="1" ht="24" x14ac:dyDescent="0.3">
      <c r="B49" s="133"/>
      <c r="C49" s="126"/>
      <c r="D49" s="134"/>
      <c r="E49" s="134"/>
      <c r="F49" s="135"/>
      <c r="G49" s="135"/>
      <c r="H49" s="17"/>
      <c r="I49" s="7"/>
      <c r="J49" s="7"/>
      <c r="K49" s="7"/>
      <c r="L49" s="7"/>
      <c r="M49" s="7"/>
    </row>
    <row r="50" spans="2:13" s="8" customFormat="1" ht="24" x14ac:dyDescent="0.3">
      <c r="B50" s="133"/>
      <c r="C50" s="134"/>
      <c r="D50" s="134"/>
      <c r="E50" s="134"/>
      <c r="F50" s="135"/>
      <c r="G50" s="135"/>
      <c r="H50" s="17"/>
      <c r="I50" s="7"/>
      <c r="J50" s="7"/>
      <c r="K50" s="7"/>
      <c r="L50" s="7"/>
      <c r="M50" s="7"/>
    </row>
    <row r="51" spans="2:13" s="8" customFormat="1" ht="24" x14ac:dyDescent="0.3">
      <c r="B51" s="117"/>
      <c r="C51" s="117"/>
      <c r="D51" s="117"/>
      <c r="E51" s="117"/>
      <c r="F51" s="135"/>
      <c r="G51" s="135"/>
      <c r="H51" s="17"/>
      <c r="I51" s="445"/>
      <c r="J51" s="438" t="s">
        <v>14</v>
      </c>
      <c r="K51" s="438" t="s">
        <v>15</v>
      </c>
      <c r="L51" s="7"/>
      <c r="M51" s="7"/>
    </row>
    <row r="52" spans="2:13" s="8" customFormat="1" ht="24" x14ac:dyDescent="0.3">
      <c r="B52" s="117"/>
      <c r="C52" s="117"/>
      <c r="D52" s="117"/>
      <c r="E52" s="117"/>
      <c r="F52" s="135"/>
      <c r="G52" s="135"/>
      <c r="H52" s="17"/>
      <c r="I52" s="437" t="s">
        <v>11</v>
      </c>
      <c r="J52" s="439">
        <f>C42</f>
        <v>593408.63</v>
      </c>
      <c r="K52" s="439">
        <f>D42</f>
        <v>1947437.4500000002</v>
      </c>
      <c r="L52" s="7"/>
      <c r="M52" s="7"/>
    </row>
    <row r="53" spans="2:13" s="8" customFormat="1" ht="24" x14ac:dyDescent="0.3">
      <c r="B53" s="117"/>
      <c r="C53" s="117"/>
      <c r="D53" s="117"/>
      <c r="E53" s="117"/>
      <c r="F53" s="135"/>
      <c r="G53" s="135"/>
      <c r="H53" s="17"/>
      <c r="I53" s="437" t="s">
        <v>12</v>
      </c>
      <c r="J53" s="439">
        <f t="shared" ref="J53:K54" si="1">C43</f>
        <v>315273506.96764386</v>
      </c>
      <c r="K53" s="439">
        <f t="shared" si="1"/>
        <v>440503048.98797268</v>
      </c>
      <c r="L53" s="7"/>
      <c r="M53" s="7"/>
    </row>
    <row r="54" spans="2:13" s="8" customFormat="1" ht="24" x14ac:dyDescent="0.3">
      <c r="B54" s="117"/>
      <c r="C54" s="117"/>
      <c r="D54" s="117"/>
      <c r="E54" s="117"/>
      <c r="F54" s="135"/>
      <c r="G54" s="135"/>
      <c r="H54" s="17"/>
      <c r="I54" s="437" t="s">
        <v>13</v>
      </c>
      <c r="J54" s="439">
        <f t="shared" si="1"/>
        <v>315866915.59764385</v>
      </c>
      <c r="K54" s="439">
        <f t="shared" si="1"/>
        <v>442450486.43797266</v>
      </c>
      <c r="L54" s="7"/>
      <c r="M54" s="7"/>
    </row>
    <row r="55" spans="2:13" s="8" customFormat="1" ht="24" x14ac:dyDescent="0.3">
      <c r="B55" s="117"/>
      <c r="C55" s="117"/>
      <c r="D55" s="117"/>
      <c r="E55" s="117"/>
      <c r="F55" s="135"/>
      <c r="G55" s="135"/>
      <c r="H55" s="17"/>
      <c r="I55" s="7"/>
      <c r="J55" s="7"/>
      <c r="K55" s="7"/>
      <c r="L55" s="7"/>
      <c r="M55" s="7"/>
    </row>
    <row r="56" spans="2:13" s="8" customFormat="1" ht="24" x14ac:dyDescent="0.3">
      <c r="B56" s="117"/>
      <c r="C56" s="117"/>
      <c r="D56" s="117"/>
      <c r="E56" s="117"/>
      <c r="F56" s="135"/>
      <c r="G56" s="135"/>
      <c r="H56" s="17"/>
      <c r="I56" s="7"/>
      <c r="J56" s="7"/>
      <c r="K56" s="7"/>
      <c r="L56" s="7"/>
      <c r="M56" s="7"/>
    </row>
    <row r="57" spans="2:13" s="8" customFormat="1" ht="24" x14ac:dyDescent="0.3">
      <c r="B57" s="136"/>
      <c r="C57" s="117"/>
      <c r="D57" s="117"/>
      <c r="E57" s="117"/>
      <c r="F57" s="135"/>
      <c r="G57" s="135"/>
      <c r="H57" s="17"/>
      <c r="I57" s="7"/>
      <c r="J57" s="7"/>
      <c r="K57" s="7"/>
      <c r="L57" s="7"/>
      <c r="M57" s="7"/>
    </row>
    <row r="58" spans="2:13" s="8" customFormat="1" ht="24" x14ac:dyDescent="0.3">
      <c r="B58" s="136"/>
      <c r="C58" s="117"/>
      <c r="D58" s="117"/>
      <c r="E58" s="117"/>
      <c r="F58" s="135"/>
      <c r="G58" s="135"/>
      <c r="H58" s="17"/>
      <c r="I58" s="7"/>
      <c r="J58" s="7"/>
      <c r="K58" s="7"/>
      <c r="L58" s="7"/>
      <c r="M58" s="7"/>
    </row>
    <row r="59" spans="2:13" s="8" customFormat="1" ht="24" x14ac:dyDescent="0.3">
      <c r="B59" s="136"/>
      <c r="C59" s="117"/>
      <c r="D59" s="117"/>
      <c r="E59" s="117"/>
      <c r="F59" s="135"/>
      <c r="G59" s="135"/>
      <c r="H59" s="17"/>
      <c r="I59" s="7"/>
      <c r="J59" s="7"/>
      <c r="K59" s="7"/>
      <c r="L59" s="7"/>
      <c r="M59" s="7"/>
    </row>
    <row r="60" spans="2:13" s="8" customFormat="1" ht="24" x14ac:dyDescent="0.3">
      <c r="B60" s="136"/>
      <c r="C60" s="117"/>
      <c r="D60" s="117"/>
      <c r="E60" s="117"/>
      <c r="F60" s="135"/>
      <c r="G60" s="135"/>
      <c r="H60" s="17"/>
      <c r="I60" s="7"/>
      <c r="J60" s="7"/>
      <c r="K60" s="7"/>
      <c r="L60" s="7"/>
      <c r="M60" s="7"/>
    </row>
    <row r="61" spans="2:13" s="8" customFormat="1" ht="24" x14ac:dyDescent="0.3">
      <c r="B61" s="136"/>
      <c r="C61" s="117"/>
      <c r="D61" s="117"/>
      <c r="E61" s="117"/>
      <c r="F61" s="135"/>
      <c r="G61" s="135"/>
      <c r="H61" s="17"/>
      <c r="I61" s="7"/>
      <c r="J61" s="7"/>
      <c r="K61" s="7"/>
      <c r="L61" s="7"/>
      <c r="M61" s="7"/>
    </row>
    <row r="62" spans="2:13" s="8" customFormat="1" ht="24" x14ac:dyDescent="0.3">
      <c r="B62" s="137"/>
      <c r="C62" s="138"/>
      <c r="D62" s="138"/>
      <c r="E62" s="138"/>
      <c r="F62" s="139"/>
      <c r="G62" s="140"/>
      <c r="H62" s="17"/>
      <c r="I62" s="7"/>
      <c r="J62" s="7"/>
      <c r="K62" s="7"/>
      <c r="L62" s="7"/>
      <c r="M62" s="7"/>
    </row>
    <row r="63" spans="2:13" s="8" customFormat="1" ht="24" x14ac:dyDescent="0.3">
      <c r="B63" s="141" t="s">
        <v>18</v>
      </c>
      <c r="C63" s="134"/>
      <c r="D63" s="134"/>
      <c r="E63" s="134"/>
      <c r="F63" s="135"/>
      <c r="G63" s="142"/>
      <c r="H63" s="17"/>
      <c r="I63" s="7"/>
      <c r="J63" s="7"/>
      <c r="K63" s="7"/>
      <c r="L63" s="7"/>
      <c r="M63" s="7"/>
    </row>
    <row r="64" spans="2:13" s="8" customFormat="1" ht="24" x14ac:dyDescent="0.3">
      <c r="B64" s="141" t="s">
        <v>19</v>
      </c>
      <c r="C64" s="134"/>
      <c r="D64" s="134"/>
      <c r="E64" s="134"/>
      <c r="F64" s="135"/>
      <c r="G64" s="142"/>
      <c r="H64" s="17"/>
      <c r="I64" s="7"/>
      <c r="J64" s="7"/>
      <c r="K64" s="7"/>
      <c r="L64" s="7"/>
      <c r="M64" s="7"/>
    </row>
    <row r="65" spans="2:13" s="8" customFormat="1" ht="24" x14ac:dyDescent="0.3">
      <c r="B65" s="141" t="s">
        <v>20</v>
      </c>
      <c r="C65" s="134"/>
      <c r="D65" s="134"/>
      <c r="E65" s="134"/>
      <c r="F65" s="135"/>
      <c r="G65" s="142"/>
      <c r="H65" s="17"/>
      <c r="I65" s="7"/>
      <c r="J65" s="7"/>
      <c r="K65" s="7"/>
      <c r="L65" s="7"/>
      <c r="M65" s="7"/>
    </row>
    <row r="66" spans="2:13" s="8" customFormat="1" ht="24" x14ac:dyDescent="0.3">
      <c r="B66" s="141" t="s">
        <v>21</v>
      </c>
      <c r="C66" s="134"/>
      <c r="D66" s="134"/>
      <c r="E66" s="134"/>
      <c r="F66" s="135"/>
      <c r="G66" s="142"/>
      <c r="H66" s="17"/>
      <c r="I66" s="7"/>
      <c r="J66" s="7"/>
      <c r="K66" s="7"/>
      <c r="L66" s="7"/>
      <c r="M66" s="7"/>
    </row>
    <row r="67" spans="2:13" s="8" customFormat="1" ht="24" x14ac:dyDescent="0.3">
      <c r="B67" s="141" t="s">
        <v>22</v>
      </c>
      <c r="C67" s="134"/>
      <c r="D67" s="134"/>
      <c r="E67" s="134"/>
      <c r="F67" s="135"/>
      <c r="G67" s="142"/>
      <c r="H67" s="17"/>
      <c r="I67" s="7"/>
      <c r="J67" s="7"/>
      <c r="K67" s="7"/>
      <c r="L67" s="7"/>
      <c r="M67" s="7"/>
    </row>
    <row r="68" spans="2:13" s="8" customFormat="1" ht="24" x14ac:dyDescent="0.3">
      <c r="B68" s="141" t="s">
        <v>23</v>
      </c>
      <c r="C68" s="134"/>
      <c r="D68" s="134"/>
      <c r="E68" s="134"/>
      <c r="F68" s="135"/>
      <c r="G68" s="142"/>
      <c r="H68" s="17"/>
      <c r="I68" s="7"/>
      <c r="J68" s="7"/>
      <c r="K68" s="7"/>
      <c r="L68" s="7"/>
      <c r="M68" s="7"/>
    </row>
    <row r="69" spans="2:13" s="8" customFormat="1" ht="24" x14ac:dyDescent="0.3">
      <c r="B69" s="116"/>
      <c r="C69" s="134"/>
      <c r="D69" s="134"/>
      <c r="E69" s="134"/>
      <c r="F69" s="135"/>
      <c r="G69" s="142"/>
      <c r="H69" s="17"/>
      <c r="I69" s="7"/>
      <c r="J69" s="7"/>
      <c r="K69" s="7"/>
      <c r="L69" s="7"/>
      <c r="M69" s="7"/>
    </row>
    <row r="70" spans="2:13" s="8" customFormat="1" x14ac:dyDescent="0.3">
      <c r="B70" s="125" t="s">
        <v>24</v>
      </c>
      <c r="C70" s="143"/>
      <c r="D70" s="143"/>
      <c r="E70" s="143"/>
      <c r="F70" s="117"/>
      <c r="G70" s="119"/>
      <c r="H70" s="7"/>
      <c r="I70" s="7"/>
      <c r="J70" s="7"/>
      <c r="K70" s="7"/>
      <c r="L70" s="7"/>
      <c r="M70" s="7"/>
    </row>
    <row r="71" spans="2:13" s="8" customFormat="1" x14ac:dyDescent="0.3">
      <c r="B71" s="144" t="s">
        <v>25</v>
      </c>
      <c r="C71" s="145"/>
      <c r="D71" s="145"/>
      <c r="E71" s="145"/>
      <c r="F71" s="146"/>
      <c r="G71" s="147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B1:E19"/>
  <sheetViews>
    <sheetView showGridLines="0" topLeftCell="A11" zoomScale="70" zoomScaleNormal="70" workbookViewId="0">
      <selection activeCell="B1" sqref="B1:C1"/>
    </sheetView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16384" width="11.5546875" style="37"/>
  </cols>
  <sheetData>
    <row r="1" spans="2:5" s="7" customFormat="1" ht="73.5" customHeight="1" x14ac:dyDescent="0.3">
      <c r="B1" s="480" t="s">
        <v>330</v>
      </c>
      <c r="C1" s="468"/>
      <c r="D1" s="96"/>
    </row>
    <row r="2" spans="2:5" ht="39.75" customHeight="1" x14ac:dyDescent="0.3">
      <c r="B2" s="478" t="s">
        <v>26</v>
      </c>
      <c r="C2" s="478"/>
      <c r="D2" s="478"/>
      <c r="E2" s="478"/>
    </row>
    <row r="3" spans="2:5" s="7" customFormat="1" ht="51" customHeight="1" x14ac:dyDescent="0.3">
      <c r="B3" s="479" t="s">
        <v>331</v>
      </c>
      <c r="C3" s="479"/>
      <c r="D3" s="479"/>
      <c r="E3" s="479"/>
    </row>
    <row r="4" spans="2:5" s="7" customFormat="1" ht="87.75" customHeight="1" x14ac:dyDescent="0.3">
      <c r="B4" s="479"/>
      <c r="C4" s="479"/>
      <c r="D4" s="479"/>
      <c r="E4" s="479"/>
    </row>
    <row r="5" spans="2:5" ht="15" x14ac:dyDescent="0.3">
      <c r="B5" s="382"/>
      <c r="C5" s="382"/>
      <c r="D5" s="382"/>
      <c r="E5" s="382"/>
    </row>
    <row r="6" spans="2:5" s="40" customFormat="1" ht="42" customHeight="1" x14ac:dyDescent="0.3">
      <c r="B6" s="385"/>
      <c r="C6" s="383">
        <v>2022</v>
      </c>
      <c r="D6" s="383">
        <v>2023</v>
      </c>
      <c r="E6" s="384" t="s">
        <v>27</v>
      </c>
    </row>
    <row r="7" spans="2:5" s="41" customFormat="1" ht="27.75" customHeight="1" x14ac:dyDescent="0.3">
      <c r="B7" s="389" t="s">
        <v>28</v>
      </c>
      <c r="C7" s="390">
        <v>6537934476.0100193</v>
      </c>
      <c r="D7" s="390">
        <v>6517947999.6399832</v>
      </c>
      <c r="E7" s="391">
        <f>(D7-C7)/C7</f>
        <v>-3.0570016330652341E-3</v>
      </c>
    </row>
    <row r="8" spans="2:5" s="41" customFormat="1" ht="28.5" customHeight="1" x14ac:dyDescent="0.3">
      <c r="B8" s="389" t="s">
        <v>29</v>
      </c>
      <c r="C8" s="390">
        <v>26151737.904040076</v>
      </c>
      <c r="D8" s="390">
        <v>26282048.385645095</v>
      </c>
      <c r="E8" s="391">
        <f t="shared" ref="E8:E17" si="0">(D8-C8)/C8</f>
        <v>4.9828612569908131E-3</v>
      </c>
    </row>
    <row r="9" spans="2:5" s="41" customFormat="1" ht="28.5" customHeight="1" x14ac:dyDescent="0.3">
      <c r="B9" s="389" t="s">
        <v>30</v>
      </c>
      <c r="C9" s="390">
        <v>2991134198.2205243</v>
      </c>
      <c r="D9" s="390">
        <v>3180760131.4447556</v>
      </c>
      <c r="E9" s="391">
        <f t="shared" si="0"/>
        <v>6.3395996520999587E-2</v>
      </c>
    </row>
    <row r="10" spans="2:5" s="41" customFormat="1" ht="28.5" customHeight="1" x14ac:dyDescent="0.3">
      <c r="B10" s="389" t="s">
        <v>31</v>
      </c>
      <c r="C10" s="390">
        <v>6528949794.5700159</v>
      </c>
      <c r="D10" s="390">
        <v>6489635089.3899832</v>
      </c>
      <c r="E10" s="391">
        <f t="shared" si="0"/>
        <v>-6.0215971047487462E-3</v>
      </c>
    </row>
    <row r="11" spans="2:5" s="41" customFormat="1" ht="28.5" customHeight="1" x14ac:dyDescent="0.3">
      <c r="B11" s="389" t="s">
        <v>32</v>
      </c>
      <c r="C11" s="390">
        <v>8984681.4400033951</v>
      </c>
      <c r="D11" s="390">
        <v>28312910.249999996</v>
      </c>
      <c r="E11" s="391">
        <f t="shared" si="0"/>
        <v>2.1512425275246372</v>
      </c>
    </row>
    <row r="12" spans="2:5" s="41" customFormat="1" ht="28.5" customHeight="1" x14ac:dyDescent="0.3">
      <c r="B12" s="389" t="s">
        <v>33</v>
      </c>
      <c r="C12" s="390">
        <v>2985197856.0200295</v>
      </c>
      <c r="D12" s="390">
        <v>2843835313.5599999</v>
      </c>
      <c r="E12" s="391">
        <f t="shared" si="0"/>
        <v>-4.7354496846818424E-2</v>
      </c>
    </row>
    <row r="13" spans="2:5" s="41" customFormat="1" ht="28.5" customHeight="1" x14ac:dyDescent="0.3">
      <c r="B13" s="389" t="s">
        <v>34</v>
      </c>
      <c r="C13" s="390">
        <v>3552736619.9899898</v>
      </c>
      <c r="D13" s="390">
        <v>3674112686.079999</v>
      </c>
      <c r="E13" s="391">
        <f t="shared" si="0"/>
        <v>3.4164104765624648E-2</v>
      </c>
    </row>
    <row r="14" spans="2:5" s="41" customFormat="1" ht="28.5" customHeight="1" x14ac:dyDescent="0.3">
      <c r="B14" s="389" t="s">
        <v>35</v>
      </c>
      <c r="C14" s="390">
        <v>4574.1369999999997</v>
      </c>
      <c r="D14" s="390">
        <v>3560.19</v>
      </c>
      <c r="E14" s="391">
        <f t="shared" si="0"/>
        <v>-0.22166957395460601</v>
      </c>
    </row>
    <row r="15" spans="2:5" s="41" customFormat="1" ht="28.5" customHeight="1" x14ac:dyDescent="0.3">
      <c r="B15" s="389" t="s">
        <v>36</v>
      </c>
      <c r="C15" s="390">
        <v>10305</v>
      </c>
      <c r="D15" s="390">
        <v>10550</v>
      </c>
      <c r="E15" s="391">
        <f t="shared" si="0"/>
        <v>2.3774866569626393E-2</v>
      </c>
    </row>
    <row r="16" spans="2:5" s="41" customFormat="1" ht="28.5" customHeight="1" x14ac:dyDescent="0.3">
      <c r="B16" s="389" t="s">
        <v>37</v>
      </c>
      <c r="C16" s="390">
        <v>41.22</v>
      </c>
      <c r="D16" s="390">
        <v>42.54032258064516</v>
      </c>
      <c r="E16" s="391">
        <f t="shared" si="0"/>
        <v>3.2031115493574992E-2</v>
      </c>
    </row>
    <row r="17" spans="2:5" s="41" customFormat="1" ht="28.5" customHeight="1" x14ac:dyDescent="0.3">
      <c r="B17" s="389" t="s">
        <v>38</v>
      </c>
      <c r="C17" s="390">
        <v>172.04580000000001</v>
      </c>
      <c r="D17" s="390">
        <v>160.3203</v>
      </c>
      <c r="E17" s="391">
        <f t="shared" si="0"/>
        <v>-6.8153363813589232E-2</v>
      </c>
    </row>
    <row r="18" spans="2:5" s="41" customFormat="1" ht="28.5" customHeight="1" x14ac:dyDescent="0.3">
      <c r="B18" s="389" t="s">
        <v>39</v>
      </c>
      <c r="C18" s="390">
        <v>250</v>
      </c>
      <c r="D18" s="390">
        <v>248</v>
      </c>
      <c r="E18" s="391" t="s">
        <v>40</v>
      </c>
    </row>
    <row r="19" spans="2:5" s="41" customFormat="1" ht="20.399999999999999" x14ac:dyDescent="0.3">
      <c r="B19" s="388"/>
      <c r="C19" s="387"/>
      <c r="D19" s="387"/>
      <c r="E19" s="386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R48"/>
  <sheetViews>
    <sheetView showGridLines="0" topLeftCell="A30" zoomScale="80" zoomScaleNormal="80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1" style="37" customWidth="1"/>
    <col min="13" max="13" width="13.6640625" style="37" bestFit="1" customWidth="1"/>
    <col min="14" max="14" width="11.5546875" style="37" bestFit="1" customWidth="1"/>
    <col min="15" max="15" width="16.33203125" style="37" customWidth="1"/>
    <col min="16" max="16" width="14.44140625" style="37" bestFit="1" customWidth="1"/>
    <col min="17" max="16384" width="11.5546875" style="37"/>
  </cols>
  <sheetData>
    <row r="1" spans="2:9" ht="74.25" customHeight="1" x14ac:dyDescent="0.3">
      <c r="B1" s="480" t="s">
        <v>332</v>
      </c>
      <c r="C1" s="480"/>
      <c r="D1" s="480"/>
      <c r="E1" s="480"/>
      <c r="F1" s="480"/>
      <c r="G1" s="392"/>
      <c r="H1" s="392"/>
    </row>
    <row r="2" spans="2:9" ht="11.25" customHeight="1" x14ac:dyDescent="0.3">
      <c r="B2" s="393"/>
      <c r="C2" s="393"/>
      <c r="D2" s="393"/>
      <c r="E2" s="393"/>
      <c r="F2" s="393"/>
      <c r="G2" s="393"/>
      <c r="H2" s="394"/>
      <c r="I2" s="394"/>
    </row>
    <row r="3" spans="2:9" s="91" customFormat="1" ht="40.799999999999997" x14ac:dyDescent="0.3">
      <c r="B3" s="420" t="s">
        <v>41</v>
      </c>
      <c r="C3" s="261" t="s">
        <v>42</v>
      </c>
      <c r="D3" s="421" t="s">
        <v>43</v>
      </c>
      <c r="E3" s="261" t="s">
        <v>44</v>
      </c>
      <c r="F3" s="421" t="s">
        <v>43</v>
      </c>
      <c r="G3" s="421" t="s">
        <v>45</v>
      </c>
      <c r="H3" s="261" t="s">
        <v>46</v>
      </c>
      <c r="I3" s="261" t="s">
        <v>47</v>
      </c>
    </row>
    <row r="4" spans="2:9" s="91" customFormat="1" ht="12" customHeight="1" x14ac:dyDescent="0.3">
      <c r="B4" s="395"/>
      <c r="C4" s="396"/>
      <c r="D4" s="397"/>
      <c r="E4" s="396"/>
      <c r="F4" s="398"/>
      <c r="G4" s="399"/>
      <c r="H4" s="400"/>
      <c r="I4" s="401"/>
    </row>
    <row r="5" spans="2:9" s="91" customFormat="1" ht="18" customHeight="1" x14ac:dyDescent="0.3">
      <c r="B5" s="413" t="s">
        <v>48</v>
      </c>
      <c r="C5" s="414">
        <v>6021661.4700000072</v>
      </c>
      <c r="D5" s="415">
        <f>C5/$C$25</f>
        <v>9.238584705389785E-4</v>
      </c>
      <c r="E5" s="414">
        <v>8626833.9700000007</v>
      </c>
      <c r="F5" s="415">
        <f>E5/$E$25</f>
        <v>1.3195045012541673E-3</v>
      </c>
      <c r="G5" s="415">
        <f>(C5-E5)/E5</f>
        <v>-0.30198477321570538</v>
      </c>
      <c r="H5" s="416">
        <f>C5/BVGInfo!$D$18</f>
        <v>24280.893024193578</v>
      </c>
      <c r="I5" s="416">
        <f>E5/BVGInfo!$C$18</f>
        <v>34507.335880000006</v>
      </c>
    </row>
    <row r="6" spans="2:9" s="91" customFormat="1" ht="20.399999999999999" x14ac:dyDescent="0.3">
      <c r="B6" s="413" t="s">
        <v>49</v>
      </c>
      <c r="C6" s="414">
        <v>16022</v>
      </c>
      <c r="D6" s="415">
        <f t="shared" ref="D6:D23" si="0">C6/$C$25</f>
        <v>2.4581355974127016E-6</v>
      </c>
      <c r="E6" s="414">
        <v>24474.25</v>
      </c>
      <c r="F6" s="415">
        <f t="shared" ref="F6:F23" si="1">E6/$E$25</f>
        <v>3.7434223438311751E-6</v>
      </c>
      <c r="G6" s="415">
        <f t="shared" ref="G6:G25" si="2">(C6-E6)/E6</f>
        <v>-0.34535276872631437</v>
      </c>
      <c r="H6" s="416">
        <f>C6/BVGInfo!$D$18</f>
        <v>64.604838709677423</v>
      </c>
      <c r="I6" s="416">
        <f>E6/BVGInfo!$C$18</f>
        <v>97.897000000000006</v>
      </c>
    </row>
    <row r="7" spans="2:9" s="91" customFormat="1" ht="20.399999999999999" x14ac:dyDescent="0.3">
      <c r="B7" s="413" t="s">
        <v>50</v>
      </c>
      <c r="C7" s="414">
        <v>22275226.780000001</v>
      </c>
      <c r="D7" s="415">
        <f t="shared" si="0"/>
        <v>3.4175214010959127E-3</v>
      </c>
      <c r="E7" s="414">
        <v>333373.21999999997</v>
      </c>
      <c r="F7" s="415">
        <f t="shared" si="1"/>
        <v>5.0990602800206172E-5</v>
      </c>
      <c r="G7" s="415">
        <f t="shared" si="2"/>
        <v>65.817684935820594</v>
      </c>
      <c r="H7" s="416">
        <f>C7/BVGInfo!$D$18</f>
        <v>89819.462822580652</v>
      </c>
      <c r="I7" s="416">
        <f>E7/BVGInfo!$C$18</f>
        <v>1333.4928799999998</v>
      </c>
    </row>
    <row r="8" spans="2:9" s="91" customFormat="1" ht="20.399999999999999" x14ac:dyDescent="0.3">
      <c r="B8" s="413" t="s">
        <v>51</v>
      </c>
      <c r="C8" s="414">
        <v>6126615.5200000005</v>
      </c>
      <c r="D8" s="415">
        <f t="shared" si="0"/>
        <v>9.3996078525609354E-4</v>
      </c>
      <c r="E8" s="414">
        <v>76250.86</v>
      </c>
      <c r="F8" s="415">
        <f t="shared" si="1"/>
        <v>1.1662836371302196E-5</v>
      </c>
      <c r="G8" s="415">
        <f t="shared" si="2"/>
        <v>79.34814977824513</v>
      </c>
      <c r="H8" s="416">
        <f>C8/BVGInfo!$D$18</f>
        <v>24704.09483870968</v>
      </c>
      <c r="I8" s="416">
        <f>E8/BVGInfo!$C$18</f>
        <v>305.00344000000001</v>
      </c>
    </row>
    <row r="9" spans="2:9" s="91" customFormat="1" ht="20.399999999999999" x14ac:dyDescent="0.3">
      <c r="B9" s="413" t="s">
        <v>52</v>
      </c>
      <c r="C9" s="414">
        <v>34525898.419999994</v>
      </c>
      <c r="D9" s="415">
        <f t="shared" si="0"/>
        <v>5.2970503020132904E-3</v>
      </c>
      <c r="E9" s="414">
        <v>13633551.65</v>
      </c>
      <c r="F9" s="415">
        <f t="shared" si="1"/>
        <v>2.0852995238827086E-3</v>
      </c>
      <c r="G9" s="415">
        <f t="shared" si="2"/>
        <v>1.5324214339995548</v>
      </c>
      <c r="H9" s="416">
        <f>C9/BVGInfo!$D$18</f>
        <v>139217.33233870965</v>
      </c>
      <c r="I9" s="416">
        <f>E9/BVGInfo!$C$18</f>
        <v>54534.206600000005</v>
      </c>
    </row>
    <row r="10" spans="2:9" s="91" customFormat="1" ht="20.399999999999999" x14ac:dyDescent="0.3">
      <c r="B10" s="413" t="s">
        <v>53</v>
      </c>
      <c r="C10" s="414">
        <v>280809566.99000001</v>
      </c>
      <c r="D10" s="415">
        <f t="shared" si="0"/>
        <v>4.3082511091759187E-2</v>
      </c>
      <c r="E10" s="414">
        <v>234781826.41000006</v>
      </c>
      <c r="F10" s="415">
        <f t="shared" si="1"/>
        <v>3.5910703490758103E-2</v>
      </c>
      <c r="G10" s="415">
        <f t="shared" si="2"/>
        <v>0.19604473346084975</v>
      </c>
      <c r="H10" s="416">
        <f>C10/BVGInfo!$D$18</f>
        <v>1132296.6410887097</v>
      </c>
      <c r="I10" s="416">
        <f>E10/BVGInfo!$C$18</f>
        <v>939127.30564000027</v>
      </c>
    </row>
    <row r="11" spans="2:9" s="91" customFormat="1" ht="20.399999999999999" x14ac:dyDescent="0.3">
      <c r="B11" s="413" t="s">
        <v>54</v>
      </c>
      <c r="C11" s="414">
        <v>2149132497.75</v>
      </c>
      <c r="D11" s="415">
        <f t="shared" si="0"/>
        <v>0.32972532120058345</v>
      </c>
      <c r="E11" s="414">
        <v>2074250379.1800003</v>
      </c>
      <c r="F11" s="415">
        <f t="shared" si="1"/>
        <v>0.31726386778441423</v>
      </c>
      <c r="G11" s="415">
        <f t="shared" si="2"/>
        <v>3.6100809874072361E-2</v>
      </c>
      <c r="H11" s="416">
        <f>C11/BVGInfo!$D$18</f>
        <v>8665856.845766129</v>
      </c>
      <c r="I11" s="416">
        <f>E11/BVGInfo!$C$18</f>
        <v>8297001.5167200016</v>
      </c>
    </row>
    <row r="12" spans="2:9" s="91" customFormat="1" ht="20.399999999999999" x14ac:dyDescent="0.3">
      <c r="B12" s="413" t="s">
        <v>55</v>
      </c>
      <c r="C12" s="414">
        <v>1200000</v>
      </c>
      <c r="D12" s="415">
        <f t="shared" si="0"/>
        <v>1.8410702264980912E-4</v>
      </c>
      <c r="E12" s="414">
        <v>2579094.9300000002</v>
      </c>
      <c r="F12" s="415">
        <f t="shared" si="1"/>
        <v>3.9448161180929758E-4</v>
      </c>
      <c r="G12" s="415">
        <f t="shared" si="2"/>
        <v>-0.53472049979951686</v>
      </c>
      <c r="H12" s="416">
        <f>C12/BVGInfo!$D$18</f>
        <v>4838.7096774193551</v>
      </c>
      <c r="I12" s="416">
        <f>E12/BVGInfo!$C$18</f>
        <v>10316.379720000001</v>
      </c>
    </row>
    <row r="13" spans="2:9" s="91" customFormat="1" ht="20.399999999999999" x14ac:dyDescent="0.3">
      <c r="B13" s="413" t="s">
        <v>56</v>
      </c>
      <c r="C13" s="414">
        <v>1182166774.2</v>
      </c>
      <c r="D13" s="415">
        <f t="shared" si="0"/>
        <v>0.18137100422790933</v>
      </c>
      <c r="E13" s="414">
        <v>1391512250.7600005</v>
      </c>
      <c r="F13" s="415">
        <f t="shared" si="1"/>
        <v>0.21283667737355771</v>
      </c>
      <c r="G13" s="415">
        <f t="shared" si="2"/>
        <v>-0.15044458030869831</v>
      </c>
      <c r="H13" s="416">
        <f>C13/BVGInfo!$D$18</f>
        <v>4766801.5088709677</v>
      </c>
      <c r="I13" s="416">
        <f>E13/BVGInfo!$C$18</f>
        <v>5566049.0030400017</v>
      </c>
    </row>
    <row r="14" spans="2:9" s="91" customFormat="1" ht="20.399999999999999" x14ac:dyDescent="0.3">
      <c r="B14" s="413" t="s">
        <v>57</v>
      </c>
      <c r="C14" s="414">
        <v>0</v>
      </c>
      <c r="D14" s="415">
        <f t="shared" si="0"/>
        <v>0</v>
      </c>
      <c r="E14" s="414">
        <v>0</v>
      </c>
      <c r="F14" s="415">
        <f t="shared" si="1"/>
        <v>0</v>
      </c>
      <c r="G14" s="415" t="s">
        <v>40</v>
      </c>
      <c r="H14" s="416">
        <f>C14/BVGInfo!$D$18</f>
        <v>0</v>
      </c>
      <c r="I14" s="416">
        <f>E14/BVGInfo!$C$18</f>
        <v>0</v>
      </c>
    </row>
    <row r="15" spans="2:9" s="91" customFormat="1" ht="20.399999999999999" x14ac:dyDescent="0.3">
      <c r="B15" s="413" t="s">
        <v>58</v>
      </c>
      <c r="C15" s="414">
        <v>1485534927.7400019</v>
      </c>
      <c r="D15" s="415">
        <f t="shared" si="0"/>
        <v>0.22791451049042591</v>
      </c>
      <c r="E15" s="414">
        <v>1683492567.2499998</v>
      </c>
      <c r="F15" s="415">
        <f t="shared" si="1"/>
        <v>0.25749609045904803</v>
      </c>
      <c r="G15" s="415">
        <f t="shared" si="2"/>
        <v>-0.11758747461140469</v>
      </c>
      <c r="H15" s="416">
        <f>C15/BVGInfo!$D$18</f>
        <v>5990060.1925000073</v>
      </c>
      <c r="I15" s="416">
        <f>E15/BVGInfo!$C$18</f>
        <v>6733970.2689999994</v>
      </c>
    </row>
    <row r="16" spans="2:9" s="91" customFormat="1" ht="20.399999999999999" x14ac:dyDescent="0.3">
      <c r="B16" s="413" t="s">
        <v>59</v>
      </c>
      <c r="C16" s="414">
        <v>14399753.330000002</v>
      </c>
      <c r="D16" s="415">
        <f t="shared" si="0"/>
        <v>2.2092464270649791E-3</v>
      </c>
      <c r="E16" s="414">
        <v>14999128.100000003</v>
      </c>
      <c r="F16" s="415">
        <f t="shared" si="1"/>
        <v>2.2941692295995199E-3</v>
      </c>
      <c r="G16" s="415">
        <f t="shared" si="2"/>
        <v>-3.9960640778846424E-2</v>
      </c>
      <c r="H16" s="416">
        <f>C16/BVGInfo!$D$18</f>
        <v>58063.521491935491</v>
      </c>
      <c r="I16" s="416">
        <f>E16/BVGInfo!$C$18</f>
        <v>59996.512400000014</v>
      </c>
    </row>
    <row r="17" spans="2:17" s="91" customFormat="1" ht="20.399999999999999" x14ac:dyDescent="0.3">
      <c r="B17" s="413" t="s">
        <v>60</v>
      </c>
      <c r="C17" s="414">
        <v>16900503.599999994</v>
      </c>
      <c r="D17" s="415">
        <f t="shared" si="0"/>
        <v>2.5929178325653163E-3</v>
      </c>
      <c r="E17" s="414">
        <v>4905227.2999999989</v>
      </c>
      <c r="F17" s="415">
        <f t="shared" si="1"/>
        <v>7.5027171318388353E-4</v>
      </c>
      <c r="G17" s="415">
        <f t="shared" si="2"/>
        <v>2.4454068214127402</v>
      </c>
      <c r="H17" s="416">
        <f>C17/BVGInfo!$D$18</f>
        <v>68147.191935483846</v>
      </c>
      <c r="I17" s="416">
        <f>E17/BVGInfo!$C$18</f>
        <v>19620.909199999995</v>
      </c>
    </row>
    <row r="18" spans="2:17" s="91" customFormat="1" ht="20.399999999999999" x14ac:dyDescent="0.3">
      <c r="B18" s="413" t="s">
        <v>61</v>
      </c>
      <c r="C18" s="414">
        <v>364517900.10000002</v>
      </c>
      <c r="D18" s="415">
        <f t="shared" si="0"/>
        <v>5.5925254408309637E-2</v>
      </c>
      <c r="E18" s="414">
        <v>251133417.87000024</v>
      </c>
      <c r="F18" s="415">
        <f t="shared" si="1"/>
        <v>3.8411736732984675E-2</v>
      </c>
      <c r="G18" s="415">
        <f t="shared" si="2"/>
        <v>0.45149101697287258</v>
      </c>
      <c r="H18" s="416">
        <f>C18/BVGInfo!$D$18</f>
        <v>1469830.2423387098</v>
      </c>
      <c r="I18" s="416">
        <f>E18/BVGInfo!$C$18</f>
        <v>1004533.671480001</v>
      </c>
    </row>
    <row r="19" spans="2:17" s="91" customFormat="1" ht="20.399999999999999" x14ac:dyDescent="0.3">
      <c r="B19" s="413" t="s">
        <v>62</v>
      </c>
      <c r="C19" s="414">
        <v>645758373.75000024</v>
      </c>
      <c r="D19" s="415">
        <f t="shared" si="0"/>
        <v>9.9073876285245999E-2</v>
      </c>
      <c r="E19" s="414">
        <v>633047496.8099997</v>
      </c>
      <c r="F19" s="415">
        <f t="shared" si="1"/>
        <v>9.6826834091543051E-2</v>
      </c>
      <c r="G19" s="415">
        <f t="shared" si="2"/>
        <v>2.0078867705902208E-2</v>
      </c>
      <c r="H19" s="416">
        <f>C19/BVGInfo!$D$18</f>
        <v>2603864.4102822589</v>
      </c>
      <c r="I19" s="416">
        <f>E19/BVGInfo!$C$18</f>
        <v>2532189.9872399988</v>
      </c>
    </row>
    <row r="20" spans="2:17" s="91" customFormat="1" ht="20.399999999999999" x14ac:dyDescent="0.3">
      <c r="B20" s="413" t="s">
        <v>63</v>
      </c>
      <c r="C20" s="414">
        <v>110357114.97</v>
      </c>
      <c r="D20" s="415">
        <f t="shared" si="0"/>
        <v>1.6931266554457817E-2</v>
      </c>
      <c r="E20" s="414">
        <v>130039445.41000004</v>
      </c>
      <c r="F20" s="415">
        <f t="shared" si="1"/>
        <v>1.9889989091686506E-2</v>
      </c>
      <c r="G20" s="415">
        <f t="shared" si="2"/>
        <v>-0.15135661627857472</v>
      </c>
      <c r="H20" s="416">
        <f>C20/BVGInfo!$D$18</f>
        <v>444988.36681451614</v>
      </c>
      <c r="I20" s="416">
        <f>E20/BVGInfo!$C$18</f>
        <v>520157.78164000018</v>
      </c>
    </row>
    <row r="21" spans="2:17" s="91" customFormat="1" ht="20.399999999999999" x14ac:dyDescent="0.3">
      <c r="B21" s="413" t="s">
        <v>64</v>
      </c>
      <c r="C21" s="414">
        <v>159550.73000000001</v>
      </c>
      <c r="D21" s="415">
        <f t="shared" si="0"/>
        <v>2.4478674884919652E-5</v>
      </c>
      <c r="E21" s="414">
        <v>1614885.7</v>
      </c>
      <c r="F21" s="415">
        <f t="shared" si="1"/>
        <v>2.4700242957857537E-4</v>
      </c>
      <c r="G21" s="415">
        <f t="shared" si="2"/>
        <v>-0.90119998585658412</v>
      </c>
      <c r="H21" s="416">
        <f>C21/BVGInfo!$D$18</f>
        <v>643.34971774193548</v>
      </c>
      <c r="I21" s="416">
        <f>E21/BVGInfo!$C$18</f>
        <v>6459.5428000000002</v>
      </c>
    </row>
    <row r="22" spans="2:17" s="91" customFormat="1" ht="20.399999999999999" x14ac:dyDescent="0.3">
      <c r="B22" s="413" t="s">
        <v>65</v>
      </c>
      <c r="C22" s="414">
        <v>0</v>
      </c>
      <c r="D22" s="415">
        <f t="shared" si="0"/>
        <v>0</v>
      </c>
      <c r="E22" s="414">
        <v>0</v>
      </c>
      <c r="F22" s="415">
        <f t="shared" si="1"/>
        <v>0</v>
      </c>
      <c r="G22" s="415" t="s">
        <v>40</v>
      </c>
      <c r="H22" s="416">
        <f>C22/BVGInfo!$D$18</f>
        <v>0</v>
      </c>
      <c r="I22" s="416">
        <f>E22/BVGInfo!$C$18</f>
        <v>0</v>
      </c>
    </row>
    <row r="23" spans="2:17" s="91" customFormat="1" ht="20.399999999999999" x14ac:dyDescent="0.3">
      <c r="B23" s="413" t="s">
        <v>66</v>
      </c>
      <c r="C23" s="414">
        <v>198045612.28999999</v>
      </c>
      <c r="D23" s="415">
        <f t="shared" si="0"/>
        <v>3.0384656689641954E-2</v>
      </c>
      <c r="E23" s="414">
        <v>92884272.340000004</v>
      </c>
      <c r="F23" s="415">
        <f t="shared" si="1"/>
        <v>1.4206975105184264E-2</v>
      </c>
      <c r="G23" s="415">
        <f t="shared" si="2"/>
        <v>1.1321759572499008</v>
      </c>
      <c r="H23" s="416">
        <f>C23/BVGInfo!$D$18</f>
        <v>798571.01729838701</v>
      </c>
      <c r="I23" s="416">
        <f>E23/BVGInfo!$C$18</f>
        <v>371537.08936000004</v>
      </c>
    </row>
    <row r="24" spans="2:17" s="91" customFormat="1" ht="20.399999999999999" x14ac:dyDescent="0.3">
      <c r="B24" s="402"/>
      <c r="C24" s="396"/>
      <c r="D24" s="398"/>
      <c r="E24" s="401"/>
      <c r="F24" s="398"/>
      <c r="G24" s="403"/>
      <c r="H24" s="401"/>
      <c r="I24" s="401"/>
    </row>
    <row r="25" spans="2:17" s="91" customFormat="1" ht="20.399999999999999" x14ac:dyDescent="0.3">
      <c r="B25" s="417" t="s">
        <v>13</v>
      </c>
      <c r="C25" s="418">
        <f>SUM(C5:C24)</f>
        <v>6517947999.6400023</v>
      </c>
      <c r="D25" s="419">
        <f>SUM(D5:D24)</f>
        <v>1</v>
      </c>
      <c r="E25" s="418">
        <f>SUM(E5:E24)</f>
        <v>6537934476.0100002</v>
      </c>
      <c r="F25" s="419">
        <f>SUM(F5:F24)</f>
        <v>1</v>
      </c>
      <c r="G25" s="419">
        <f t="shared" si="2"/>
        <v>-3.0570016330594084E-3</v>
      </c>
      <c r="H25" s="418">
        <f>C25/BVGInfo!$D$18</f>
        <v>26282048.38564517</v>
      </c>
      <c r="I25" s="418">
        <f>E25/BVGInfo!$C$18</f>
        <v>26151737.904040001</v>
      </c>
    </row>
    <row r="26" spans="2:17" ht="5.25" customHeight="1" x14ac:dyDescent="0.3">
      <c r="B26" s="18"/>
      <c r="C26" s="404"/>
      <c r="D26" s="405"/>
      <c r="E26" s="404"/>
      <c r="F26" s="405"/>
      <c r="G26" s="406"/>
      <c r="H26" s="407"/>
      <c r="I26" s="407"/>
    </row>
    <row r="27" spans="2:17" x14ac:dyDescent="0.3">
      <c r="B27" s="408"/>
      <c r="C27" s="409"/>
      <c r="D27" s="410"/>
      <c r="E27" s="411"/>
      <c r="F27" s="410"/>
      <c r="G27" s="410"/>
      <c r="H27" s="199"/>
      <c r="I27" s="199"/>
    </row>
    <row r="28" spans="2:17" x14ac:dyDescent="0.3">
      <c r="C28" s="39"/>
      <c r="E28" s="412"/>
      <c r="F28" s="394"/>
      <c r="H28" s="394"/>
      <c r="I28" s="394"/>
    </row>
    <row r="29" spans="2:17" x14ac:dyDescent="0.3">
      <c r="E29" s="394"/>
      <c r="F29" s="394"/>
      <c r="H29" s="394"/>
      <c r="I29" s="394"/>
    </row>
    <row r="30" spans="2:17" x14ac:dyDescent="0.3">
      <c r="E30" s="394"/>
      <c r="F30" s="394"/>
      <c r="H30" s="394"/>
      <c r="I30" s="394"/>
    </row>
    <row r="31" spans="2:17" x14ac:dyDescent="0.3">
      <c r="E31" s="394"/>
      <c r="F31" s="394"/>
      <c r="H31" s="394"/>
      <c r="I31" s="394"/>
      <c r="L31" s="422"/>
      <c r="M31" s="423">
        <v>2023</v>
      </c>
      <c r="N31" s="422"/>
      <c r="O31" s="424"/>
      <c r="P31" s="423">
        <v>2022</v>
      </c>
      <c r="Q31" s="422"/>
    </row>
    <row r="32" spans="2:17" ht="11.25" customHeight="1" x14ac:dyDescent="0.3">
      <c r="E32" s="394"/>
      <c r="F32" s="394"/>
      <c r="H32" s="394"/>
      <c r="I32" s="394"/>
      <c r="L32" s="422"/>
      <c r="M32" s="422"/>
      <c r="N32" s="422"/>
      <c r="O32" s="424"/>
      <c r="P32" s="423"/>
      <c r="Q32" s="422"/>
    </row>
    <row r="33" spans="5:18" x14ac:dyDescent="0.3">
      <c r="E33" s="394"/>
      <c r="F33" s="394"/>
      <c r="H33" s="394"/>
      <c r="I33" s="394"/>
      <c r="L33" s="424" t="s">
        <v>54</v>
      </c>
      <c r="M33" s="423">
        <v>2149132497.75</v>
      </c>
      <c r="N33" s="425">
        <v>0.3297251297783918</v>
      </c>
      <c r="O33" s="424" t="s">
        <v>54</v>
      </c>
      <c r="P33" s="423">
        <v>2074250379.1800003</v>
      </c>
      <c r="Q33" s="425">
        <v>0.31726386778441423</v>
      </c>
    </row>
    <row r="34" spans="5:18" x14ac:dyDescent="0.3">
      <c r="E34" s="394"/>
      <c r="F34" s="394"/>
      <c r="H34" s="394"/>
      <c r="I34" s="394"/>
      <c r="L34" s="424" t="s">
        <v>58</v>
      </c>
      <c r="M34" s="423">
        <v>1485534927.7400019</v>
      </c>
      <c r="N34" s="425">
        <v>0.22791437817454874</v>
      </c>
      <c r="O34" s="424" t="s">
        <v>58</v>
      </c>
      <c r="P34" s="423">
        <v>1683492567.2499998</v>
      </c>
      <c r="Q34" s="425">
        <v>0.25749609045904803</v>
      </c>
    </row>
    <row r="35" spans="5:18" x14ac:dyDescent="0.3">
      <c r="E35" s="394"/>
      <c r="F35" s="394"/>
      <c r="H35" s="394"/>
      <c r="I35" s="394"/>
      <c r="L35" s="424" t="s">
        <v>56</v>
      </c>
      <c r="M35" s="423">
        <v>1182166774.2</v>
      </c>
      <c r="N35" s="425">
        <v>0.1813708989328868</v>
      </c>
      <c r="O35" s="424" t="s">
        <v>56</v>
      </c>
      <c r="P35" s="423">
        <v>1391512250.7600005</v>
      </c>
      <c r="Q35" s="425">
        <v>0.21283667737355771</v>
      </c>
    </row>
    <row r="36" spans="5:18" x14ac:dyDescent="0.3">
      <c r="E36" s="394"/>
      <c r="F36" s="394"/>
      <c r="H36" s="394"/>
      <c r="I36" s="394"/>
      <c r="L36" s="424" t="s">
        <v>62</v>
      </c>
      <c r="M36" s="423">
        <v>645758373.75000024</v>
      </c>
      <c r="N36" s="425">
        <v>9.9073818767860131E-2</v>
      </c>
      <c r="O36" s="424" t="s">
        <v>62</v>
      </c>
      <c r="P36" s="423">
        <v>633047496.8099997</v>
      </c>
      <c r="Q36" s="425">
        <v>9.6826834091543051E-2</v>
      </c>
    </row>
    <row r="37" spans="5:18" x14ac:dyDescent="0.3">
      <c r="E37" s="394"/>
      <c r="F37" s="394"/>
      <c r="H37" s="394"/>
      <c r="I37" s="394"/>
      <c r="L37" s="424" t="s">
        <v>61</v>
      </c>
      <c r="M37" s="423">
        <v>364517900.10000002</v>
      </c>
      <c r="N37" s="425">
        <v>5.5925221940876658E-2</v>
      </c>
      <c r="O37" s="424" t="s">
        <v>61</v>
      </c>
      <c r="P37" s="423">
        <v>251133417.87000024</v>
      </c>
      <c r="Q37" s="425">
        <v>3.8411736732984675E-2</v>
      </c>
    </row>
    <row r="38" spans="5:18" x14ac:dyDescent="0.3">
      <c r="E38" s="394"/>
      <c r="F38" s="394"/>
      <c r="H38" s="394"/>
      <c r="I38" s="394"/>
      <c r="L38" s="424" t="s">
        <v>67</v>
      </c>
      <c r="M38" s="423">
        <v>690841310.10000002</v>
      </c>
      <c r="N38" s="425">
        <v>0.10599055240543589</v>
      </c>
      <c r="O38" s="424" t="s">
        <v>67</v>
      </c>
      <c r="P38" s="423">
        <v>504498364.14000016</v>
      </c>
      <c r="Q38" s="425">
        <v>7.7164793558452377E-2</v>
      </c>
    </row>
    <row r="39" spans="5:18" x14ac:dyDescent="0.3">
      <c r="E39" s="394"/>
      <c r="F39" s="394"/>
      <c r="H39" s="394"/>
      <c r="I39" s="394"/>
      <c r="L39" s="424" t="s">
        <v>68</v>
      </c>
      <c r="M39" s="423">
        <v>6517951783.6400023</v>
      </c>
      <c r="N39" s="425">
        <v>1</v>
      </c>
      <c r="O39" s="424" t="s">
        <v>68</v>
      </c>
      <c r="P39" s="423">
        <v>6537934476.0100002</v>
      </c>
      <c r="Q39" s="425">
        <v>1</v>
      </c>
    </row>
    <row r="40" spans="5:18" x14ac:dyDescent="0.3">
      <c r="E40" s="394"/>
      <c r="F40" s="394"/>
      <c r="H40" s="394"/>
      <c r="I40" s="394"/>
      <c r="L40" s="424" t="s">
        <v>69</v>
      </c>
      <c r="M40" s="422">
        <v>248</v>
      </c>
      <c r="N40" s="425"/>
      <c r="O40" s="424" t="s">
        <v>69</v>
      </c>
      <c r="P40" s="422">
        <v>250</v>
      </c>
      <c r="Q40" s="422"/>
    </row>
    <row r="41" spans="5:18" x14ac:dyDescent="0.3">
      <c r="E41" s="394"/>
      <c r="F41" s="394"/>
      <c r="H41" s="394"/>
      <c r="I41" s="394"/>
      <c r="L41" s="446"/>
      <c r="M41" s="446"/>
      <c r="N41" s="446"/>
      <c r="O41" s="446"/>
      <c r="P41" s="447"/>
      <c r="Q41" s="446"/>
    </row>
    <row r="42" spans="5:18" x14ac:dyDescent="0.3">
      <c r="E42" s="394"/>
      <c r="F42" s="394"/>
      <c r="H42" s="394"/>
      <c r="I42" s="394"/>
      <c r="L42" s="448"/>
      <c r="M42" s="448"/>
      <c r="N42" s="448"/>
      <c r="O42" s="448"/>
      <c r="P42" s="447"/>
      <c r="Q42" s="446"/>
    </row>
    <row r="43" spans="5:18" x14ac:dyDescent="0.3">
      <c r="E43" s="394"/>
      <c r="F43" s="394"/>
      <c r="H43" s="394"/>
      <c r="I43" s="394"/>
      <c r="L43" s="448"/>
      <c r="M43" s="448"/>
      <c r="N43" s="448"/>
      <c r="O43" s="448"/>
      <c r="P43" s="446"/>
      <c r="Q43" s="446"/>
    </row>
    <row r="44" spans="5:18" x14ac:dyDescent="0.3">
      <c r="E44" s="394"/>
      <c r="F44" s="394"/>
      <c r="H44" s="394"/>
      <c r="I44" s="394"/>
      <c r="L44" s="38"/>
      <c r="M44" s="38"/>
      <c r="N44" s="38"/>
      <c r="O44" s="38"/>
    </row>
    <row r="45" spans="5:18" x14ac:dyDescent="0.3">
      <c r="E45" s="394"/>
      <c r="F45" s="394"/>
      <c r="H45" s="394"/>
      <c r="I45" s="394"/>
      <c r="L45" s="38"/>
      <c r="M45" s="38"/>
      <c r="N45" s="38"/>
      <c r="O45" s="38"/>
    </row>
    <row r="46" spans="5:18" x14ac:dyDescent="0.3">
      <c r="E46" s="394"/>
      <c r="F46" s="394"/>
      <c r="H46" s="394"/>
      <c r="I46" s="394"/>
      <c r="L46" s="38"/>
      <c r="M46" s="38"/>
      <c r="N46" s="38"/>
      <c r="O46" s="38"/>
    </row>
    <row r="47" spans="5:18" x14ac:dyDescent="0.3">
      <c r="E47" s="394"/>
      <c r="F47" s="394"/>
      <c r="H47" s="394"/>
      <c r="I47" s="394"/>
      <c r="L47" s="38"/>
      <c r="M47" s="38"/>
      <c r="N47" s="38"/>
      <c r="O47" s="38"/>
    </row>
    <row r="48" spans="5:18" x14ac:dyDescent="0.3">
      <c r="E48" s="394"/>
      <c r="F48" s="394"/>
      <c r="H48" s="394"/>
      <c r="I48" s="394"/>
      <c r="L48" s="38"/>
      <c r="M48" s="38"/>
      <c r="N48" s="38"/>
      <c r="O48" s="38"/>
      <c r="R48" s="39"/>
    </row>
  </sheetData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P65"/>
  <sheetViews>
    <sheetView showGridLines="0" zoomScaleNormal="100" workbookViewId="0"/>
  </sheetViews>
  <sheetFormatPr baseColWidth="10" defaultColWidth="11.5546875" defaultRowHeight="13.2" x14ac:dyDescent="0.25"/>
  <cols>
    <col min="1" max="1" width="3.109375" style="1" customWidth="1"/>
    <col min="2" max="2" width="25" style="1" customWidth="1"/>
    <col min="3" max="3" width="21.33203125" style="1" customWidth="1"/>
    <col min="4" max="4" width="20.109375" style="1" customWidth="1"/>
    <col min="5" max="5" width="25.33203125" style="1" customWidth="1"/>
    <col min="6" max="6" width="23.88671875" style="1" customWidth="1"/>
    <col min="7" max="7" width="20" style="42" customWidth="1"/>
    <col min="8" max="8" width="8.33203125" style="42" customWidth="1"/>
    <col min="9" max="9" width="6.88671875" style="42" customWidth="1"/>
    <col min="10" max="10" width="18.44140625" style="42" customWidth="1"/>
    <col min="11" max="12" width="11.5546875" style="1"/>
    <col min="13" max="13" width="18.109375" style="1" customWidth="1"/>
    <col min="14" max="14" width="24.88671875" style="1" customWidth="1"/>
    <col min="15" max="15" width="16.6640625" style="1" bestFit="1" customWidth="1"/>
    <col min="16" max="16" width="11.88671875" style="1" bestFit="1" customWidth="1"/>
    <col min="17" max="16384" width="11.5546875" style="1"/>
  </cols>
  <sheetData>
    <row r="1" spans="1:16" ht="75" customHeight="1" x14ac:dyDescent="0.25">
      <c r="B1" s="485" t="s">
        <v>333</v>
      </c>
      <c r="C1" s="486"/>
      <c r="D1" s="486"/>
      <c r="E1" s="486"/>
      <c r="F1" s="487"/>
      <c r="G1" s="153"/>
      <c r="I1" s="164"/>
    </row>
    <row r="2" spans="1:16" ht="15.75" customHeight="1" x14ac:dyDescent="0.25">
      <c r="A2" s="155"/>
      <c r="B2" s="154"/>
      <c r="G2" s="1"/>
      <c r="H2" s="1"/>
      <c r="I2" s="155"/>
      <c r="J2" s="1"/>
    </row>
    <row r="3" spans="1:16" ht="9.75" customHeight="1" x14ac:dyDescent="0.3">
      <c r="B3" s="159"/>
      <c r="C3" s="156"/>
      <c r="D3" s="157"/>
      <c r="E3" s="158"/>
      <c r="F3" s="158"/>
      <c r="I3" s="164"/>
    </row>
    <row r="4" spans="1:16" s="93" customFormat="1" ht="35.25" customHeight="1" x14ac:dyDescent="0.9">
      <c r="B4" s="160"/>
      <c r="C4" s="184"/>
      <c r="D4" s="183" t="s">
        <v>10</v>
      </c>
      <c r="E4" s="182" t="s">
        <v>70</v>
      </c>
      <c r="F4" s="182" t="s">
        <v>71</v>
      </c>
      <c r="G4" s="181" t="s">
        <v>72</v>
      </c>
      <c r="H4" s="92"/>
      <c r="I4" s="165"/>
      <c r="J4" s="92"/>
    </row>
    <row r="5" spans="1:16" s="93" customFormat="1" ht="17.399999999999999" customHeight="1" x14ac:dyDescent="0.9">
      <c r="B5" s="160"/>
      <c r="C5" s="171" t="s">
        <v>73</v>
      </c>
      <c r="D5" s="198">
        <v>28312910.249999996</v>
      </c>
      <c r="E5" s="198">
        <v>66546107.559999973</v>
      </c>
      <c r="F5" s="198">
        <f>SUM(D5:E5)</f>
        <v>94859017.809999973</v>
      </c>
      <c r="G5" s="172">
        <f>D5/F5</f>
        <v>0.29847357587773027</v>
      </c>
      <c r="H5" s="166"/>
      <c r="I5" s="167"/>
    </row>
    <row r="6" spans="1:16" s="93" customFormat="1" ht="17.399999999999999" customHeight="1" x14ac:dyDescent="0.9">
      <c r="B6" s="160"/>
      <c r="C6" s="171" t="s">
        <v>12</v>
      </c>
      <c r="D6" s="198">
        <v>6489635089.3900003</v>
      </c>
      <c r="E6" s="198">
        <v>6732012546.6172132</v>
      </c>
      <c r="F6" s="198">
        <f>SUM(D6:E6)</f>
        <v>13221647636.007214</v>
      </c>
      <c r="G6" s="172">
        <f t="shared" ref="G6:G7" si="0">D6/F6</f>
        <v>0.49083406758749443</v>
      </c>
      <c r="H6" s="166"/>
      <c r="I6" s="167"/>
      <c r="N6" s="449"/>
      <c r="O6" s="449"/>
      <c r="P6" s="450"/>
    </row>
    <row r="7" spans="1:16" s="93" customFormat="1" ht="17.399999999999999" customHeight="1" x14ac:dyDescent="0.9">
      <c r="B7" s="160"/>
      <c r="C7" s="171" t="s">
        <v>13</v>
      </c>
      <c r="D7" s="198">
        <f>SUM(D5:D6)</f>
        <v>6517947999.6400003</v>
      </c>
      <c r="E7" s="198">
        <f>SUM(E5:E6)</f>
        <v>6798558654.1772137</v>
      </c>
      <c r="F7" s="198">
        <f>SUM(F5:F6)</f>
        <v>13316506653.817213</v>
      </c>
      <c r="G7" s="172">
        <f t="shared" si="0"/>
        <v>0.48946380376505222</v>
      </c>
      <c r="H7" s="92"/>
      <c r="I7" s="167"/>
      <c r="N7" s="449"/>
      <c r="O7" s="451" t="s">
        <v>74</v>
      </c>
      <c r="P7" s="450"/>
    </row>
    <row r="8" spans="1:16" ht="13.5" customHeight="1" x14ac:dyDescent="0.9">
      <c r="B8" s="161"/>
      <c r="C8" s="162"/>
      <c r="D8" s="162"/>
      <c r="E8" s="163"/>
      <c r="F8" s="163"/>
      <c r="G8" s="170"/>
      <c r="H8" s="168"/>
      <c r="I8" s="169"/>
      <c r="N8" s="452" t="s">
        <v>75</v>
      </c>
      <c r="O8" s="453">
        <f>+D5</f>
        <v>28312910.249999996</v>
      </c>
      <c r="P8" s="454">
        <f>+O8/O10</f>
        <v>0.29847357587773027</v>
      </c>
    </row>
    <row r="9" spans="1:16" ht="8.25" customHeight="1" x14ac:dyDescent="0.3">
      <c r="B9" s="173"/>
      <c r="D9" s="2"/>
      <c r="I9" s="174"/>
      <c r="N9" s="428" t="s">
        <v>76</v>
      </c>
      <c r="O9" s="455">
        <f>+E5</f>
        <v>66546107.559999973</v>
      </c>
      <c r="P9" s="430">
        <f>+O9/O10</f>
        <v>0.70152642412226962</v>
      </c>
    </row>
    <row r="10" spans="1:16" x14ac:dyDescent="0.25">
      <c r="B10" s="154"/>
      <c r="I10" s="164"/>
      <c r="L10" s="45"/>
      <c r="N10" s="434"/>
      <c r="O10" s="456">
        <f>+F5</f>
        <v>94859017.809999973</v>
      </c>
      <c r="P10" s="430">
        <v>0.99999999999999989</v>
      </c>
    </row>
    <row r="11" spans="1:16" ht="12" customHeight="1" x14ac:dyDescent="0.25">
      <c r="B11" s="154"/>
      <c r="I11" s="164"/>
      <c r="N11" s="434"/>
      <c r="O11" s="434"/>
      <c r="P11" s="457"/>
    </row>
    <row r="12" spans="1:16" ht="12" customHeight="1" x14ac:dyDescent="0.25">
      <c r="B12" s="154"/>
      <c r="I12" s="164"/>
      <c r="N12" s="434"/>
      <c r="O12" s="458" t="s">
        <v>77</v>
      </c>
      <c r="P12" s="435"/>
    </row>
    <row r="13" spans="1:16" ht="12" customHeight="1" x14ac:dyDescent="0.3">
      <c r="B13" s="154"/>
      <c r="I13" s="164"/>
      <c r="N13" s="428" t="s">
        <v>75</v>
      </c>
      <c r="O13" s="459">
        <f>+D6</f>
        <v>6489635089.3900003</v>
      </c>
      <c r="P13" s="430">
        <f>+O13/O15</f>
        <v>0.49083406758749443</v>
      </c>
    </row>
    <row r="14" spans="1:16" ht="12" customHeight="1" x14ac:dyDescent="0.3">
      <c r="B14" s="154"/>
      <c r="I14" s="164"/>
      <c r="N14" s="428" t="s">
        <v>76</v>
      </c>
      <c r="O14" s="459">
        <f>+E6</f>
        <v>6732012546.6172132</v>
      </c>
      <c r="P14" s="430">
        <f>+O14/O15</f>
        <v>0.50916593241250563</v>
      </c>
    </row>
    <row r="15" spans="1:16" ht="12" customHeight="1" x14ac:dyDescent="0.25">
      <c r="B15" s="154"/>
      <c r="I15" s="164"/>
      <c r="N15" s="434"/>
      <c r="O15" s="460">
        <f>+F6</f>
        <v>13221647636.007214</v>
      </c>
      <c r="P15" s="430">
        <v>1</v>
      </c>
    </row>
    <row r="16" spans="1:16" ht="12" customHeight="1" x14ac:dyDescent="0.25">
      <c r="B16" s="154"/>
      <c r="I16" s="164"/>
      <c r="M16" s="2"/>
      <c r="N16" s="434"/>
      <c r="O16" s="434"/>
      <c r="P16" s="435"/>
    </row>
    <row r="17" spans="2:16" ht="12" customHeight="1" x14ac:dyDescent="0.25">
      <c r="B17" s="154"/>
      <c r="I17" s="164"/>
      <c r="N17" s="434"/>
      <c r="O17" s="458" t="s">
        <v>13</v>
      </c>
      <c r="P17" s="435"/>
    </row>
    <row r="18" spans="2:16" ht="12" customHeight="1" x14ac:dyDescent="0.3">
      <c r="B18" s="154"/>
      <c r="I18" s="164"/>
      <c r="N18" s="428" t="s">
        <v>75</v>
      </c>
      <c r="O18" s="429">
        <v>3963518552.3400002</v>
      </c>
      <c r="P18" s="430">
        <f>+O18/O20</f>
        <v>0.4993337738692214</v>
      </c>
    </row>
    <row r="19" spans="2:16" ht="12" customHeight="1" x14ac:dyDescent="0.3">
      <c r="B19" s="154"/>
      <c r="I19" s="164"/>
      <c r="N19" s="428" t="s">
        <v>76</v>
      </c>
      <c r="O19" s="429">
        <v>3974095043.5271807</v>
      </c>
      <c r="P19" s="430">
        <f>+O19/O20</f>
        <v>0.5006662261307786</v>
      </c>
    </row>
    <row r="20" spans="2:16" ht="12" customHeight="1" x14ac:dyDescent="0.25">
      <c r="B20" s="154"/>
      <c r="I20" s="164"/>
      <c r="N20" s="434"/>
      <c r="O20" s="429">
        <v>7937613595.8671808</v>
      </c>
      <c r="P20" s="430">
        <v>1</v>
      </c>
    </row>
    <row r="21" spans="2:16" ht="12" customHeight="1" x14ac:dyDescent="0.25">
      <c r="B21" s="154"/>
      <c r="I21" s="164"/>
      <c r="N21" s="434"/>
      <c r="O21" s="434"/>
      <c r="P21" s="435"/>
    </row>
    <row r="22" spans="2:16" ht="12" customHeight="1" x14ac:dyDescent="0.25">
      <c r="B22" s="154"/>
      <c r="I22" s="164"/>
      <c r="N22" s="434"/>
      <c r="O22" s="434"/>
      <c r="P22" s="435"/>
    </row>
    <row r="23" spans="2:16" ht="12" customHeight="1" x14ac:dyDescent="0.25">
      <c r="B23" s="154"/>
      <c r="I23" s="164"/>
      <c r="N23" s="42"/>
      <c r="O23" s="42"/>
    </row>
    <row r="24" spans="2:16" ht="34.5" customHeight="1" x14ac:dyDescent="0.25">
      <c r="B24" s="154"/>
      <c r="I24" s="164"/>
      <c r="N24" s="42"/>
      <c r="O24" s="42"/>
    </row>
    <row r="25" spans="2:16" ht="12" customHeight="1" x14ac:dyDescent="0.25">
      <c r="B25" s="154"/>
      <c r="I25" s="164"/>
      <c r="N25" s="42"/>
      <c r="O25" s="42"/>
    </row>
    <row r="26" spans="2:16" ht="12" customHeight="1" x14ac:dyDescent="0.25">
      <c r="B26" s="154"/>
      <c r="I26" s="164"/>
      <c r="N26" s="42"/>
      <c r="O26" s="42"/>
    </row>
    <row r="27" spans="2:16" ht="9.75" customHeight="1" x14ac:dyDescent="0.25">
      <c r="B27" s="154"/>
      <c r="I27" s="164"/>
      <c r="N27" s="42"/>
      <c r="O27" s="42"/>
    </row>
    <row r="28" spans="2:16" ht="16.5" customHeight="1" x14ac:dyDescent="0.25">
      <c r="B28" s="175"/>
      <c r="C28" s="176"/>
      <c r="D28" s="176"/>
      <c r="E28" s="176"/>
      <c r="F28" s="176"/>
      <c r="G28" s="168"/>
      <c r="H28" s="168"/>
      <c r="I28" s="169"/>
      <c r="N28" s="42"/>
      <c r="O28" s="42"/>
    </row>
    <row r="29" spans="2:16" ht="16.5" customHeight="1" x14ac:dyDescent="0.25">
      <c r="B29" s="173"/>
      <c r="I29" s="174"/>
      <c r="N29" s="42"/>
      <c r="O29" s="42"/>
    </row>
    <row r="30" spans="2:16" ht="21.75" customHeight="1" x14ac:dyDescent="0.25">
      <c r="B30" s="154"/>
      <c r="C30" s="484" t="s">
        <v>78</v>
      </c>
      <c r="D30" s="484"/>
      <c r="E30" s="484"/>
      <c r="F30" s="484"/>
      <c r="G30" s="484"/>
      <c r="I30" s="164"/>
      <c r="N30" s="42"/>
      <c r="O30" s="42"/>
    </row>
    <row r="31" spans="2:16" s="3" customFormat="1" ht="19.2" customHeight="1" x14ac:dyDescent="0.45">
      <c r="B31" s="177"/>
      <c r="C31" s="185"/>
      <c r="D31" s="186"/>
      <c r="E31" s="196"/>
      <c r="F31" s="186"/>
      <c r="G31" s="186"/>
      <c r="H31" s="43"/>
      <c r="I31" s="178"/>
      <c r="N31" s="42"/>
      <c r="O31" s="42"/>
      <c r="P31" s="1"/>
    </row>
    <row r="32" spans="2:16" ht="36" customHeight="1" x14ac:dyDescent="0.35">
      <c r="B32" s="154"/>
      <c r="C32" s="187"/>
      <c r="D32" s="195" t="s">
        <v>10</v>
      </c>
      <c r="E32" s="193" t="s">
        <v>70</v>
      </c>
      <c r="F32" s="193" t="s">
        <v>79</v>
      </c>
      <c r="G32" s="194" t="s">
        <v>80</v>
      </c>
      <c r="I32" s="164"/>
      <c r="N32" s="426" t="s">
        <v>74</v>
      </c>
      <c r="O32" s="426"/>
      <c r="P32" s="427"/>
    </row>
    <row r="33" spans="2:16" s="3" customFormat="1" ht="19.2" customHeight="1" x14ac:dyDescent="0.3">
      <c r="B33" s="177"/>
      <c r="C33" s="191" t="s">
        <v>73</v>
      </c>
      <c r="D33" s="197">
        <v>28312910.249999996</v>
      </c>
      <c r="E33" s="197">
        <v>66546107.559999973</v>
      </c>
      <c r="F33" s="197">
        <f>SUM(D33:E33)</f>
        <v>94859017.809999973</v>
      </c>
      <c r="G33" s="192">
        <f>D33/F33</f>
        <v>0.29847357587773027</v>
      </c>
      <c r="H33" s="44"/>
      <c r="I33" s="178"/>
      <c r="N33" s="428" t="s">
        <v>75</v>
      </c>
      <c r="O33" s="429">
        <v>26177871.469999999</v>
      </c>
      <c r="P33" s="430">
        <f>+O33/O35</f>
        <v>0.51866153524857472</v>
      </c>
    </row>
    <row r="34" spans="2:16" s="3" customFormat="1" ht="19.2" customHeight="1" x14ac:dyDescent="0.25">
      <c r="B34" s="177"/>
      <c r="C34" s="191" t="s">
        <v>12</v>
      </c>
      <c r="D34" s="197">
        <v>3152447220.7376432</v>
      </c>
      <c r="E34" s="197">
        <v>3624455759.4055638</v>
      </c>
      <c r="F34" s="197">
        <f>SUM(D34:E34)</f>
        <v>6776902980.1432076</v>
      </c>
      <c r="G34" s="192">
        <f t="shared" ref="G34:G35" si="1">D34/F34</f>
        <v>0.46517520318271205</v>
      </c>
      <c r="H34" s="44"/>
      <c r="I34" s="178"/>
      <c r="N34" s="431" t="s">
        <v>76</v>
      </c>
      <c r="O34" s="429">
        <v>24294102.430000003</v>
      </c>
      <c r="P34" s="432">
        <f>+O34/O35</f>
        <v>0.48133846475142517</v>
      </c>
    </row>
    <row r="35" spans="2:16" s="3" customFormat="1" ht="19.2" customHeight="1" x14ac:dyDescent="0.25">
      <c r="B35" s="177"/>
      <c r="C35" s="191" t="s">
        <v>13</v>
      </c>
      <c r="D35" s="197">
        <f>SUM(D33:D34)</f>
        <v>3180760130.9876432</v>
      </c>
      <c r="E35" s="197">
        <f>SUM(E33:E34)</f>
        <v>3691001866.9655638</v>
      </c>
      <c r="F35" s="197">
        <f>SUM(F33:F34)</f>
        <v>6871761997.953208</v>
      </c>
      <c r="G35" s="192">
        <f t="shared" si="1"/>
        <v>0.46287402444017273</v>
      </c>
      <c r="H35" s="43"/>
      <c r="I35" s="178"/>
      <c r="N35" s="426"/>
      <c r="O35" s="429">
        <v>50471973.900000006</v>
      </c>
      <c r="P35" s="432">
        <v>1</v>
      </c>
    </row>
    <row r="36" spans="2:16" ht="19.2" customHeight="1" x14ac:dyDescent="0.25">
      <c r="B36" s="154"/>
      <c r="I36" s="164"/>
      <c r="N36" s="426"/>
      <c r="O36" s="426"/>
      <c r="P36" s="433"/>
    </row>
    <row r="37" spans="2:16" ht="9.75" customHeight="1" x14ac:dyDescent="0.4">
      <c r="B37" s="154"/>
      <c r="C37" s="188"/>
      <c r="D37" s="189"/>
      <c r="E37" s="189"/>
      <c r="F37" s="190"/>
      <c r="G37" s="190"/>
      <c r="I37" s="164"/>
      <c r="N37" s="434"/>
      <c r="O37" s="434"/>
      <c r="P37" s="435"/>
    </row>
    <row r="38" spans="2:16" ht="12.75" customHeight="1" x14ac:dyDescent="0.25">
      <c r="B38" s="175"/>
      <c r="C38" s="176"/>
      <c r="D38" s="176"/>
      <c r="E38" s="176"/>
      <c r="F38" s="176"/>
      <c r="G38" s="170"/>
      <c r="H38" s="168"/>
      <c r="I38" s="169"/>
      <c r="N38" s="434" t="s">
        <v>77</v>
      </c>
      <c r="O38" s="434"/>
      <c r="P38" s="435"/>
    </row>
    <row r="39" spans="2:16" ht="15.6" x14ac:dyDescent="0.3">
      <c r="B39" s="173"/>
      <c r="H39" s="179"/>
      <c r="I39" s="174"/>
      <c r="L39" s="45"/>
      <c r="N39" s="428" t="s">
        <v>75</v>
      </c>
      <c r="O39" s="429">
        <v>2006928815.7999997</v>
      </c>
      <c r="P39" s="430">
        <f>+O39/O41</f>
        <v>0.4780988278998165</v>
      </c>
    </row>
    <row r="40" spans="2:16" ht="12" customHeight="1" x14ac:dyDescent="0.3">
      <c r="B40" s="154"/>
      <c r="I40" s="164"/>
      <c r="N40" s="428" t="s">
        <v>76</v>
      </c>
      <c r="O40" s="429">
        <v>2190799140.6059985</v>
      </c>
      <c r="P40" s="430">
        <f>+O40/O41</f>
        <v>0.5219011721001835</v>
      </c>
    </row>
    <row r="41" spans="2:16" ht="12" customHeight="1" x14ac:dyDescent="0.25">
      <c r="B41" s="154"/>
      <c r="I41" s="164"/>
      <c r="N41" s="434"/>
      <c r="O41" s="429">
        <f>SUM(O39:O40)</f>
        <v>4197727956.4059982</v>
      </c>
      <c r="P41" s="430">
        <v>1</v>
      </c>
    </row>
    <row r="42" spans="2:16" ht="12" customHeight="1" x14ac:dyDescent="0.25">
      <c r="B42" s="154"/>
      <c r="I42" s="164"/>
      <c r="N42" s="434"/>
      <c r="O42" s="434"/>
      <c r="P42" s="435"/>
    </row>
    <row r="43" spans="2:16" ht="12" customHeight="1" x14ac:dyDescent="0.25">
      <c r="B43" s="154"/>
      <c r="I43" s="164"/>
      <c r="N43" s="434" t="s">
        <v>13</v>
      </c>
      <c r="O43" s="434"/>
      <c r="P43" s="435"/>
    </row>
    <row r="44" spans="2:16" ht="12" customHeight="1" x14ac:dyDescent="0.3">
      <c r="B44" s="154"/>
      <c r="I44" s="164"/>
      <c r="N44" s="428" t="s">
        <v>75</v>
      </c>
      <c r="O44" s="429">
        <v>2033106687.2699997</v>
      </c>
      <c r="P44" s="430">
        <f>+O44/O46</f>
        <v>0.47858074488001368</v>
      </c>
    </row>
    <row r="45" spans="2:16" ht="12" customHeight="1" x14ac:dyDescent="0.3">
      <c r="B45" s="154"/>
      <c r="I45" s="164"/>
      <c r="M45" s="2"/>
      <c r="N45" s="428" t="s">
        <v>76</v>
      </c>
      <c r="O45" s="429">
        <v>2215093243.5059986</v>
      </c>
      <c r="P45" s="430">
        <f>+O45/O46</f>
        <v>0.52141925511998632</v>
      </c>
    </row>
    <row r="46" spans="2:16" ht="12" customHeight="1" x14ac:dyDescent="0.25">
      <c r="B46" s="154"/>
      <c r="I46" s="164"/>
      <c r="N46" s="434"/>
      <c r="O46" s="429">
        <f>SUM(O44:O45)</f>
        <v>4248199930.7759981</v>
      </c>
      <c r="P46" s="430">
        <v>1</v>
      </c>
    </row>
    <row r="47" spans="2:16" ht="12" customHeight="1" x14ac:dyDescent="0.25">
      <c r="B47" s="154"/>
      <c r="I47" s="164"/>
      <c r="N47" s="42"/>
      <c r="O47" s="42"/>
    </row>
    <row r="48" spans="2:16" ht="12" customHeight="1" x14ac:dyDescent="0.25">
      <c r="B48" s="154"/>
      <c r="I48" s="164"/>
      <c r="N48" s="42"/>
      <c r="O48" s="42"/>
    </row>
    <row r="49" spans="2:15" ht="12" customHeight="1" x14ac:dyDescent="0.25">
      <c r="B49" s="154"/>
      <c r="I49" s="164"/>
      <c r="N49" s="42"/>
      <c r="O49" s="42"/>
    </row>
    <row r="50" spans="2:15" ht="12" customHeight="1" x14ac:dyDescent="0.25">
      <c r="B50" s="154"/>
      <c r="I50" s="164"/>
    </row>
    <row r="51" spans="2:15" ht="12" customHeight="1" x14ac:dyDescent="0.25">
      <c r="B51" s="154"/>
      <c r="I51" s="164"/>
    </row>
    <row r="52" spans="2:15" ht="12" customHeight="1" x14ac:dyDescent="0.25">
      <c r="B52" s="154"/>
      <c r="I52" s="164"/>
    </row>
    <row r="53" spans="2:15" ht="12" customHeight="1" x14ac:dyDescent="0.25">
      <c r="B53" s="154"/>
      <c r="I53" s="164"/>
    </row>
    <row r="54" spans="2:15" ht="12" customHeight="1" x14ac:dyDescent="0.25">
      <c r="B54" s="154"/>
      <c r="I54" s="164"/>
    </row>
    <row r="55" spans="2:15" ht="9.75" customHeight="1" x14ac:dyDescent="0.25">
      <c r="B55" s="154"/>
      <c r="I55" s="164"/>
    </row>
    <row r="56" spans="2:15" ht="9.75" customHeight="1" x14ac:dyDescent="0.25">
      <c r="B56" s="154"/>
      <c r="I56" s="164"/>
    </row>
    <row r="57" spans="2:15" ht="9.75" customHeight="1" x14ac:dyDescent="0.25">
      <c r="B57" s="154"/>
      <c r="I57" s="164"/>
    </row>
    <row r="58" spans="2:15" ht="9.75" customHeight="1" x14ac:dyDescent="0.25">
      <c r="B58" s="154"/>
      <c r="I58" s="164"/>
    </row>
    <row r="59" spans="2:15" s="3" customFormat="1" ht="13.8" x14ac:dyDescent="0.25">
      <c r="B59" s="177"/>
      <c r="G59" s="43"/>
      <c r="H59" s="43"/>
      <c r="I59" s="180"/>
      <c r="J59" s="43"/>
    </row>
    <row r="60" spans="2:15" x14ac:dyDescent="0.25">
      <c r="B60" s="154"/>
      <c r="I60" s="164"/>
    </row>
    <row r="61" spans="2:15" x14ac:dyDescent="0.25">
      <c r="B61" s="154"/>
      <c r="I61" s="164"/>
    </row>
    <row r="62" spans="2:15" x14ac:dyDescent="0.25">
      <c r="B62" s="154"/>
      <c r="I62" s="164"/>
    </row>
    <row r="63" spans="2:15" x14ac:dyDescent="0.25">
      <c r="B63" s="154"/>
      <c r="I63" s="164"/>
    </row>
    <row r="64" spans="2:15" x14ac:dyDescent="0.25">
      <c r="B64" s="154"/>
      <c r="I64" s="164"/>
    </row>
    <row r="65" spans="2:10" s="94" customFormat="1" ht="20.399999999999999" x14ac:dyDescent="0.7">
      <c r="B65" s="481" t="s">
        <v>81</v>
      </c>
      <c r="C65" s="482"/>
      <c r="D65" s="482"/>
      <c r="E65" s="482"/>
      <c r="F65" s="482"/>
      <c r="G65" s="482"/>
      <c r="H65" s="482"/>
      <c r="I65" s="483"/>
      <c r="J65" s="95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AFAA-C94C-44AC-B9DE-021B77F201C6}">
  <sheetPr>
    <pageSetUpPr fitToPage="1"/>
  </sheetPr>
  <dimension ref="B1:O61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46" customWidth="1"/>
    <col min="2" max="2" width="5.109375" style="46" customWidth="1"/>
    <col min="3" max="3" width="79.33203125" style="46" customWidth="1"/>
    <col min="4" max="4" width="27.88671875" style="46" customWidth="1"/>
    <col min="5" max="5" width="14.33203125" style="46" customWidth="1"/>
    <col min="6" max="6" width="21.88671875" style="46" customWidth="1"/>
    <col min="7" max="7" width="14" style="46" bestFit="1" customWidth="1"/>
    <col min="8" max="8" width="28" style="46" customWidth="1"/>
    <col min="9" max="9" width="14" style="46" bestFit="1" customWidth="1"/>
    <col min="10" max="10" width="27.33203125" style="46" customWidth="1"/>
    <col min="11" max="11" width="14" style="46" bestFit="1" customWidth="1"/>
    <col min="12" max="12" width="25.44140625" style="46" customWidth="1"/>
    <col min="13" max="13" width="14" style="46" bestFit="1" customWidth="1"/>
    <col min="14" max="14" width="20.33203125" style="46" customWidth="1"/>
    <col min="15" max="15" width="22.44140625" style="46" customWidth="1"/>
    <col min="16" max="16" width="4.109375" style="46" customWidth="1"/>
    <col min="17" max="16384" width="11.44140625" style="46"/>
  </cols>
  <sheetData>
    <row r="1" spans="2:15" ht="77.25" customHeight="1" x14ac:dyDescent="0.3">
      <c r="B1" s="488" t="s">
        <v>336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200"/>
    </row>
    <row r="2" spans="2:15" x14ac:dyDescent="0.3">
      <c r="C2" s="201"/>
      <c r="I2" s="202"/>
    </row>
    <row r="3" spans="2:15" ht="31.95" customHeight="1" x14ac:dyDescent="0.3">
      <c r="B3" s="491" t="s">
        <v>82</v>
      </c>
      <c r="C3" s="491"/>
      <c r="D3" s="490" t="s">
        <v>83</v>
      </c>
      <c r="E3" s="490" t="s">
        <v>84</v>
      </c>
      <c r="F3" s="490" t="s">
        <v>85</v>
      </c>
      <c r="G3" s="490" t="s">
        <v>84</v>
      </c>
      <c r="H3" s="490" t="s">
        <v>86</v>
      </c>
      <c r="I3" s="490" t="s">
        <v>84</v>
      </c>
      <c r="J3" s="490" t="s">
        <v>87</v>
      </c>
      <c r="K3" s="490" t="s">
        <v>84</v>
      </c>
      <c r="L3" s="490" t="s">
        <v>88</v>
      </c>
      <c r="M3" s="490" t="s">
        <v>84</v>
      </c>
      <c r="N3" s="490" t="s">
        <v>89</v>
      </c>
      <c r="O3" s="490" t="s">
        <v>90</v>
      </c>
    </row>
    <row r="4" spans="2:15" ht="27.6" customHeight="1" x14ac:dyDescent="0.3">
      <c r="B4" s="491"/>
      <c r="C4" s="491"/>
      <c r="D4" s="490"/>
      <c r="E4" s="490"/>
      <c r="F4" s="492"/>
      <c r="G4" s="490"/>
      <c r="H4" s="490"/>
      <c r="I4" s="490"/>
      <c r="J4" s="490"/>
      <c r="K4" s="490"/>
      <c r="L4" s="490" t="s">
        <v>91</v>
      </c>
      <c r="M4" s="490"/>
      <c r="N4" s="490" t="s">
        <v>92</v>
      </c>
      <c r="O4" s="490" t="s">
        <v>93</v>
      </c>
    </row>
    <row r="5" spans="2:15" ht="15.6" customHeight="1" x14ac:dyDescent="0.3">
      <c r="B5" s="491"/>
      <c r="C5" s="491"/>
      <c r="D5" s="490"/>
      <c r="E5" s="490"/>
      <c r="F5" s="492"/>
      <c r="G5" s="490"/>
      <c r="H5" s="490"/>
      <c r="I5" s="490"/>
      <c r="J5" s="490"/>
      <c r="K5" s="490"/>
      <c r="L5" s="490"/>
      <c r="M5" s="490"/>
      <c r="N5" s="490"/>
      <c r="O5" s="490"/>
    </row>
    <row r="6" spans="2:15" s="47" customFormat="1" ht="26.4" x14ac:dyDescent="0.3">
      <c r="B6" s="206">
        <v>1</v>
      </c>
      <c r="C6" s="207" t="s">
        <v>94</v>
      </c>
      <c r="D6" s="208">
        <f>F6+H6+J6</f>
        <v>31153340.290000003</v>
      </c>
      <c r="E6" s="209">
        <f>D6/$D$53</f>
        <v>1.9637411051634725E-2</v>
      </c>
      <c r="F6" s="208">
        <v>6648</v>
      </c>
      <c r="G6" s="209">
        <f>F6/$F$53</f>
        <v>5.6015363308754033E-3</v>
      </c>
      <c r="H6" s="208">
        <v>5306947.75</v>
      </c>
      <c r="I6" s="209">
        <f>H6/$H$53</f>
        <v>4.0120301127324707E-3</v>
      </c>
      <c r="J6" s="208">
        <v>25839744.540000003</v>
      </c>
      <c r="K6" s="209">
        <f>J6/$J$53</f>
        <v>9.8443663119149608E-2</v>
      </c>
      <c r="L6" s="208">
        <v>29591920.197561644</v>
      </c>
      <c r="M6" s="209">
        <f>L6/$L$53</f>
        <v>4.6842386360045847E-2</v>
      </c>
      <c r="N6" s="208">
        <v>172296.08</v>
      </c>
      <c r="O6" s="210">
        <v>51</v>
      </c>
    </row>
    <row r="7" spans="2:15" s="47" customFormat="1" ht="26.4" x14ac:dyDescent="0.3">
      <c r="B7" s="213">
        <v>2</v>
      </c>
      <c r="C7" s="211" t="s">
        <v>95</v>
      </c>
      <c r="D7" s="208">
        <f t="shared" ref="D7:D32" si="0">F7+H7+J7</f>
        <v>132442.53</v>
      </c>
      <c r="E7" s="209">
        <f t="shared" ref="E7:E34" si="1">D7/$D$53</f>
        <v>8.3484736407649706E-5</v>
      </c>
      <c r="F7" s="212">
        <v>0</v>
      </c>
      <c r="G7" s="209">
        <f t="shared" ref="G7:G34" si="2">F7/$F$53</f>
        <v>0</v>
      </c>
      <c r="H7" s="212">
        <v>132442.53</v>
      </c>
      <c r="I7" s="209">
        <f t="shared" ref="I7:I34" si="3">H7/$H$53</f>
        <v>1.0012599399842851E-4</v>
      </c>
      <c r="J7" s="212">
        <v>0</v>
      </c>
      <c r="K7" s="209">
        <f t="shared" ref="K7:K34" si="4">J7/$J$53</f>
        <v>0</v>
      </c>
      <c r="L7" s="212">
        <v>132442.53</v>
      </c>
      <c r="M7" s="209">
        <f t="shared" ref="M7:M34" si="5">L7/$L$53</f>
        <v>2.0964925964058129E-4</v>
      </c>
      <c r="N7" s="212">
        <v>1012.77</v>
      </c>
      <c r="O7" s="214">
        <v>4</v>
      </c>
    </row>
    <row r="8" spans="2:15" s="47" customFormat="1" ht="26.4" x14ac:dyDescent="0.3">
      <c r="B8" s="213">
        <v>3</v>
      </c>
      <c r="C8" s="211" t="s">
        <v>96</v>
      </c>
      <c r="D8" s="208">
        <f t="shared" si="0"/>
        <v>32710193.069999993</v>
      </c>
      <c r="E8" s="209">
        <f t="shared" si="1"/>
        <v>2.061876835403461E-2</v>
      </c>
      <c r="F8" s="212">
        <v>14851.66</v>
      </c>
      <c r="G8" s="209">
        <f t="shared" si="2"/>
        <v>1.2513855755687274E-2</v>
      </c>
      <c r="H8" s="212">
        <v>9862160.2599999998</v>
      </c>
      <c r="I8" s="209">
        <f t="shared" si="3"/>
        <v>7.455751555065432E-3</v>
      </c>
      <c r="J8" s="212">
        <v>22833181.149999995</v>
      </c>
      <c r="K8" s="209">
        <f t="shared" si="4"/>
        <v>8.6989327219916715E-2</v>
      </c>
      <c r="L8" s="212">
        <v>28804697.717068486</v>
      </c>
      <c r="M8" s="209">
        <f t="shared" si="5"/>
        <v>4.5596256357788925E-2</v>
      </c>
      <c r="N8" s="212">
        <v>113427.05</v>
      </c>
      <c r="O8" s="214">
        <v>304</v>
      </c>
    </row>
    <row r="9" spans="2:15" s="47" customFormat="1" ht="26.4" x14ac:dyDescent="0.3">
      <c r="B9" s="213">
        <v>4</v>
      </c>
      <c r="C9" s="211" t="s">
        <v>97</v>
      </c>
      <c r="D9" s="208">
        <f t="shared" si="0"/>
        <v>5676679.7700000005</v>
      </c>
      <c r="E9" s="209">
        <f t="shared" si="1"/>
        <v>3.5782774179041097E-3</v>
      </c>
      <c r="F9" s="212">
        <v>114487.44</v>
      </c>
      <c r="G9" s="209">
        <f t="shared" si="2"/>
        <v>9.6465937814217501E-2</v>
      </c>
      <c r="H9" s="212">
        <v>5370073.3899999997</v>
      </c>
      <c r="I9" s="209">
        <f t="shared" si="3"/>
        <v>4.0597528302899425E-3</v>
      </c>
      <c r="J9" s="212">
        <v>192118.93999999997</v>
      </c>
      <c r="K9" s="209">
        <f t="shared" si="4"/>
        <v>7.3193030909771183E-4</v>
      </c>
      <c r="L9" s="212">
        <v>5660522.0725753419</v>
      </c>
      <c r="M9" s="209">
        <f t="shared" si="5"/>
        <v>8.9602959237836156E-3</v>
      </c>
      <c r="N9" s="212">
        <v>21315.07</v>
      </c>
      <c r="O9" s="214">
        <v>82</v>
      </c>
    </row>
    <row r="10" spans="2:15" s="47" customFormat="1" ht="26.4" x14ac:dyDescent="0.3">
      <c r="B10" s="213">
        <v>5</v>
      </c>
      <c r="C10" s="211" t="s">
        <v>98</v>
      </c>
      <c r="D10" s="208">
        <f t="shared" si="0"/>
        <v>153876.19999999998</v>
      </c>
      <c r="E10" s="209">
        <f t="shared" si="1"/>
        <v>9.6995383555499782E-5</v>
      </c>
      <c r="F10" s="212">
        <v>5285.52</v>
      </c>
      <c r="G10" s="209">
        <f t="shared" si="2"/>
        <v>4.4535247153382317E-3</v>
      </c>
      <c r="H10" s="212">
        <v>0</v>
      </c>
      <c r="I10" s="209">
        <f t="shared" si="3"/>
        <v>0</v>
      </c>
      <c r="J10" s="212">
        <v>148590.68</v>
      </c>
      <c r="K10" s="209">
        <f t="shared" si="4"/>
        <v>5.6609734751523826E-4</v>
      </c>
      <c r="L10" s="212">
        <v>153876.19999999998</v>
      </c>
      <c r="M10" s="209">
        <f t="shared" si="5"/>
        <v>2.4357758347191049E-4</v>
      </c>
      <c r="N10" s="212">
        <v>721.52</v>
      </c>
      <c r="O10" s="214">
        <v>3</v>
      </c>
    </row>
    <row r="11" spans="2:15" s="47" customFormat="1" ht="26.4" x14ac:dyDescent="0.3">
      <c r="B11" s="213">
        <v>6</v>
      </c>
      <c r="C11" s="211" t="s">
        <v>99</v>
      </c>
      <c r="D11" s="208">
        <f t="shared" si="0"/>
        <v>55681474.710000008</v>
      </c>
      <c r="E11" s="209">
        <f t="shared" si="1"/>
        <v>3.5098644211595503E-2</v>
      </c>
      <c r="F11" s="212">
        <v>0</v>
      </c>
      <c r="G11" s="209">
        <f t="shared" si="2"/>
        <v>0</v>
      </c>
      <c r="H11" s="212">
        <v>55681474.710000008</v>
      </c>
      <c r="I11" s="209">
        <f t="shared" si="3"/>
        <v>4.2094959999911731E-2</v>
      </c>
      <c r="J11" s="212">
        <v>0</v>
      </c>
      <c r="K11" s="209">
        <f t="shared" si="4"/>
        <v>0</v>
      </c>
      <c r="L11" s="212">
        <v>12311569.061972601</v>
      </c>
      <c r="M11" s="209">
        <f t="shared" si="5"/>
        <v>1.9488538454048271E-2</v>
      </c>
      <c r="N11" s="212">
        <v>4042.24</v>
      </c>
      <c r="O11" s="214">
        <v>42</v>
      </c>
    </row>
    <row r="12" spans="2:15" s="47" customFormat="1" ht="26.4" x14ac:dyDescent="0.3">
      <c r="B12" s="213">
        <v>7</v>
      </c>
      <c r="C12" s="211" t="s">
        <v>100</v>
      </c>
      <c r="D12" s="208">
        <f t="shared" si="0"/>
        <v>11051048.540000001</v>
      </c>
      <c r="E12" s="209">
        <f t="shared" si="1"/>
        <v>6.9659940382446797E-3</v>
      </c>
      <c r="F12" s="212">
        <v>6568</v>
      </c>
      <c r="G12" s="209">
        <f t="shared" si="2"/>
        <v>5.5341291548119207E-3</v>
      </c>
      <c r="H12" s="212">
        <v>11044480.540000001</v>
      </c>
      <c r="I12" s="209">
        <f t="shared" si="3"/>
        <v>8.3495806993705152E-3</v>
      </c>
      <c r="J12" s="212">
        <v>0</v>
      </c>
      <c r="K12" s="209">
        <f t="shared" si="4"/>
        <v>0</v>
      </c>
      <c r="L12" s="212">
        <v>4521040.9346849313</v>
      </c>
      <c r="M12" s="209">
        <f t="shared" si="5"/>
        <v>7.1565597905858301E-3</v>
      </c>
      <c r="N12" s="212">
        <v>12355.51</v>
      </c>
      <c r="O12" s="214">
        <v>40</v>
      </c>
    </row>
    <row r="13" spans="2:15" s="47" customFormat="1" ht="26.4" x14ac:dyDescent="0.3">
      <c r="B13" s="213">
        <v>8</v>
      </c>
      <c r="C13" s="211" t="s">
        <v>101</v>
      </c>
      <c r="D13" s="208">
        <f t="shared" si="0"/>
        <v>63762099.210000001</v>
      </c>
      <c r="E13" s="209">
        <f t="shared" si="1"/>
        <v>4.0192240705045873E-2</v>
      </c>
      <c r="F13" s="212">
        <v>157009.13</v>
      </c>
      <c r="G13" s="209">
        <f t="shared" si="2"/>
        <v>0.13229427586855283</v>
      </c>
      <c r="H13" s="212">
        <v>63284673.420000002</v>
      </c>
      <c r="I13" s="209">
        <f t="shared" si="3"/>
        <v>4.7842946152141824E-2</v>
      </c>
      <c r="J13" s="212">
        <v>320416.65999999997</v>
      </c>
      <c r="K13" s="209">
        <f t="shared" si="4"/>
        <v>1.2207160053759221E-3</v>
      </c>
      <c r="L13" s="212">
        <v>11033867.993753424</v>
      </c>
      <c r="M13" s="209">
        <f t="shared" si="5"/>
        <v>1.7466007753418115E-2</v>
      </c>
      <c r="N13" s="212">
        <v>16142.87</v>
      </c>
      <c r="O13" s="214">
        <v>66</v>
      </c>
    </row>
    <row r="14" spans="2:15" s="47" customFormat="1" ht="26.4" x14ac:dyDescent="0.3">
      <c r="B14" s="213">
        <v>9</v>
      </c>
      <c r="C14" s="211" t="s">
        <v>334</v>
      </c>
      <c r="D14" s="208">
        <f t="shared" si="0"/>
        <v>117984.15</v>
      </c>
      <c r="E14" s="209">
        <f t="shared" si="1"/>
        <v>7.4370941592784463E-5</v>
      </c>
      <c r="F14" s="212">
        <v>0</v>
      </c>
      <c r="G14" s="209">
        <f t="shared" si="2"/>
        <v>0</v>
      </c>
      <c r="H14" s="212">
        <v>117984.15</v>
      </c>
      <c r="I14" s="209">
        <f t="shared" si="3"/>
        <v>8.9195519708130673E-5</v>
      </c>
      <c r="J14" s="212">
        <v>0</v>
      </c>
      <c r="K14" s="209">
        <f t="shared" si="4"/>
        <v>0</v>
      </c>
      <c r="L14" s="212">
        <v>117984.15</v>
      </c>
      <c r="M14" s="209">
        <f t="shared" si="5"/>
        <v>1.8676243723842552E-4</v>
      </c>
      <c r="N14" s="212">
        <v>764.55</v>
      </c>
      <c r="O14" s="214">
        <v>6</v>
      </c>
    </row>
    <row r="15" spans="2:15" s="47" customFormat="1" ht="26.4" x14ac:dyDescent="0.3">
      <c r="B15" s="213">
        <v>10</v>
      </c>
      <c r="C15" s="211" t="s">
        <v>102</v>
      </c>
      <c r="D15" s="208">
        <f t="shared" si="0"/>
        <v>3095665.25</v>
      </c>
      <c r="E15" s="209">
        <f t="shared" si="1"/>
        <v>1.9513429515622437E-3</v>
      </c>
      <c r="F15" s="212">
        <v>6648</v>
      </c>
      <c r="G15" s="209">
        <f t="shared" si="2"/>
        <v>5.6015363308754033E-3</v>
      </c>
      <c r="H15" s="212">
        <v>478320.85</v>
      </c>
      <c r="I15" s="209">
        <f t="shared" si="3"/>
        <v>3.6160854490187723E-4</v>
      </c>
      <c r="J15" s="212">
        <v>2610696.4</v>
      </c>
      <c r="K15" s="209">
        <f t="shared" si="4"/>
        <v>9.9461709658208806E-3</v>
      </c>
      <c r="L15" s="212">
        <v>3095665.25</v>
      </c>
      <c r="M15" s="209">
        <f t="shared" si="5"/>
        <v>4.9002682730205699E-3</v>
      </c>
      <c r="N15" s="212">
        <v>312376.02</v>
      </c>
      <c r="O15" s="214">
        <v>7</v>
      </c>
    </row>
    <row r="16" spans="2:15" s="47" customFormat="1" ht="26.4" x14ac:dyDescent="0.3">
      <c r="B16" s="213">
        <v>11</v>
      </c>
      <c r="C16" s="211" t="s">
        <v>103</v>
      </c>
      <c r="D16" s="208">
        <f t="shared" si="0"/>
        <v>12628648.59</v>
      </c>
      <c r="E16" s="209">
        <f t="shared" si="1"/>
        <v>7.9604293176896209E-3</v>
      </c>
      <c r="F16" s="212">
        <v>6153.38</v>
      </c>
      <c r="G16" s="209">
        <f t="shared" si="2"/>
        <v>5.1847746130689069E-3</v>
      </c>
      <c r="H16" s="212">
        <v>12602426.949999999</v>
      </c>
      <c r="I16" s="209">
        <f t="shared" si="3"/>
        <v>9.5273816134540286E-3</v>
      </c>
      <c r="J16" s="212">
        <v>20068.259999999998</v>
      </c>
      <c r="K16" s="209">
        <f t="shared" si="4"/>
        <v>7.6455594356564994E-5</v>
      </c>
      <c r="L16" s="212">
        <v>11135814.721808219</v>
      </c>
      <c r="M16" s="209">
        <f t="shared" si="5"/>
        <v>1.762738383147603E-2</v>
      </c>
      <c r="N16" s="212">
        <v>17798.939999999999</v>
      </c>
      <c r="O16" s="214">
        <v>66</v>
      </c>
    </row>
    <row r="17" spans="2:15" s="47" customFormat="1" ht="26.4" x14ac:dyDescent="0.3">
      <c r="B17" s="213">
        <v>12</v>
      </c>
      <c r="C17" s="211" t="s">
        <v>104</v>
      </c>
      <c r="D17" s="208">
        <f t="shared" si="0"/>
        <v>1743998.7799999998</v>
      </c>
      <c r="E17" s="209">
        <f t="shared" si="1"/>
        <v>1.0993242007953385E-3</v>
      </c>
      <c r="F17" s="212">
        <v>25919.940000000002</v>
      </c>
      <c r="G17" s="209">
        <f t="shared" si="2"/>
        <v>2.1839874489186315E-2</v>
      </c>
      <c r="H17" s="212">
        <v>1718078.8399999999</v>
      </c>
      <c r="I17" s="209">
        <f t="shared" si="3"/>
        <v>1.2988603556777947E-3</v>
      </c>
      <c r="J17" s="212">
        <v>0</v>
      </c>
      <c r="K17" s="209">
        <f t="shared" si="4"/>
        <v>0</v>
      </c>
      <c r="L17" s="212">
        <v>973332.39279452059</v>
      </c>
      <c r="M17" s="209">
        <f t="shared" si="5"/>
        <v>1.5407317840694125E-3</v>
      </c>
      <c r="N17" s="212">
        <v>1805.88</v>
      </c>
      <c r="O17" s="214">
        <v>30</v>
      </c>
    </row>
    <row r="18" spans="2:15" s="47" customFormat="1" ht="26.4" x14ac:dyDescent="0.3">
      <c r="B18" s="213">
        <v>13</v>
      </c>
      <c r="C18" s="211" t="s">
        <v>105</v>
      </c>
      <c r="D18" s="208">
        <f t="shared" si="0"/>
        <v>2574531.64</v>
      </c>
      <c r="E18" s="209">
        <f t="shared" si="1"/>
        <v>1.6228480031191953E-3</v>
      </c>
      <c r="F18" s="212">
        <v>0</v>
      </c>
      <c r="G18" s="209">
        <f t="shared" si="2"/>
        <v>0</v>
      </c>
      <c r="H18" s="212">
        <v>1899919.86</v>
      </c>
      <c r="I18" s="209">
        <f t="shared" si="3"/>
        <v>1.4363313997388539E-3</v>
      </c>
      <c r="J18" s="212">
        <v>674611.78</v>
      </c>
      <c r="K18" s="209">
        <f t="shared" si="4"/>
        <v>2.5701204090359735E-3</v>
      </c>
      <c r="L18" s="212">
        <v>1720867.2564383559</v>
      </c>
      <c r="M18" s="209">
        <f t="shared" si="5"/>
        <v>2.7240384659823372E-3</v>
      </c>
      <c r="N18" s="212">
        <v>6200.11</v>
      </c>
      <c r="O18" s="214">
        <v>15</v>
      </c>
    </row>
    <row r="19" spans="2:15" s="47" customFormat="1" ht="26.4" x14ac:dyDescent="0.3">
      <c r="B19" s="213">
        <v>14</v>
      </c>
      <c r="C19" s="211" t="s">
        <v>106</v>
      </c>
      <c r="D19" s="208">
        <f t="shared" si="0"/>
        <v>32005469.199999999</v>
      </c>
      <c r="E19" s="209">
        <f t="shared" si="1"/>
        <v>2.0174547856833838E-2</v>
      </c>
      <c r="F19" s="212">
        <v>543166</v>
      </c>
      <c r="G19" s="209">
        <f t="shared" si="2"/>
        <v>0.45766607742121984</v>
      </c>
      <c r="H19" s="212">
        <v>30560227.960000001</v>
      </c>
      <c r="I19" s="209">
        <f t="shared" si="3"/>
        <v>2.3103403425724103E-2</v>
      </c>
      <c r="J19" s="212">
        <v>902075.24</v>
      </c>
      <c r="K19" s="209">
        <f t="shared" si="4"/>
        <v>3.4367054557067236E-3</v>
      </c>
      <c r="L19" s="212">
        <v>5318333.447479452</v>
      </c>
      <c r="M19" s="209">
        <f t="shared" si="5"/>
        <v>8.4186301015678842E-3</v>
      </c>
      <c r="N19" s="212">
        <v>8358.3700000000008</v>
      </c>
      <c r="O19" s="214">
        <v>19</v>
      </c>
    </row>
    <row r="20" spans="2:15" s="47" customFormat="1" ht="26.4" x14ac:dyDescent="0.3">
      <c r="B20" s="213">
        <v>15</v>
      </c>
      <c r="C20" s="211" t="s">
        <v>107</v>
      </c>
      <c r="D20" s="208">
        <f t="shared" si="0"/>
        <v>14559882.439999994</v>
      </c>
      <c r="E20" s="209">
        <f t="shared" si="1"/>
        <v>9.1777765618775708E-3</v>
      </c>
      <c r="F20" s="212">
        <v>6439.1899999999987</v>
      </c>
      <c r="G20" s="209">
        <f t="shared" si="2"/>
        <v>5.4255951754527054E-3</v>
      </c>
      <c r="H20" s="212">
        <v>12285925.449999996</v>
      </c>
      <c r="I20" s="209">
        <f t="shared" si="3"/>
        <v>9.2881078145505037E-3</v>
      </c>
      <c r="J20" s="212">
        <v>2267517.7999999998</v>
      </c>
      <c r="K20" s="209">
        <f t="shared" si="4"/>
        <v>8.6387370461161392E-3</v>
      </c>
      <c r="L20" s="212">
        <v>14072642.610274</v>
      </c>
      <c r="M20" s="209">
        <f t="shared" si="5"/>
        <v>2.2276221274468568E-2</v>
      </c>
      <c r="N20" s="212">
        <v>32242.959999999999</v>
      </c>
      <c r="O20" s="214">
        <v>58</v>
      </c>
    </row>
    <row r="21" spans="2:15" s="47" customFormat="1" ht="26.4" x14ac:dyDescent="0.3">
      <c r="B21" s="213">
        <v>16</v>
      </c>
      <c r="C21" s="211" t="s">
        <v>108</v>
      </c>
      <c r="D21" s="208">
        <f t="shared" si="0"/>
        <v>112618.65999999999</v>
      </c>
      <c r="E21" s="209">
        <f t="shared" si="1"/>
        <v>7.0988821677468123E-5</v>
      </c>
      <c r="F21" s="212">
        <v>314.86</v>
      </c>
      <c r="G21" s="209">
        <f t="shared" si="2"/>
        <v>2.6529779319185161E-4</v>
      </c>
      <c r="H21" s="212">
        <v>112303.79999999999</v>
      </c>
      <c r="I21" s="209">
        <f t="shared" si="3"/>
        <v>8.4901199069518783E-5</v>
      </c>
      <c r="J21" s="212">
        <v>0</v>
      </c>
      <c r="K21" s="209">
        <f t="shared" si="4"/>
        <v>0</v>
      </c>
      <c r="L21" s="212">
        <v>112618.65999999999</v>
      </c>
      <c r="M21" s="209">
        <f t="shared" si="5"/>
        <v>1.7826916090106664E-4</v>
      </c>
      <c r="N21" s="212">
        <v>1184.31</v>
      </c>
      <c r="O21" s="214">
        <v>7</v>
      </c>
    </row>
    <row r="22" spans="2:15" s="47" customFormat="1" ht="26.4" x14ac:dyDescent="0.3">
      <c r="B22" s="213">
        <v>17</v>
      </c>
      <c r="C22" s="211" t="s">
        <v>109</v>
      </c>
      <c r="D22" s="208">
        <f t="shared" si="0"/>
        <v>13498568.16</v>
      </c>
      <c r="E22" s="209">
        <f t="shared" si="1"/>
        <v>8.5087804100260934E-3</v>
      </c>
      <c r="F22" s="212">
        <v>29546.14</v>
      </c>
      <c r="G22" s="209">
        <f t="shared" si="2"/>
        <v>2.489527326220382E-2</v>
      </c>
      <c r="H22" s="212">
        <v>11770861.84</v>
      </c>
      <c r="I22" s="209">
        <f t="shared" si="3"/>
        <v>8.8987218980804052E-3</v>
      </c>
      <c r="J22" s="212">
        <v>1698160.18</v>
      </c>
      <c r="K22" s="209">
        <f t="shared" si="4"/>
        <v>6.4696115096451508E-3</v>
      </c>
      <c r="L22" s="212">
        <v>7691067.9923561634</v>
      </c>
      <c r="M22" s="209">
        <f t="shared" si="5"/>
        <v>1.2174538725912603E-2</v>
      </c>
      <c r="N22" s="212">
        <v>26735.08</v>
      </c>
      <c r="O22" s="214">
        <v>94</v>
      </c>
    </row>
    <row r="23" spans="2:15" s="47" customFormat="1" ht="26.4" x14ac:dyDescent="0.3">
      <c r="B23" s="213">
        <v>18</v>
      </c>
      <c r="C23" s="211" t="s">
        <v>110</v>
      </c>
      <c r="D23" s="208">
        <f t="shared" si="0"/>
        <v>1200037.46</v>
      </c>
      <c r="E23" s="209">
        <f t="shared" si="1"/>
        <v>7.5643987643097329E-4</v>
      </c>
      <c r="F23" s="212">
        <v>10000</v>
      </c>
      <c r="G23" s="209">
        <f t="shared" si="2"/>
        <v>8.4258970079353242E-3</v>
      </c>
      <c r="H23" s="212">
        <v>1140037.46</v>
      </c>
      <c r="I23" s="209">
        <f t="shared" si="3"/>
        <v>8.6186351074646241E-4</v>
      </c>
      <c r="J23" s="212">
        <v>50000</v>
      </c>
      <c r="K23" s="209">
        <f t="shared" si="4"/>
        <v>1.9048884745504841E-4</v>
      </c>
      <c r="L23" s="212">
        <v>675611.47473972593</v>
      </c>
      <c r="M23" s="209">
        <f t="shared" si="5"/>
        <v>1.0694559027516677E-3</v>
      </c>
      <c r="N23" s="212">
        <v>2451.38</v>
      </c>
      <c r="O23" s="214">
        <v>35</v>
      </c>
    </row>
    <row r="24" spans="2:15" s="47" customFormat="1" ht="26.4" x14ac:dyDescent="0.3">
      <c r="B24" s="213">
        <v>19</v>
      </c>
      <c r="C24" s="211" t="s">
        <v>111</v>
      </c>
      <c r="D24" s="208">
        <f t="shared" si="0"/>
        <v>261746297.05000001</v>
      </c>
      <c r="E24" s="209">
        <f t="shared" si="1"/>
        <v>0.16499096336273272</v>
      </c>
      <c r="F24" s="212">
        <v>16996</v>
      </c>
      <c r="G24" s="209">
        <f t="shared" si="2"/>
        <v>1.4320654554686877E-2</v>
      </c>
      <c r="H24" s="212">
        <v>129667446.62</v>
      </c>
      <c r="I24" s="209">
        <f t="shared" si="3"/>
        <v>9.8028042669266957E-2</v>
      </c>
      <c r="J24" s="212">
        <v>132061854.43000001</v>
      </c>
      <c r="K24" s="209">
        <f t="shared" si="4"/>
        <v>0.50312620886294157</v>
      </c>
      <c r="L24" s="212">
        <v>161449521.35484934</v>
      </c>
      <c r="M24" s="209">
        <f t="shared" si="5"/>
        <v>0.25556573572983227</v>
      </c>
      <c r="N24" s="212">
        <v>47496.13</v>
      </c>
      <c r="O24" s="214">
        <v>45</v>
      </c>
    </row>
    <row r="25" spans="2:15" s="47" customFormat="1" ht="26.4" x14ac:dyDescent="0.3">
      <c r="B25" s="213">
        <v>20</v>
      </c>
      <c r="C25" s="211" t="s">
        <v>112</v>
      </c>
      <c r="D25" s="208">
        <f t="shared" si="0"/>
        <v>95662175.49000001</v>
      </c>
      <c r="E25" s="209">
        <f t="shared" si="1"/>
        <v>6.0300354462912924E-2</v>
      </c>
      <c r="F25" s="212">
        <v>114786.6</v>
      </c>
      <c r="G25" s="209">
        <f t="shared" si="2"/>
        <v>9.6718006949106899E-2</v>
      </c>
      <c r="H25" s="212">
        <v>66386648.110000007</v>
      </c>
      <c r="I25" s="209">
        <f t="shared" si="3"/>
        <v>5.0188025932739626E-2</v>
      </c>
      <c r="J25" s="212">
        <v>29160740.779999997</v>
      </c>
      <c r="K25" s="209">
        <f t="shared" si="4"/>
        <v>0.11109591804235258</v>
      </c>
      <c r="L25" s="212">
        <v>62935547.651726045</v>
      </c>
      <c r="M25" s="209">
        <f t="shared" si="5"/>
        <v>9.9623519501317967E-2</v>
      </c>
      <c r="N25" s="212">
        <v>43719.519999999997</v>
      </c>
      <c r="O25" s="214">
        <v>317</v>
      </c>
    </row>
    <row r="26" spans="2:15" s="47" customFormat="1" ht="26.4" x14ac:dyDescent="0.3">
      <c r="B26" s="213">
        <v>21</v>
      </c>
      <c r="C26" s="211" t="s">
        <v>113</v>
      </c>
      <c r="D26" s="208">
        <f t="shared" si="0"/>
        <v>47725.49</v>
      </c>
      <c r="E26" s="209">
        <f t="shared" si="1"/>
        <v>3.0083614021688664E-5</v>
      </c>
      <c r="F26" s="212">
        <v>22195.22</v>
      </c>
      <c r="G26" s="209">
        <f t="shared" si="2"/>
        <v>1.8701463778846628E-2</v>
      </c>
      <c r="H26" s="212">
        <v>25530.269999999997</v>
      </c>
      <c r="I26" s="209">
        <f t="shared" si="3"/>
        <v>1.930077642580717E-5</v>
      </c>
      <c r="J26" s="212">
        <v>0</v>
      </c>
      <c r="K26" s="209">
        <f t="shared" si="4"/>
        <v>0</v>
      </c>
      <c r="L26" s="212">
        <v>40462.963917808214</v>
      </c>
      <c r="M26" s="209">
        <f t="shared" si="5"/>
        <v>6.4050652220491765E-5</v>
      </c>
      <c r="N26" s="212">
        <v>505.59</v>
      </c>
      <c r="O26" s="214">
        <v>9</v>
      </c>
    </row>
    <row r="27" spans="2:15" s="47" customFormat="1" ht="26.4" x14ac:dyDescent="0.3">
      <c r="B27" s="213">
        <v>22</v>
      </c>
      <c r="C27" s="211" t="s">
        <v>114</v>
      </c>
      <c r="D27" s="208">
        <f t="shared" si="0"/>
        <v>7166204.4199999999</v>
      </c>
      <c r="E27" s="209">
        <f t="shared" si="1"/>
        <v>4.5171946431938007E-3</v>
      </c>
      <c r="F27" s="212">
        <v>0</v>
      </c>
      <c r="G27" s="209">
        <f t="shared" si="2"/>
        <v>0</v>
      </c>
      <c r="H27" s="212">
        <v>7166204.4199999999</v>
      </c>
      <c r="I27" s="209">
        <f t="shared" si="3"/>
        <v>5.4176203123606275E-3</v>
      </c>
      <c r="J27" s="212">
        <v>0</v>
      </c>
      <c r="K27" s="209">
        <f t="shared" si="4"/>
        <v>0</v>
      </c>
      <c r="L27" s="212">
        <v>3893019.6799452053</v>
      </c>
      <c r="M27" s="209">
        <f t="shared" si="5"/>
        <v>6.1624365954555914E-3</v>
      </c>
      <c r="N27" s="212">
        <v>2436.21</v>
      </c>
      <c r="O27" s="214">
        <v>11</v>
      </c>
    </row>
    <row r="28" spans="2:15" s="47" customFormat="1" ht="26.4" x14ac:dyDescent="0.3">
      <c r="B28" s="213">
        <v>23</v>
      </c>
      <c r="C28" s="211" t="s">
        <v>115</v>
      </c>
      <c r="D28" s="208">
        <f t="shared" si="0"/>
        <v>2063084.5699999998</v>
      </c>
      <c r="E28" s="209">
        <f t="shared" si="1"/>
        <v>1.3004589350047852E-3</v>
      </c>
      <c r="F28" s="212">
        <v>80393.19</v>
      </c>
      <c r="G28" s="209">
        <f t="shared" si="2"/>
        <v>6.7738473907937607E-2</v>
      </c>
      <c r="H28" s="212">
        <v>1284304.98</v>
      </c>
      <c r="I28" s="209">
        <f t="shared" si="3"/>
        <v>9.7092914730360284E-4</v>
      </c>
      <c r="J28" s="212">
        <v>698386.4</v>
      </c>
      <c r="K28" s="209">
        <f t="shared" si="4"/>
        <v>2.6606964082856086E-3</v>
      </c>
      <c r="L28" s="212">
        <v>2043736.6185479451</v>
      </c>
      <c r="M28" s="209">
        <f t="shared" si="5"/>
        <v>3.2351229546802055E-3</v>
      </c>
      <c r="N28" s="212">
        <v>15122.63</v>
      </c>
      <c r="O28" s="214">
        <v>145</v>
      </c>
    </row>
    <row r="29" spans="2:15" s="47" customFormat="1" ht="26.4" x14ac:dyDescent="0.3">
      <c r="B29" s="213">
        <v>24</v>
      </c>
      <c r="C29" s="211" t="s">
        <v>116</v>
      </c>
      <c r="D29" s="208">
        <f t="shared" si="0"/>
        <v>357016712.63999999</v>
      </c>
      <c r="E29" s="209">
        <f t="shared" si="1"/>
        <v>0.22504437319247841</v>
      </c>
      <c r="F29" s="212">
        <v>10509.99</v>
      </c>
      <c r="G29" s="209">
        <f t="shared" si="2"/>
        <v>8.8556093294430184E-3</v>
      </c>
      <c r="H29" s="212">
        <v>317748310.64999998</v>
      </c>
      <c r="I29" s="209">
        <f t="shared" si="3"/>
        <v>0.24021638249550725</v>
      </c>
      <c r="J29" s="212">
        <v>39257891.999999993</v>
      </c>
      <c r="K29" s="209">
        <f t="shared" si="4"/>
        <v>0.14956381201189528</v>
      </c>
      <c r="L29" s="212">
        <v>130165061.627041</v>
      </c>
      <c r="M29" s="209">
        <f t="shared" si="5"/>
        <v>0.2060441521404022</v>
      </c>
      <c r="N29" s="212">
        <v>62179.259999999995</v>
      </c>
      <c r="O29" s="214">
        <v>272</v>
      </c>
    </row>
    <row r="30" spans="2:15" s="47" customFormat="1" ht="26.4" x14ac:dyDescent="0.3">
      <c r="B30" s="213">
        <v>25</v>
      </c>
      <c r="C30" s="211" t="s">
        <v>117</v>
      </c>
      <c r="D30" s="208">
        <f t="shared" si="0"/>
        <v>19156417.939999998</v>
      </c>
      <c r="E30" s="209">
        <f t="shared" si="1"/>
        <v>1.2075188402363438E-2</v>
      </c>
      <c r="F30" s="212">
        <v>0</v>
      </c>
      <c r="G30" s="209">
        <f t="shared" si="2"/>
        <v>0</v>
      </c>
      <c r="H30" s="212">
        <v>16559914.919999998</v>
      </c>
      <c r="I30" s="209">
        <f t="shared" si="3"/>
        <v>1.2519225824925019E-2</v>
      </c>
      <c r="J30" s="212">
        <v>2596503.02</v>
      </c>
      <c r="K30" s="209">
        <f t="shared" si="4"/>
        <v>9.8920973538670492E-3</v>
      </c>
      <c r="L30" s="212">
        <v>10466707.437287673</v>
      </c>
      <c r="M30" s="209">
        <f t="shared" si="5"/>
        <v>1.6568223705043437E-2</v>
      </c>
      <c r="N30" s="212">
        <v>72386.28</v>
      </c>
      <c r="O30" s="214">
        <v>33</v>
      </c>
    </row>
    <row r="31" spans="2:15" s="47" customFormat="1" ht="26.4" x14ac:dyDescent="0.3">
      <c r="B31" s="213">
        <v>26</v>
      </c>
      <c r="C31" s="211" t="s">
        <v>118</v>
      </c>
      <c r="D31" s="208">
        <f t="shared" si="0"/>
        <v>2335046.1500000004</v>
      </c>
      <c r="E31" s="209">
        <f t="shared" si="1"/>
        <v>1.4718890701683764E-3</v>
      </c>
      <c r="F31" s="212">
        <v>0</v>
      </c>
      <c r="G31" s="209">
        <f t="shared" si="2"/>
        <v>0</v>
      </c>
      <c r="H31" s="212">
        <v>2335046.1500000004</v>
      </c>
      <c r="I31" s="209">
        <f t="shared" si="3"/>
        <v>1.7652850394880982E-3</v>
      </c>
      <c r="J31" s="212">
        <v>0</v>
      </c>
      <c r="K31" s="209">
        <f t="shared" si="4"/>
        <v>0</v>
      </c>
      <c r="L31" s="212">
        <v>2335046.1500000004</v>
      </c>
      <c r="M31" s="209">
        <f t="shared" si="5"/>
        <v>3.696249962712807E-3</v>
      </c>
      <c r="N31" s="212">
        <v>9873.69</v>
      </c>
      <c r="O31" s="214">
        <v>34</v>
      </c>
    </row>
    <row r="32" spans="2:15" s="47" customFormat="1" ht="26.4" x14ac:dyDescent="0.3">
      <c r="B32" s="213">
        <v>27</v>
      </c>
      <c r="C32" s="207" t="s">
        <v>119</v>
      </c>
      <c r="D32" s="208">
        <f t="shared" si="0"/>
        <v>3231060.07</v>
      </c>
      <c r="E32" s="209">
        <f t="shared" si="1"/>
        <v>2.0366886547790366E-3</v>
      </c>
      <c r="F32" s="208">
        <v>8899</v>
      </c>
      <c r="G32" s="209">
        <f t="shared" si="2"/>
        <v>7.4982057473616448E-3</v>
      </c>
      <c r="H32" s="208">
        <v>3222161.07</v>
      </c>
      <c r="I32" s="209">
        <f t="shared" si="3"/>
        <v>2.435940176896273E-3</v>
      </c>
      <c r="J32" s="208">
        <v>0</v>
      </c>
      <c r="K32" s="209">
        <f t="shared" si="4"/>
        <v>0</v>
      </c>
      <c r="L32" s="208">
        <v>2590061.7989041097</v>
      </c>
      <c r="M32" s="209">
        <f t="shared" si="5"/>
        <v>4.0999257456316995E-3</v>
      </c>
      <c r="N32" s="208">
        <v>906.52</v>
      </c>
      <c r="O32" s="210">
        <v>7</v>
      </c>
    </row>
    <row r="33" spans="2:15" s="47" customFormat="1" ht="20.25" customHeight="1" x14ac:dyDescent="0.3">
      <c r="B33" s="228"/>
      <c r="C33" s="229"/>
      <c r="D33" s="230"/>
      <c r="E33" s="231"/>
      <c r="F33" s="230"/>
      <c r="G33" s="231"/>
      <c r="H33" s="230"/>
      <c r="I33" s="231"/>
      <c r="J33" s="230"/>
      <c r="K33" s="231"/>
      <c r="L33" s="230"/>
      <c r="M33" s="231"/>
      <c r="N33" s="232"/>
      <c r="O33" s="233"/>
    </row>
    <row r="34" spans="2:15" s="61" customFormat="1" ht="31.8" x14ac:dyDescent="0.3">
      <c r="B34" s="234" t="s">
        <v>120</v>
      </c>
      <c r="C34" s="235"/>
      <c r="D34" s="236">
        <f>SUM(D6:D33)</f>
        <v>1030283282.47</v>
      </c>
      <c r="E34" s="237">
        <f t="shared" si="1"/>
        <v>0.64943585917768298</v>
      </c>
      <c r="F34" s="236">
        <f>SUM(F6:F32)</f>
        <v>1186817.26</v>
      </c>
      <c r="G34" s="237">
        <f t="shared" si="2"/>
        <v>1</v>
      </c>
      <c r="H34" s="236">
        <f>SUM(H6:H32)</f>
        <v>767763906.95000005</v>
      </c>
      <c r="I34" s="237">
        <f t="shared" si="3"/>
        <v>0.58042627500007538</v>
      </c>
      <c r="J34" s="236">
        <f>SUM(J6:J32)</f>
        <v>261332558.26000002</v>
      </c>
      <c r="K34" s="237">
        <f t="shared" si="4"/>
        <v>0.99561875650853393</v>
      </c>
      <c r="L34" s="236">
        <f>SUM(L6:L32)</f>
        <v>513043039.94572598</v>
      </c>
      <c r="M34" s="237">
        <f t="shared" si="5"/>
        <v>0.81211898842746832</v>
      </c>
      <c r="N34" s="236">
        <f>SUM(N6:N32)</f>
        <v>1005856.5399999998</v>
      </c>
      <c r="O34" s="238">
        <f>SUM(O6:O33)</f>
        <v>1802</v>
      </c>
    </row>
    <row r="35" spans="2:15" ht="15.6" x14ac:dyDescent="0.3">
      <c r="B35" s="203"/>
      <c r="C35" s="203"/>
      <c r="D35" s="52"/>
      <c r="E35" s="53"/>
      <c r="F35" s="52"/>
      <c r="G35" s="53"/>
      <c r="H35" s="52"/>
      <c r="I35" s="53"/>
      <c r="J35" s="52"/>
      <c r="K35" s="53"/>
      <c r="L35" s="52"/>
      <c r="M35" s="53"/>
      <c r="N35" s="54"/>
      <c r="O35" s="204"/>
    </row>
    <row r="36" spans="2:15" x14ac:dyDescent="0.3">
      <c r="B36" s="491" t="s">
        <v>121</v>
      </c>
      <c r="C36" s="491"/>
      <c r="D36" s="490" t="s">
        <v>83</v>
      </c>
      <c r="E36" s="490" t="s">
        <v>84</v>
      </c>
      <c r="F36" s="490" t="s">
        <v>85</v>
      </c>
      <c r="G36" s="490" t="s">
        <v>84</v>
      </c>
      <c r="H36" s="490" t="s">
        <v>86</v>
      </c>
      <c r="I36" s="490" t="s">
        <v>84</v>
      </c>
      <c r="J36" s="490" t="s">
        <v>87</v>
      </c>
      <c r="K36" s="490" t="s">
        <v>84</v>
      </c>
      <c r="L36" s="490" t="s">
        <v>88</v>
      </c>
      <c r="M36" s="490" t="s">
        <v>84</v>
      </c>
      <c r="N36" s="490" t="s">
        <v>89</v>
      </c>
      <c r="O36" s="490" t="s">
        <v>90</v>
      </c>
    </row>
    <row r="37" spans="2:15" ht="76.95" customHeight="1" x14ac:dyDescent="0.3">
      <c r="B37" s="491"/>
      <c r="C37" s="491"/>
      <c r="D37" s="490"/>
      <c r="E37" s="490"/>
      <c r="F37" s="492"/>
      <c r="G37" s="490"/>
      <c r="H37" s="490"/>
      <c r="I37" s="490"/>
      <c r="J37" s="490"/>
      <c r="K37" s="490"/>
      <c r="L37" s="490" t="s">
        <v>91</v>
      </c>
      <c r="M37" s="490"/>
      <c r="N37" s="490" t="s">
        <v>92</v>
      </c>
      <c r="O37" s="490" t="s">
        <v>93</v>
      </c>
    </row>
    <row r="38" spans="2:15" ht="15.6" customHeight="1" x14ac:dyDescent="0.3">
      <c r="B38" s="491"/>
      <c r="C38" s="491"/>
      <c r="D38" s="490"/>
      <c r="E38" s="490"/>
      <c r="F38" s="492"/>
      <c r="G38" s="490"/>
      <c r="H38" s="490"/>
      <c r="I38" s="490"/>
      <c r="J38" s="490"/>
      <c r="K38" s="490"/>
      <c r="L38" s="490"/>
      <c r="M38" s="490"/>
      <c r="N38" s="490"/>
      <c r="O38" s="490"/>
    </row>
    <row r="39" spans="2:15" s="47" customFormat="1" ht="26.4" x14ac:dyDescent="0.3">
      <c r="B39" s="206">
        <v>1</v>
      </c>
      <c r="C39" s="207" t="s">
        <v>335</v>
      </c>
      <c r="D39" s="208">
        <f t="shared" ref="D39:D45" si="6">F39+H39+J39</f>
        <v>7000000</v>
      </c>
      <c r="E39" s="209">
        <f t="shared" ref="E39:E45" si="7">D39/$D$53</f>
        <v>4.4124282045468919E-3</v>
      </c>
      <c r="F39" s="208">
        <v>0</v>
      </c>
      <c r="G39" s="209">
        <f t="shared" ref="G39:G45" si="8">F39/$F$53</f>
        <v>0</v>
      </c>
      <c r="H39" s="208">
        <v>7000000</v>
      </c>
      <c r="I39" s="209">
        <f t="shared" ref="I39:I45" si="9">H39/$H$53</f>
        <v>5.2919704719397885E-3</v>
      </c>
      <c r="J39" s="208">
        <v>0</v>
      </c>
      <c r="K39" s="209">
        <f t="shared" ref="K39:K45" si="10">J39/$J$53</f>
        <v>0</v>
      </c>
      <c r="L39" s="208">
        <v>6942465.7534246575</v>
      </c>
      <c r="M39" s="209">
        <f t="shared" ref="M39:M45" si="11">L39/$L$53</f>
        <v>1.0989542447471894E-2</v>
      </c>
      <c r="N39" s="208">
        <v>0</v>
      </c>
      <c r="O39" s="210">
        <v>1</v>
      </c>
    </row>
    <row r="40" spans="2:15" s="47" customFormat="1" ht="26.4" x14ac:dyDescent="0.3">
      <c r="B40" s="206">
        <v>2</v>
      </c>
      <c r="C40" s="207" t="s">
        <v>122</v>
      </c>
      <c r="D40" s="208">
        <f t="shared" si="6"/>
        <v>67850000</v>
      </c>
      <c r="E40" s="209">
        <f t="shared" si="7"/>
        <v>4.2769036239786666E-2</v>
      </c>
      <c r="F40" s="208">
        <v>0</v>
      </c>
      <c r="G40" s="209">
        <f t="shared" si="8"/>
        <v>0</v>
      </c>
      <c r="H40" s="208">
        <v>67850000</v>
      </c>
      <c r="I40" s="209">
        <f t="shared" si="9"/>
        <v>5.1294313788730658E-2</v>
      </c>
      <c r="J40" s="208">
        <v>0</v>
      </c>
      <c r="K40" s="209">
        <f t="shared" si="10"/>
        <v>0</v>
      </c>
      <c r="L40" s="208">
        <v>11205068.493150685</v>
      </c>
      <c r="M40" s="209">
        <f t="shared" si="11"/>
        <v>1.7737008752483397E-2</v>
      </c>
      <c r="N40" s="208">
        <v>0</v>
      </c>
      <c r="O40" s="210">
        <v>13</v>
      </c>
    </row>
    <row r="41" spans="2:15" s="47" customFormat="1" ht="26.4" x14ac:dyDescent="0.3">
      <c r="B41" s="213">
        <v>3</v>
      </c>
      <c r="C41" s="211" t="s">
        <v>123</v>
      </c>
      <c r="D41" s="208">
        <f t="shared" si="6"/>
        <v>48770000</v>
      </c>
      <c r="E41" s="209">
        <f t="shared" si="7"/>
        <v>3.0742017647964564E-2</v>
      </c>
      <c r="F41" s="212">
        <v>0</v>
      </c>
      <c r="G41" s="209">
        <f t="shared" si="8"/>
        <v>0</v>
      </c>
      <c r="H41" s="212">
        <v>48770000</v>
      </c>
      <c r="I41" s="209">
        <f t="shared" si="9"/>
        <v>3.6869914273786213E-2</v>
      </c>
      <c r="J41" s="212">
        <v>0</v>
      </c>
      <c r="K41" s="209">
        <f t="shared" si="10"/>
        <v>0</v>
      </c>
      <c r="L41" s="212">
        <v>16690630.136986302</v>
      </c>
      <c r="M41" s="209">
        <f t="shared" si="11"/>
        <v>2.6420351915309621E-2</v>
      </c>
      <c r="N41" s="212">
        <v>0</v>
      </c>
      <c r="O41" s="214">
        <v>19</v>
      </c>
    </row>
    <row r="42" spans="2:15" s="47" customFormat="1" ht="26.4" x14ac:dyDescent="0.3">
      <c r="B42" s="206">
        <v>4</v>
      </c>
      <c r="C42" s="211" t="s">
        <v>124</v>
      </c>
      <c r="D42" s="208">
        <f t="shared" si="6"/>
        <v>11075000</v>
      </c>
      <c r="E42" s="209">
        <f t="shared" si="7"/>
        <v>6.9810917664795474E-3</v>
      </c>
      <c r="F42" s="212">
        <v>0</v>
      </c>
      <c r="G42" s="209">
        <f t="shared" si="8"/>
        <v>0</v>
      </c>
      <c r="H42" s="212">
        <v>11075000</v>
      </c>
      <c r="I42" s="209">
        <f t="shared" si="9"/>
        <v>8.3726532823904503E-3</v>
      </c>
      <c r="J42" s="212">
        <v>0</v>
      </c>
      <c r="K42" s="209">
        <f t="shared" si="10"/>
        <v>0</v>
      </c>
      <c r="L42" s="212">
        <v>3050561.6438356168</v>
      </c>
      <c r="M42" s="209">
        <f t="shared" si="11"/>
        <v>4.8288717386936941E-3</v>
      </c>
      <c r="N42" s="212">
        <v>0</v>
      </c>
      <c r="O42" s="214">
        <v>14</v>
      </c>
    </row>
    <row r="43" spans="2:15" s="47" customFormat="1" ht="26.4" x14ac:dyDescent="0.3">
      <c r="B43" s="213">
        <v>5</v>
      </c>
      <c r="C43" s="211" t="s">
        <v>125</v>
      </c>
      <c r="D43" s="208">
        <f t="shared" si="6"/>
        <v>80600000</v>
      </c>
      <c r="E43" s="209">
        <f t="shared" si="7"/>
        <v>5.0805959040925643E-2</v>
      </c>
      <c r="F43" s="212">
        <v>0</v>
      </c>
      <c r="G43" s="209">
        <f t="shared" si="8"/>
        <v>0</v>
      </c>
      <c r="H43" s="212">
        <v>79700000</v>
      </c>
      <c r="I43" s="209">
        <f t="shared" si="9"/>
        <v>6.0252863801943016E-2</v>
      </c>
      <c r="J43" s="212">
        <v>900000</v>
      </c>
      <c r="K43" s="209">
        <f t="shared" si="10"/>
        <v>3.4287992541908712E-3</v>
      </c>
      <c r="L43" s="212">
        <v>16457260.273972601</v>
      </c>
      <c r="M43" s="209">
        <f t="shared" si="11"/>
        <v>2.6050940224040614E-2</v>
      </c>
      <c r="N43" s="212">
        <v>0</v>
      </c>
      <c r="O43" s="214">
        <v>23</v>
      </c>
    </row>
    <row r="44" spans="2:15" s="47" customFormat="1" ht="26.4" x14ac:dyDescent="0.3">
      <c r="B44" s="206">
        <v>6</v>
      </c>
      <c r="C44" s="211" t="s">
        <v>126</v>
      </c>
      <c r="D44" s="208">
        <f t="shared" si="6"/>
        <v>250000</v>
      </c>
      <c r="E44" s="209">
        <f t="shared" si="7"/>
        <v>1.5758672159096044E-4</v>
      </c>
      <c r="F44" s="212">
        <v>0</v>
      </c>
      <c r="G44" s="209">
        <f t="shared" si="8"/>
        <v>0</v>
      </c>
      <c r="H44" s="212">
        <v>0</v>
      </c>
      <c r="I44" s="209">
        <f t="shared" si="9"/>
        <v>0</v>
      </c>
      <c r="J44" s="212">
        <v>250000</v>
      </c>
      <c r="K44" s="209">
        <f t="shared" si="10"/>
        <v>9.5244423727524198E-4</v>
      </c>
      <c r="L44" s="212">
        <v>0</v>
      </c>
      <c r="M44" s="209">
        <f t="shared" si="11"/>
        <v>0</v>
      </c>
      <c r="N44" s="212">
        <v>0</v>
      </c>
      <c r="O44" s="214">
        <v>0</v>
      </c>
    </row>
    <row r="45" spans="2:15" s="47" customFormat="1" ht="26.4" x14ac:dyDescent="0.3">
      <c r="B45" s="213">
        <v>7</v>
      </c>
      <c r="C45" s="211" t="s">
        <v>127</v>
      </c>
      <c r="D45" s="208">
        <f t="shared" si="6"/>
        <v>340599796.47000003</v>
      </c>
      <c r="E45" s="209">
        <f t="shared" si="7"/>
        <v>0.21469602120102274</v>
      </c>
      <c r="F45" s="212">
        <v>0</v>
      </c>
      <c r="G45" s="209">
        <f t="shared" si="8"/>
        <v>0</v>
      </c>
      <c r="H45" s="212">
        <v>340599796.47000003</v>
      </c>
      <c r="I45" s="209">
        <f t="shared" si="9"/>
        <v>0.25749200938113453</v>
      </c>
      <c r="J45" s="212">
        <v>0</v>
      </c>
      <c r="K45" s="209">
        <f t="shared" si="10"/>
        <v>0</v>
      </c>
      <c r="L45" s="212">
        <v>64344804.948191762</v>
      </c>
      <c r="M45" s="209">
        <f t="shared" si="11"/>
        <v>0.1018542964945325</v>
      </c>
      <c r="N45" s="212">
        <v>0</v>
      </c>
      <c r="O45" s="214">
        <v>36</v>
      </c>
    </row>
    <row r="46" spans="2:15" ht="19.2" x14ac:dyDescent="0.3">
      <c r="B46" s="215"/>
      <c r="C46" s="215"/>
      <c r="D46" s="216"/>
      <c r="E46" s="217"/>
      <c r="F46" s="216"/>
      <c r="G46" s="217"/>
      <c r="H46" s="216"/>
      <c r="I46" s="217"/>
      <c r="J46" s="216"/>
      <c r="K46" s="217"/>
      <c r="L46" s="216"/>
      <c r="M46" s="217" t="s">
        <v>128</v>
      </c>
      <c r="N46" s="216"/>
      <c r="O46" s="218"/>
    </row>
    <row r="47" spans="2:15" s="61" customFormat="1" ht="31.8" x14ac:dyDescent="0.3">
      <c r="B47" s="234" t="s">
        <v>129</v>
      </c>
      <c r="C47" s="235"/>
      <c r="D47" s="236">
        <f>SUM(D39:D46)</f>
        <v>556144796.47000003</v>
      </c>
      <c r="E47" s="237">
        <f t="shared" ref="E47" si="12">D47/$D$53</f>
        <v>0.35056414082231702</v>
      </c>
      <c r="F47" s="236">
        <f>SUM(F39:F45)</f>
        <v>0</v>
      </c>
      <c r="G47" s="237">
        <f t="shared" ref="G47" si="13">F47/$F$53</f>
        <v>0</v>
      </c>
      <c r="H47" s="236">
        <f>SUM(H39:H45)</f>
        <v>554994796.47000003</v>
      </c>
      <c r="I47" s="237">
        <f t="shared" ref="I47" si="14">H47/$H$53</f>
        <v>0.41957372499992468</v>
      </c>
      <c r="J47" s="236">
        <f>SUM(J39:J45)</f>
        <v>1150000</v>
      </c>
      <c r="K47" s="237">
        <f t="shared" ref="K47" si="15">J47/$J$53</f>
        <v>4.3812434914661134E-3</v>
      </c>
      <c r="L47" s="236">
        <f>SUM(L39:L45)</f>
        <v>118690791.24956162</v>
      </c>
      <c r="M47" s="237">
        <f t="shared" ref="M47" si="16">L47/$L$53</f>
        <v>0.1878810115725317</v>
      </c>
      <c r="N47" s="236">
        <f>SUM(N39:N45)</f>
        <v>0</v>
      </c>
      <c r="O47" s="238">
        <f>SUM(O39:O45)</f>
        <v>106</v>
      </c>
    </row>
    <row r="48" spans="2:15" ht="19.2" hidden="1" x14ac:dyDescent="0.3">
      <c r="B48" s="224"/>
      <c r="C48" s="224"/>
      <c r="D48" s="225"/>
      <c r="E48" s="226"/>
      <c r="F48" s="225"/>
      <c r="G48" s="226"/>
      <c r="H48" s="225"/>
      <c r="I48" s="226"/>
      <c r="J48" s="225"/>
      <c r="K48" s="226"/>
      <c r="L48" s="225"/>
      <c r="M48" s="226"/>
      <c r="N48" s="225"/>
      <c r="O48" s="227"/>
    </row>
    <row r="49" spans="2:15" ht="19.2" hidden="1" x14ac:dyDescent="0.3">
      <c r="B49" s="224"/>
      <c r="C49" s="224"/>
      <c r="D49" s="225"/>
      <c r="E49" s="226"/>
      <c r="F49" s="225"/>
      <c r="G49" s="226"/>
      <c r="H49" s="225"/>
      <c r="I49" s="226"/>
      <c r="J49" s="225"/>
      <c r="K49" s="226"/>
      <c r="L49" s="225"/>
      <c r="M49" s="226"/>
      <c r="N49" s="225"/>
      <c r="O49" s="227"/>
    </row>
    <row r="50" spans="2:15" ht="19.2" hidden="1" x14ac:dyDescent="0.3">
      <c r="B50" s="224" t="s">
        <v>130</v>
      </c>
      <c r="C50" s="224"/>
      <c r="D50" s="225">
        <v>0</v>
      </c>
      <c r="E50" s="226">
        <v>0</v>
      </c>
      <c r="F50" s="225">
        <v>0</v>
      </c>
      <c r="G50" s="226">
        <v>0</v>
      </c>
      <c r="H50" s="225">
        <v>0</v>
      </c>
      <c r="I50" s="226">
        <v>0</v>
      </c>
      <c r="J50" s="225">
        <v>0</v>
      </c>
      <c r="K50" s="226">
        <v>0</v>
      </c>
      <c r="L50" s="225">
        <v>0</v>
      </c>
      <c r="M50" s="226">
        <v>0</v>
      </c>
      <c r="N50" s="225">
        <v>0</v>
      </c>
      <c r="O50" s="227">
        <v>0</v>
      </c>
    </row>
    <row r="51" spans="2:15" ht="19.2" x14ac:dyDescent="0.3">
      <c r="B51" s="224"/>
      <c r="C51" s="224"/>
      <c r="D51" s="225"/>
      <c r="E51" s="226"/>
      <c r="F51" s="225"/>
      <c r="G51" s="226"/>
      <c r="H51" s="225"/>
      <c r="I51" s="226"/>
      <c r="J51" s="225"/>
      <c r="K51" s="226"/>
      <c r="L51" s="225"/>
      <c r="M51" s="226"/>
      <c r="N51" s="225"/>
      <c r="O51" s="227"/>
    </row>
    <row r="52" spans="2:15" ht="19.2" x14ac:dyDescent="0.3">
      <c r="B52" s="224"/>
      <c r="C52" s="224"/>
      <c r="D52" s="225"/>
      <c r="E52" s="226"/>
      <c r="F52" s="225"/>
      <c r="G52" s="226"/>
      <c r="H52" s="225"/>
      <c r="I52" s="226"/>
      <c r="J52" s="225"/>
      <c r="K52" s="226"/>
      <c r="L52" s="225"/>
      <c r="M52" s="226"/>
      <c r="N52" s="225"/>
      <c r="O52" s="227"/>
    </row>
    <row r="53" spans="2:15" s="61" customFormat="1" ht="31.8" x14ac:dyDescent="0.3">
      <c r="B53" s="234" t="s">
        <v>131</v>
      </c>
      <c r="C53" s="235"/>
      <c r="D53" s="236">
        <f>D34+D47</f>
        <v>1586428078.9400001</v>
      </c>
      <c r="E53" s="237">
        <f>E47+E34</f>
        <v>1</v>
      </c>
      <c r="F53" s="236">
        <f>F34+F47</f>
        <v>1186817.26</v>
      </c>
      <c r="G53" s="237">
        <f>G47+G34</f>
        <v>1</v>
      </c>
      <c r="H53" s="236">
        <f>H34+H47</f>
        <v>1322758703.4200001</v>
      </c>
      <c r="I53" s="237">
        <f>I47+I34</f>
        <v>1</v>
      </c>
      <c r="J53" s="236">
        <f>J34+J47</f>
        <v>262482558.26000002</v>
      </c>
      <c r="K53" s="237">
        <f>K47+K34</f>
        <v>1</v>
      </c>
      <c r="L53" s="236">
        <f>L34+L47</f>
        <v>631733831.19528759</v>
      </c>
      <c r="M53" s="237">
        <f>M47+M34</f>
        <v>1</v>
      </c>
      <c r="N53" s="236">
        <f>N34+N47</f>
        <v>1005856.5399999998</v>
      </c>
      <c r="O53" s="238">
        <f>O34+O47</f>
        <v>1908</v>
      </c>
    </row>
    <row r="54" spans="2:15" ht="15.6" x14ac:dyDescent="0.3">
      <c r="B54" s="59"/>
      <c r="C54" s="59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</row>
    <row r="55" spans="2:15" ht="28.2" x14ac:dyDescent="0.3">
      <c r="B55" s="55"/>
      <c r="C55" s="56"/>
      <c r="D55" s="57"/>
      <c r="E55" s="57"/>
      <c r="F55" s="57"/>
      <c r="G55" s="56"/>
      <c r="H55" s="57"/>
      <c r="I55" s="56"/>
      <c r="J55" s="57"/>
      <c r="K55" s="56"/>
      <c r="L55" s="56"/>
      <c r="M55" s="56"/>
      <c r="N55" s="56"/>
      <c r="O55" s="56"/>
    </row>
    <row r="56" spans="2:15" x14ac:dyDescent="0.3">
      <c r="D56" s="58"/>
      <c r="E56" s="58"/>
      <c r="F56" s="58"/>
      <c r="H56" s="58"/>
      <c r="J56" s="58"/>
      <c r="L56" s="58"/>
    </row>
    <row r="57" spans="2:15" x14ac:dyDescent="0.3">
      <c r="D57" s="58"/>
      <c r="E57" s="58"/>
      <c r="F57" s="58"/>
      <c r="H57" s="58"/>
      <c r="J57" s="58"/>
      <c r="L57" s="58"/>
    </row>
    <row r="58" spans="2:15" ht="15.6" x14ac:dyDescent="0.3">
      <c r="B58" s="59"/>
      <c r="C58" s="59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</row>
    <row r="59" spans="2:15" ht="28.2" x14ac:dyDescent="0.3">
      <c r="B59" s="55"/>
      <c r="C59" s="56"/>
      <c r="D59" s="57"/>
      <c r="E59" s="57"/>
      <c r="F59" s="57"/>
      <c r="G59" s="56"/>
      <c r="H59" s="57"/>
      <c r="I59" s="56"/>
      <c r="J59" s="57"/>
      <c r="K59" s="56"/>
      <c r="L59" s="57"/>
      <c r="M59" s="56"/>
      <c r="N59" s="56"/>
      <c r="O59" s="56"/>
    </row>
    <row r="60" spans="2:15" x14ac:dyDescent="0.3">
      <c r="D60" s="58"/>
      <c r="E60" s="58"/>
      <c r="F60" s="58"/>
      <c r="H60" s="58"/>
      <c r="J60" s="58"/>
      <c r="L60" s="58"/>
    </row>
    <row r="61" spans="2:15" x14ac:dyDescent="0.3">
      <c r="D61" s="58"/>
      <c r="E61" s="58"/>
      <c r="F61" s="58"/>
      <c r="H61" s="58"/>
      <c r="J61" s="58"/>
      <c r="L61" s="58"/>
    </row>
  </sheetData>
  <mergeCells count="27">
    <mergeCell ref="B36:C38"/>
    <mergeCell ref="D36:D38"/>
    <mergeCell ref="E36:E38"/>
    <mergeCell ref="F36:F38"/>
    <mergeCell ref="G36:G38"/>
    <mergeCell ref="O3:O5"/>
    <mergeCell ref="H36:H38"/>
    <mergeCell ref="I36:I38"/>
    <mergeCell ref="J36:J38"/>
    <mergeCell ref="K36:K38"/>
    <mergeCell ref="L36:L38"/>
    <mergeCell ref="N3:N5"/>
    <mergeCell ref="M36:M38"/>
    <mergeCell ref="N36:N38"/>
    <mergeCell ref="O36:O38"/>
    <mergeCell ref="B1:L1"/>
    <mergeCell ref="J3:J5"/>
    <mergeCell ref="K3:K5"/>
    <mergeCell ref="L3:L5"/>
    <mergeCell ref="M3:M5"/>
    <mergeCell ref="B3:C5"/>
    <mergeCell ref="D3:D5"/>
    <mergeCell ref="E3:E5"/>
    <mergeCell ref="F3:F5"/>
    <mergeCell ref="G3:G5"/>
    <mergeCell ref="H3:H5"/>
    <mergeCell ref="I3:I5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BE26-6CDD-4C6B-8C6B-46B2FC0005E0}">
  <sheetPr>
    <pageSetUpPr fitToPage="1"/>
  </sheetPr>
  <dimension ref="B1:O61"/>
  <sheetViews>
    <sheetView showGridLines="0" zoomScale="51" zoomScaleNormal="51" workbookViewId="0"/>
  </sheetViews>
  <sheetFormatPr baseColWidth="10" defaultColWidth="11.44140625" defaultRowHeight="13.2" x14ac:dyDescent="0.3"/>
  <cols>
    <col min="1" max="1" width="4.88671875" style="46" customWidth="1"/>
    <col min="2" max="2" width="5.109375" style="46" customWidth="1"/>
    <col min="3" max="3" width="79.33203125" style="46" customWidth="1"/>
    <col min="4" max="4" width="27.5546875" style="46" customWidth="1"/>
    <col min="5" max="5" width="16.33203125" style="46" customWidth="1"/>
    <col min="6" max="6" width="26.5546875" style="46" customWidth="1"/>
    <col min="7" max="7" width="14" style="46" bestFit="1" customWidth="1"/>
    <col min="8" max="8" width="29.44140625" style="46" customWidth="1"/>
    <col min="9" max="9" width="15.44140625" style="46" customWidth="1"/>
    <col min="10" max="10" width="27.33203125" style="46" customWidth="1"/>
    <col min="11" max="11" width="14" style="46" bestFit="1" customWidth="1"/>
    <col min="12" max="12" width="27" style="46" customWidth="1"/>
    <col min="13" max="13" width="14" style="46" bestFit="1" customWidth="1"/>
    <col min="14" max="14" width="22.6640625" style="46" customWidth="1"/>
    <col min="15" max="15" width="22.44140625" style="46" customWidth="1"/>
    <col min="16" max="16" width="15.33203125" style="46" bestFit="1" customWidth="1"/>
    <col min="17" max="16384" width="11.44140625" style="46"/>
  </cols>
  <sheetData>
    <row r="1" spans="2:15" ht="95.25" customHeight="1" x14ac:dyDescent="0.3">
      <c r="B1" s="488" t="s">
        <v>337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200"/>
    </row>
    <row r="2" spans="2:15" x14ac:dyDescent="0.3">
      <c r="C2" s="201"/>
      <c r="I2" s="202"/>
    </row>
    <row r="3" spans="2:15" ht="31.95" customHeight="1" x14ac:dyDescent="0.3">
      <c r="B3" s="491" t="s">
        <v>82</v>
      </c>
      <c r="C3" s="491"/>
      <c r="D3" s="490" t="s">
        <v>83</v>
      </c>
      <c r="E3" s="490" t="s">
        <v>84</v>
      </c>
      <c r="F3" s="490" t="s">
        <v>85</v>
      </c>
      <c r="G3" s="490" t="s">
        <v>84</v>
      </c>
      <c r="H3" s="490" t="s">
        <v>86</v>
      </c>
      <c r="I3" s="490" t="s">
        <v>84</v>
      </c>
      <c r="J3" s="490" t="s">
        <v>87</v>
      </c>
      <c r="K3" s="490" t="s">
        <v>84</v>
      </c>
      <c r="L3" s="490" t="s">
        <v>88</v>
      </c>
      <c r="M3" s="490" t="s">
        <v>84</v>
      </c>
      <c r="N3" s="490" t="s">
        <v>89</v>
      </c>
      <c r="O3" s="490" t="s">
        <v>90</v>
      </c>
    </row>
    <row r="4" spans="2:15" ht="27.6" customHeight="1" x14ac:dyDescent="0.3">
      <c r="B4" s="491"/>
      <c r="C4" s="491"/>
      <c r="D4" s="490"/>
      <c r="E4" s="490"/>
      <c r="F4" s="492"/>
      <c r="G4" s="490"/>
      <c r="H4" s="490"/>
      <c r="I4" s="490"/>
      <c r="J4" s="490"/>
      <c r="K4" s="490"/>
      <c r="L4" s="490" t="s">
        <v>91</v>
      </c>
      <c r="M4" s="490"/>
      <c r="N4" s="490" t="s">
        <v>92</v>
      </c>
      <c r="O4" s="490" t="s">
        <v>93</v>
      </c>
    </row>
    <row r="5" spans="2:15" ht="15.6" customHeight="1" x14ac:dyDescent="0.3">
      <c r="B5" s="491"/>
      <c r="C5" s="491"/>
      <c r="D5" s="490"/>
      <c r="E5" s="490"/>
      <c r="F5" s="492"/>
      <c r="G5" s="490"/>
      <c r="H5" s="490"/>
      <c r="I5" s="490"/>
      <c r="J5" s="490"/>
      <c r="K5" s="490"/>
      <c r="L5" s="490"/>
      <c r="M5" s="490"/>
      <c r="N5" s="490"/>
      <c r="O5" s="490"/>
    </row>
    <row r="6" spans="2:15" s="47" customFormat="1" ht="26.4" x14ac:dyDescent="0.3">
      <c r="B6" s="206">
        <v>1</v>
      </c>
      <c r="C6" s="207" t="s">
        <v>94</v>
      </c>
      <c r="D6" s="208">
        <f>F6+H6+J6</f>
        <v>153050950.98000005</v>
      </c>
      <c r="E6" s="209">
        <f>D6/$D$53</f>
        <v>1.1740731207770708E-2</v>
      </c>
      <c r="F6" s="208">
        <v>516782.40000000014</v>
      </c>
      <c r="G6" s="209">
        <f>F6/$F$53</f>
        <v>9.1262677597757757E-3</v>
      </c>
      <c r="H6" s="208">
        <v>110016850.97000003</v>
      </c>
      <c r="I6" s="209">
        <f>H6/$H$53</f>
        <v>9.6753991818420218E-3</v>
      </c>
      <c r="J6" s="208">
        <v>42517317.610000014</v>
      </c>
      <c r="K6" s="209">
        <f>J6/$J$53</f>
        <v>2.643308638775262E-2</v>
      </c>
      <c r="L6" s="208">
        <v>92790621.227561653</v>
      </c>
      <c r="M6" s="209">
        <f>L6/$L$53</f>
        <v>1.4586233699859296E-2</v>
      </c>
      <c r="N6" s="208">
        <v>938865.11</v>
      </c>
      <c r="O6" s="210">
        <v>680</v>
      </c>
    </row>
    <row r="7" spans="2:15" s="47" customFormat="1" ht="26.4" x14ac:dyDescent="0.3">
      <c r="B7" s="206">
        <v>2</v>
      </c>
      <c r="C7" s="207" t="s">
        <v>95</v>
      </c>
      <c r="D7" s="208">
        <f t="shared" ref="D7:D32" si="0">F7+H7+J7</f>
        <v>11992872.939999999</v>
      </c>
      <c r="E7" s="209">
        <f t="shared" ref="E7:E34" si="1">D7/$D$53</f>
        <v>9.1998838750035966E-4</v>
      </c>
      <c r="F7" s="208">
        <v>37488.85</v>
      </c>
      <c r="G7" s="209">
        <f t="shared" ref="G7:G32" si="2">F7/$F$53</f>
        <v>6.6204515305875349E-4</v>
      </c>
      <c r="H7" s="208">
        <v>7828536.3799999999</v>
      </c>
      <c r="I7" s="209">
        <f t="shared" ref="I7:I32" si="3">H7/$H$53</f>
        <v>6.884782996263621E-4</v>
      </c>
      <c r="J7" s="208">
        <v>4126847.71</v>
      </c>
      <c r="K7" s="209">
        <f t="shared" ref="K7:K32" si="4">J7/$J$53</f>
        <v>2.5656680185739741E-3</v>
      </c>
      <c r="L7" s="208">
        <v>8441038.4399999995</v>
      </c>
      <c r="M7" s="209">
        <f t="shared" ref="M7:M34" si="5">L7/$L$53</f>
        <v>1.3268901288351809E-3</v>
      </c>
      <c r="N7" s="208">
        <v>18188.760000000002</v>
      </c>
      <c r="O7" s="210">
        <v>56</v>
      </c>
    </row>
    <row r="8" spans="2:15" s="47" customFormat="1" ht="26.4" x14ac:dyDescent="0.3">
      <c r="B8" s="206">
        <v>3</v>
      </c>
      <c r="C8" s="207" t="s">
        <v>96</v>
      </c>
      <c r="D8" s="208">
        <f t="shared" si="0"/>
        <v>285285215.06999993</v>
      </c>
      <c r="E8" s="209">
        <f t="shared" si="1"/>
        <v>2.1884588146895066E-2</v>
      </c>
      <c r="F8" s="208">
        <v>1348644.5799999998</v>
      </c>
      <c r="G8" s="209">
        <f t="shared" si="2"/>
        <v>2.3816777718920646E-2</v>
      </c>
      <c r="H8" s="208">
        <v>154221156.62999985</v>
      </c>
      <c r="I8" s="209">
        <f t="shared" si="3"/>
        <v>1.3562933673565321E-2</v>
      </c>
      <c r="J8" s="208">
        <v>129715413.86000006</v>
      </c>
      <c r="K8" s="209">
        <f t="shared" si="4"/>
        <v>8.0644286449012031E-2</v>
      </c>
      <c r="L8" s="208">
        <v>208037011.74706849</v>
      </c>
      <c r="M8" s="209">
        <f t="shared" si="5"/>
        <v>3.2702404956652907E-2</v>
      </c>
      <c r="N8" s="208">
        <v>1149287.06</v>
      </c>
      <c r="O8" s="210">
        <v>3384</v>
      </c>
    </row>
    <row r="9" spans="2:15" s="47" customFormat="1" ht="26.4" x14ac:dyDescent="0.3">
      <c r="B9" s="206">
        <v>4</v>
      </c>
      <c r="C9" s="207" t="s">
        <v>97</v>
      </c>
      <c r="D9" s="208">
        <f t="shared" si="0"/>
        <v>208054899.14999998</v>
      </c>
      <c r="E9" s="209">
        <f t="shared" si="1"/>
        <v>1.5960153345922001E-2</v>
      </c>
      <c r="F9" s="208">
        <v>752096.76</v>
      </c>
      <c r="G9" s="209">
        <f t="shared" si="2"/>
        <v>1.3281869531585862E-2</v>
      </c>
      <c r="H9" s="208">
        <v>177797415.69999999</v>
      </c>
      <c r="I9" s="209">
        <f t="shared" si="3"/>
        <v>1.5636340753531434E-2</v>
      </c>
      <c r="J9" s="208">
        <v>29505386.690000005</v>
      </c>
      <c r="K9" s="209">
        <f t="shared" si="4"/>
        <v>1.8343547503038637E-2</v>
      </c>
      <c r="L9" s="208">
        <v>125678711.38257535</v>
      </c>
      <c r="M9" s="209">
        <f t="shared" si="5"/>
        <v>1.9756081283556496E-2</v>
      </c>
      <c r="N9" s="208">
        <v>274043.73</v>
      </c>
      <c r="O9" s="210">
        <v>1129</v>
      </c>
    </row>
    <row r="10" spans="2:15" s="47" customFormat="1" ht="26.4" x14ac:dyDescent="0.3">
      <c r="B10" s="206">
        <v>5</v>
      </c>
      <c r="C10" s="207" t="s">
        <v>98</v>
      </c>
      <c r="D10" s="208">
        <f t="shared" si="0"/>
        <v>3778646.2300000004</v>
      </c>
      <c r="E10" s="209">
        <f t="shared" si="1"/>
        <v>2.8986471127176086E-4</v>
      </c>
      <c r="F10" s="208">
        <v>91847.42</v>
      </c>
      <c r="G10" s="209">
        <f t="shared" si="2"/>
        <v>1.6220059892995283E-3</v>
      </c>
      <c r="H10" s="208">
        <v>1530827.19</v>
      </c>
      <c r="I10" s="209">
        <f t="shared" si="3"/>
        <v>1.3462814115363438E-4</v>
      </c>
      <c r="J10" s="208">
        <v>2155971.6200000006</v>
      </c>
      <c r="K10" s="209">
        <f t="shared" si="4"/>
        <v>1.3403711072214784E-3</v>
      </c>
      <c r="L10" s="208">
        <v>3128011.48</v>
      </c>
      <c r="M10" s="209">
        <f t="shared" si="5"/>
        <v>4.917081689886398E-4</v>
      </c>
      <c r="N10" s="208">
        <v>16064.45</v>
      </c>
      <c r="O10" s="210">
        <v>36</v>
      </c>
    </row>
    <row r="11" spans="2:15" s="47" customFormat="1" ht="26.4" x14ac:dyDescent="0.3">
      <c r="B11" s="206">
        <v>6</v>
      </c>
      <c r="C11" s="207" t="s">
        <v>99</v>
      </c>
      <c r="D11" s="208">
        <f t="shared" si="0"/>
        <v>485543044.92000002</v>
      </c>
      <c r="E11" s="209">
        <f t="shared" si="1"/>
        <v>3.7246618486893229E-2</v>
      </c>
      <c r="F11" s="208">
        <v>24390</v>
      </c>
      <c r="G11" s="209">
        <f t="shared" si="2"/>
        <v>4.3072223562747324E-4</v>
      </c>
      <c r="H11" s="208">
        <v>467581592.37</v>
      </c>
      <c r="I11" s="209">
        <f t="shared" si="3"/>
        <v>4.1121323836970453E-2</v>
      </c>
      <c r="J11" s="208">
        <v>17937062.550000001</v>
      </c>
      <c r="K11" s="209">
        <f t="shared" si="4"/>
        <v>1.1151501331193038E-2</v>
      </c>
      <c r="L11" s="208">
        <v>188815591.66197258</v>
      </c>
      <c r="M11" s="209">
        <f t="shared" si="5"/>
        <v>2.9680891341426673E-2</v>
      </c>
      <c r="N11" s="208">
        <v>136975.67999999999</v>
      </c>
      <c r="O11" s="210">
        <v>411</v>
      </c>
    </row>
    <row r="12" spans="2:15" s="47" customFormat="1" ht="26.4" x14ac:dyDescent="0.3">
      <c r="B12" s="206">
        <v>7</v>
      </c>
      <c r="C12" s="207" t="s">
        <v>100</v>
      </c>
      <c r="D12" s="208">
        <f t="shared" si="0"/>
        <v>62168798.709999993</v>
      </c>
      <c r="E12" s="209">
        <f t="shared" si="1"/>
        <v>4.7690468467555813E-3</v>
      </c>
      <c r="F12" s="208">
        <v>48271.100000000006</v>
      </c>
      <c r="G12" s="209">
        <f t="shared" si="2"/>
        <v>8.5245740501014038E-4</v>
      </c>
      <c r="H12" s="208">
        <v>57514699.039999992</v>
      </c>
      <c r="I12" s="209">
        <f t="shared" si="3"/>
        <v>5.0581130720352037E-3</v>
      </c>
      <c r="J12" s="208">
        <v>4605828.5699999994</v>
      </c>
      <c r="K12" s="209">
        <f t="shared" si="4"/>
        <v>2.8634512081579327E-3</v>
      </c>
      <c r="L12" s="208">
        <v>32015847.594684932</v>
      </c>
      <c r="M12" s="209">
        <f t="shared" si="5"/>
        <v>5.0327353016626003E-3</v>
      </c>
      <c r="N12" s="208">
        <v>93594.47</v>
      </c>
      <c r="O12" s="210">
        <v>266</v>
      </c>
    </row>
    <row r="13" spans="2:15" s="47" customFormat="1" ht="26.4" x14ac:dyDescent="0.3">
      <c r="B13" s="206">
        <v>8</v>
      </c>
      <c r="C13" s="207" t="s">
        <v>101</v>
      </c>
      <c r="D13" s="208">
        <f t="shared" si="0"/>
        <v>250355779.22999999</v>
      </c>
      <c r="E13" s="209">
        <f t="shared" si="1"/>
        <v>1.9205107132170097E-2</v>
      </c>
      <c r="F13" s="208">
        <v>633769.52</v>
      </c>
      <c r="G13" s="209">
        <f t="shared" si="2"/>
        <v>1.1192235527960254E-2</v>
      </c>
      <c r="H13" s="208">
        <v>249041596.25999999</v>
      </c>
      <c r="I13" s="209">
        <f t="shared" si="3"/>
        <v>2.1901888987494209E-2</v>
      </c>
      <c r="J13" s="208">
        <v>680413.45</v>
      </c>
      <c r="K13" s="209">
        <f t="shared" si="4"/>
        <v>4.2301416256345975E-4</v>
      </c>
      <c r="L13" s="208">
        <v>75930435.233753428</v>
      </c>
      <c r="M13" s="209">
        <f t="shared" si="5"/>
        <v>1.193589458287391E-2</v>
      </c>
      <c r="N13" s="208">
        <v>77625.649999999994</v>
      </c>
      <c r="O13" s="210">
        <v>249</v>
      </c>
    </row>
    <row r="14" spans="2:15" s="47" customFormat="1" ht="26.4" x14ac:dyDescent="0.3">
      <c r="B14" s="206">
        <v>9</v>
      </c>
      <c r="C14" s="211" t="s">
        <v>334</v>
      </c>
      <c r="D14" s="208">
        <f t="shared" si="0"/>
        <v>1997428.6899999997</v>
      </c>
      <c r="E14" s="209">
        <f t="shared" si="1"/>
        <v>1.532252704463369E-4</v>
      </c>
      <c r="F14" s="208">
        <v>0</v>
      </c>
      <c r="G14" s="209">
        <f t="shared" si="2"/>
        <v>0</v>
      </c>
      <c r="H14" s="208">
        <v>1997428.6899999997</v>
      </c>
      <c r="I14" s="209">
        <f t="shared" si="3"/>
        <v>1.7566327105911867E-4</v>
      </c>
      <c r="J14" s="208">
        <v>0</v>
      </c>
      <c r="K14" s="209">
        <f t="shared" si="4"/>
        <v>0</v>
      </c>
      <c r="L14" s="208">
        <v>1427290.7999999998</v>
      </c>
      <c r="M14" s="209">
        <f t="shared" si="5"/>
        <v>2.2436316182648116E-4</v>
      </c>
      <c r="N14" s="208">
        <v>4189.8999999999996</v>
      </c>
      <c r="O14" s="210">
        <v>18</v>
      </c>
    </row>
    <row r="15" spans="2:15" s="47" customFormat="1" ht="26.4" x14ac:dyDescent="0.3">
      <c r="B15" s="206">
        <v>10</v>
      </c>
      <c r="C15" s="207" t="s">
        <v>102</v>
      </c>
      <c r="D15" s="208">
        <f t="shared" si="0"/>
        <v>32371300.670000002</v>
      </c>
      <c r="E15" s="209">
        <f t="shared" si="1"/>
        <v>2.4832432440231138E-3</v>
      </c>
      <c r="F15" s="208">
        <v>259500.80000000002</v>
      </c>
      <c r="G15" s="209">
        <f t="shared" si="2"/>
        <v>4.5827291809396398E-3</v>
      </c>
      <c r="H15" s="208">
        <v>26361103.470000003</v>
      </c>
      <c r="I15" s="209">
        <f t="shared" si="3"/>
        <v>2.318319391050744E-3</v>
      </c>
      <c r="J15" s="208">
        <v>5750696.4000000004</v>
      </c>
      <c r="K15" s="209">
        <f t="shared" si="4"/>
        <v>3.575217423763012E-3</v>
      </c>
      <c r="L15" s="208">
        <v>16918466.189999998</v>
      </c>
      <c r="M15" s="209">
        <f t="shared" si="5"/>
        <v>2.6595004799602295E-3</v>
      </c>
      <c r="N15" s="208">
        <v>346736.12</v>
      </c>
      <c r="O15" s="210">
        <v>98</v>
      </c>
    </row>
    <row r="16" spans="2:15" s="47" customFormat="1" ht="26.4" x14ac:dyDescent="0.3">
      <c r="B16" s="206">
        <v>11</v>
      </c>
      <c r="C16" s="207" t="s">
        <v>103</v>
      </c>
      <c r="D16" s="208">
        <f t="shared" si="0"/>
        <v>125745286.10999997</v>
      </c>
      <c r="E16" s="209">
        <f t="shared" si="1"/>
        <v>9.6460792658168738E-3</v>
      </c>
      <c r="F16" s="208">
        <v>94683.97</v>
      </c>
      <c r="G16" s="209">
        <f t="shared" si="2"/>
        <v>1.6720988616844856E-3</v>
      </c>
      <c r="H16" s="208">
        <v>112155840.12999998</v>
      </c>
      <c r="I16" s="209">
        <f t="shared" si="3"/>
        <v>9.8635119462609552E-3</v>
      </c>
      <c r="J16" s="208">
        <v>13494762.009999996</v>
      </c>
      <c r="K16" s="209">
        <f t="shared" si="4"/>
        <v>8.389715768630587E-3</v>
      </c>
      <c r="L16" s="208">
        <v>95990119.48180823</v>
      </c>
      <c r="M16" s="209">
        <f t="shared" si="5"/>
        <v>1.5089179241567455E-2</v>
      </c>
      <c r="N16" s="208">
        <v>288436.76</v>
      </c>
      <c r="O16" s="210">
        <v>607</v>
      </c>
    </row>
    <row r="17" spans="2:15" s="47" customFormat="1" ht="26.4" x14ac:dyDescent="0.3">
      <c r="B17" s="206">
        <v>12</v>
      </c>
      <c r="C17" s="207" t="s">
        <v>104</v>
      </c>
      <c r="D17" s="208">
        <f t="shared" si="0"/>
        <v>21534298.960000005</v>
      </c>
      <c r="E17" s="209">
        <f t="shared" si="1"/>
        <v>1.6519231943235345E-3</v>
      </c>
      <c r="F17" s="208">
        <v>1099443.18</v>
      </c>
      <c r="G17" s="209">
        <f t="shared" si="2"/>
        <v>1.9415933761171726E-2</v>
      </c>
      <c r="H17" s="208">
        <v>14164862.440000003</v>
      </c>
      <c r="I17" s="209">
        <f t="shared" si="3"/>
        <v>1.2457246072263286E-3</v>
      </c>
      <c r="J17" s="208">
        <v>6269993.3400000008</v>
      </c>
      <c r="K17" s="209">
        <f t="shared" si="4"/>
        <v>3.8980651866869628E-3</v>
      </c>
      <c r="L17" s="208">
        <v>16301957.862794522</v>
      </c>
      <c r="M17" s="209">
        <f t="shared" si="5"/>
        <v>2.5625883737628273E-3</v>
      </c>
      <c r="N17" s="208">
        <v>120995.71</v>
      </c>
      <c r="O17" s="210">
        <v>454</v>
      </c>
    </row>
    <row r="18" spans="2:15" s="47" customFormat="1" ht="26.4" x14ac:dyDescent="0.3">
      <c r="B18" s="206">
        <v>13</v>
      </c>
      <c r="C18" s="207" t="s">
        <v>105</v>
      </c>
      <c r="D18" s="208">
        <f t="shared" si="0"/>
        <v>92581177.409999967</v>
      </c>
      <c r="E18" s="209">
        <f t="shared" si="1"/>
        <v>7.1020187193203601E-3</v>
      </c>
      <c r="F18" s="208">
        <v>15000</v>
      </c>
      <c r="G18" s="209">
        <f t="shared" si="2"/>
        <v>2.6489682387913482E-4</v>
      </c>
      <c r="H18" s="208">
        <v>53706647.93999999</v>
      </c>
      <c r="I18" s="209">
        <f t="shared" si="3"/>
        <v>4.7232151525574001E-3</v>
      </c>
      <c r="J18" s="208">
        <v>38859529.469999984</v>
      </c>
      <c r="K18" s="209">
        <f t="shared" si="4"/>
        <v>2.4159033476428383E-2</v>
      </c>
      <c r="L18" s="208">
        <v>69022688.416438356</v>
      </c>
      <c r="M18" s="209">
        <f t="shared" si="5"/>
        <v>1.0850030428890978E-2</v>
      </c>
      <c r="N18" s="208">
        <v>323803.86</v>
      </c>
      <c r="O18" s="210">
        <v>270</v>
      </c>
    </row>
    <row r="19" spans="2:15" s="47" customFormat="1" ht="26.4" x14ac:dyDescent="0.3">
      <c r="B19" s="206">
        <v>14</v>
      </c>
      <c r="C19" s="207" t="s">
        <v>106</v>
      </c>
      <c r="D19" s="208">
        <f t="shared" si="0"/>
        <v>385052463.1099999</v>
      </c>
      <c r="E19" s="209">
        <f t="shared" si="1"/>
        <v>2.953785939464898E-2</v>
      </c>
      <c r="F19" s="208">
        <v>813698.89999999991</v>
      </c>
      <c r="G19" s="209">
        <f t="shared" si="2"/>
        <v>1.4369750280263048E-2</v>
      </c>
      <c r="H19" s="208">
        <v>370904806.82999992</v>
      </c>
      <c r="I19" s="209">
        <f t="shared" si="3"/>
        <v>3.2619112735037536E-2</v>
      </c>
      <c r="J19" s="208">
        <v>13333957.380000001</v>
      </c>
      <c r="K19" s="209">
        <f t="shared" si="4"/>
        <v>8.2897432653007731E-3</v>
      </c>
      <c r="L19" s="208">
        <v>216311551.99747947</v>
      </c>
      <c r="M19" s="209">
        <f t="shared" si="5"/>
        <v>3.4003122381050722E-2</v>
      </c>
      <c r="N19" s="208">
        <v>380581.27</v>
      </c>
      <c r="O19" s="210">
        <v>207</v>
      </c>
    </row>
    <row r="20" spans="2:15" s="47" customFormat="1" ht="26.4" x14ac:dyDescent="0.3">
      <c r="B20" s="206">
        <v>15</v>
      </c>
      <c r="C20" s="207" t="s">
        <v>107</v>
      </c>
      <c r="D20" s="208">
        <f t="shared" si="0"/>
        <v>164526572.50999996</v>
      </c>
      <c r="E20" s="209">
        <f t="shared" si="1"/>
        <v>1.2621040588164179E-2</v>
      </c>
      <c r="F20" s="208">
        <v>175048.52000000002</v>
      </c>
      <c r="G20" s="209">
        <f t="shared" si="2"/>
        <v>3.0913197981828808E-3</v>
      </c>
      <c r="H20" s="208">
        <v>154686427.99999994</v>
      </c>
      <c r="I20" s="209">
        <f t="shared" si="3"/>
        <v>1.3603851825584242E-2</v>
      </c>
      <c r="J20" s="208">
        <v>9665095.9899999984</v>
      </c>
      <c r="K20" s="209">
        <f t="shared" si="4"/>
        <v>6.0088060962129753E-3</v>
      </c>
      <c r="L20" s="208">
        <v>121505814.71027401</v>
      </c>
      <c r="M20" s="209">
        <f t="shared" si="5"/>
        <v>1.9100122251681048E-2</v>
      </c>
      <c r="N20" s="208">
        <v>137017.99</v>
      </c>
      <c r="O20" s="210">
        <v>617</v>
      </c>
    </row>
    <row r="21" spans="2:15" s="47" customFormat="1" ht="26.4" x14ac:dyDescent="0.3">
      <c r="B21" s="206">
        <v>16</v>
      </c>
      <c r="C21" s="207" t="s">
        <v>108</v>
      </c>
      <c r="D21" s="208">
        <f t="shared" si="0"/>
        <v>5712577.8400000036</v>
      </c>
      <c r="E21" s="209">
        <f t="shared" si="1"/>
        <v>4.3821904074069939E-4</v>
      </c>
      <c r="F21" s="208">
        <v>29551.29</v>
      </c>
      <c r="G21" s="209">
        <f t="shared" si="2"/>
        <v>5.218695241687492E-4</v>
      </c>
      <c r="H21" s="208">
        <v>1234055.8900000001</v>
      </c>
      <c r="I21" s="209">
        <f t="shared" si="3"/>
        <v>1.0852867759057371E-4</v>
      </c>
      <c r="J21" s="208">
        <v>4448970.6600000029</v>
      </c>
      <c r="K21" s="209">
        <f t="shared" si="4"/>
        <v>2.7659323871527001E-3</v>
      </c>
      <c r="L21" s="208">
        <v>5712577.8399999999</v>
      </c>
      <c r="M21" s="209">
        <f t="shared" si="5"/>
        <v>8.9798941208217022E-4</v>
      </c>
      <c r="N21" s="208">
        <v>102374.09</v>
      </c>
      <c r="O21" s="210">
        <v>121</v>
      </c>
    </row>
    <row r="22" spans="2:15" s="47" customFormat="1" ht="26.4" x14ac:dyDescent="0.3">
      <c r="B22" s="206">
        <v>17</v>
      </c>
      <c r="C22" s="207" t="s">
        <v>109</v>
      </c>
      <c r="D22" s="208">
        <f t="shared" si="0"/>
        <v>222244356.55000004</v>
      </c>
      <c r="E22" s="209">
        <f t="shared" si="1"/>
        <v>1.7048644493809634E-2</v>
      </c>
      <c r="F22" s="208">
        <v>767949.81000000017</v>
      </c>
      <c r="G22" s="209">
        <f t="shared" si="2"/>
        <v>1.3561831037839006E-2</v>
      </c>
      <c r="H22" s="208">
        <v>209909332.73000005</v>
      </c>
      <c r="I22" s="209">
        <f t="shared" si="3"/>
        <v>1.8460413729808164E-2</v>
      </c>
      <c r="J22" s="208">
        <v>11567074.009999994</v>
      </c>
      <c r="K22" s="209">
        <f t="shared" si="4"/>
        <v>7.1912689639655244E-3</v>
      </c>
      <c r="L22" s="208">
        <v>119690339.68235616</v>
      </c>
      <c r="M22" s="209">
        <f t="shared" si="5"/>
        <v>1.8814738419962476E-2</v>
      </c>
      <c r="N22" s="208">
        <v>302218.95</v>
      </c>
      <c r="O22" s="210">
        <v>826</v>
      </c>
    </row>
    <row r="23" spans="2:15" s="47" customFormat="1" ht="26.4" x14ac:dyDescent="0.3">
      <c r="B23" s="206">
        <v>18</v>
      </c>
      <c r="C23" s="207" t="s">
        <v>110</v>
      </c>
      <c r="D23" s="208">
        <f t="shared" si="0"/>
        <v>20214600.98</v>
      </c>
      <c r="E23" s="209">
        <f t="shared" si="1"/>
        <v>1.5506875002007144E-3</v>
      </c>
      <c r="F23" s="208">
        <v>340370.22</v>
      </c>
      <c r="G23" s="209">
        <f t="shared" si="2"/>
        <v>6.0108660147361577E-3</v>
      </c>
      <c r="H23" s="208">
        <v>14851030.16</v>
      </c>
      <c r="I23" s="209">
        <f t="shared" si="3"/>
        <v>1.3060694229355579E-3</v>
      </c>
      <c r="J23" s="208">
        <v>5023200.6000000006</v>
      </c>
      <c r="K23" s="209">
        <f t="shared" si="4"/>
        <v>3.1229320866559425E-3</v>
      </c>
      <c r="L23" s="208">
        <v>13733569.774739727</v>
      </c>
      <c r="M23" s="209">
        <f t="shared" si="5"/>
        <v>2.158850276219254E-3</v>
      </c>
      <c r="N23" s="208">
        <v>60589.96</v>
      </c>
      <c r="O23" s="210">
        <v>258</v>
      </c>
    </row>
    <row r="24" spans="2:15" s="47" customFormat="1" ht="26.4" x14ac:dyDescent="0.3">
      <c r="B24" s="206">
        <v>19</v>
      </c>
      <c r="C24" s="207" t="s">
        <v>111</v>
      </c>
      <c r="D24" s="208">
        <f t="shared" si="0"/>
        <v>1320392953.1100001</v>
      </c>
      <c r="E24" s="209">
        <f t="shared" si="1"/>
        <v>0.10128900638536299</v>
      </c>
      <c r="F24" s="208">
        <v>2676303.6300000004</v>
      </c>
      <c r="G24" s="209">
        <f t="shared" si="2"/>
        <v>4.7262955421546619E-2</v>
      </c>
      <c r="H24" s="208">
        <v>1042554290.6800001</v>
      </c>
      <c r="I24" s="209">
        <f t="shared" si="3"/>
        <v>9.1687126491393336E-2</v>
      </c>
      <c r="J24" s="208">
        <v>275162358.80000001</v>
      </c>
      <c r="K24" s="209">
        <f t="shared" si="4"/>
        <v>0.17106889168162132</v>
      </c>
      <c r="L24" s="208">
        <v>817616079.6448493</v>
      </c>
      <c r="M24" s="209">
        <f t="shared" si="5"/>
        <v>0.12852526534136594</v>
      </c>
      <c r="N24" s="208">
        <v>426221.08</v>
      </c>
      <c r="O24" s="210">
        <v>814</v>
      </c>
    </row>
    <row r="25" spans="2:15" s="47" customFormat="1" ht="26.4" x14ac:dyDescent="0.3">
      <c r="B25" s="206">
        <v>20</v>
      </c>
      <c r="C25" s="207" t="s">
        <v>112</v>
      </c>
      <c r="D25" s="208">
        <f t="shared" si="0"/>
        <v>705608494.85000014</v>
      </c>
      <c r="E25" s="209">
        <f t="shared" si="1"/>
        <v>5.4128116309686135E-2</v>
      </c>
      <c r="F25" s="208">
        <v>3286311.23</v>
      </c>
      <c r="G25" s="209">
        <f t="shared" si="2"/>
        <v>5.8035560473688859E-2</v>
      </c>
      <c r="H25" s="208">
        <v>625824165.81000006</v>
      </c>
      <c r="I25" s="209">
        <f t="shared" si="3"/>
        <v>5.5037919813812675E-2</v>
      </c>
      <c r="J25" s="208">
        <v>76498017.810000017</v>
      </c>
      <c r="K25" s="209">
        <f t="shared" si="4"/>
        <v>4.7558943671177856E-2</v>
      </c>
      <c r="L25" s="208">
        <v>340708549.58172607</v>
      </c>
      <c r="M25" s="209">
        <f t="shared" si="5"/>
        <v>5.3557724498378673E-2</v>
      </c>
      <c r="N25" s="208">
        <v>433326.52</v>
      </c>
      <c r="O25" s="210">
        <v>3129</v>
      </c>
    </row>
    <row r="26" spans="2:15" s="47" customFormat="1" ht="26.4" x14ac:dyDescent="0.3">
      <c r="B26" s="206">
        <v>21</v>
      </c>
      <c r="C26" s="207" t="s">
        <v>113</v>
      </c>
      <c r="D26" s="208">
        <f t="shared" si="0"/>
        <v>54938735.210000008</v>
      </c>
      <c r="E26" s="209">
        <f t="shared" si="1"/>
        <v>4.2144195698580579E-3</v>
      </c>
      <c r="F26" s="208">
        <v>113001.17000000001</v>
      </c>
      <c r="G26" s="209">
        <f t="shared" si="2"/>
        <v>1.9955767351750786E-3</v>
      </c>
      <c r="H26" s="208">
        <v>52083401.580000006</v>
      </c>
      <c r="I26" s="209">
        <f t="shared" si="3"/>
        <v>4.5804592350320514E-3</v>
      </c>
      <c r="J26" s="208">
        <v>2742332.46</v>
      </c>
      <c r="K26" s="209">
        <f t="shared" si="4"/>
        <v>1.70491260723534E-3</v>
      </c>
      <c r="L26" s="208">
        <v>18019343.623917807</v>
      </c>
      <c r="M26" s="209">
        <f t="shared" si="5"/>
        <v>2.832553050506626E-3</v>
      </c>
      <c r="N26" s="208">
        <v>42670.57</v>
      </c>
      <c r="O26" s="210">
        <v>111</v>
      </c>
    </row>
    <row r="27" spans="2:15" s="47" customFormat="1" ht="26.4" x14ac:dyDescent="0.3">
      <c r="B27" s="206">
        <v>22</v>
      </c>
      <c r="C27" s="207" t="s">
        <v>114</v>
      </c>
      <c r="D27" s="208">
        <f t="shared" si="0"/>
        <v>505844739.75999999</v>
      </c>
      <c r="E27" s="209">
        <f t="shared" si="1"/>
        <v>3.8803987066783806E-2</v>
      </c>
      <c r="F27" s="208">
        <v>40340308.129999995</v>
      </c>
      <c r="G27" s="209">
        <f t="shared" si="2"/>
        <v>0.71240129986284262</v>
      </c>
      <c r="H27" s="208">
        <v>395430231.31999999</v>
      </c>
      <c r="I27" s="209">
        <f t="shared" si="3"/>
        <v>3.4775993885085919E-2</v>
      </c>
      <c r="J27" s="208">
        <v>70074200.310000002</v>
      </c>
      <c r="K27" s="209">
        <f t="shared" si="4"/>
        <v>4.356524575085749E-2</v>
      </c>
      <c r="L27" s="208">
        <v>357681861.28994524</v>
      </c>
      <c r="M27" s="209">
        <f t="shared" si="5"/>
        <v>5.622584642666581E-2</v>
      </c>
      <c r="N27" s="208">
        <v>141796.91</v>
      </c>
      <c r="O27" s="210">
        <v>635</v>
      </c>
    </row>
    <row r="28" spans="2:15" s="47" customFormat="1" ht="26.4" x14ac:dyDescent="0.3">
      <c r="B28" s="206">
        <v>23</v>
      </c>
      <c r="C28" s="207" t="s">
        <v>115</v>
      </c>
      <c r="D28" s="208">
        <f t="shared" si="0"/>
        <v>47348529.530000001</v>
      </c>
      <c r="E28" s="209">
        <f t="shared" si="1"/>
        <v>3.6321653327561951E-3</v>
      </c>
      <c r="F28" s="208">
        <v>2121339.9199999981</v>
      </c>
      <c r="G28" s="209">
        <f t="shared" si="2"/>
        <v>3.7462413811734499E-2</v>
      </c>
      <c r="H28" s="208">
        <v>20503480.479999997</v>
      </c>
      <c r="I28" s="209">
        <f t="shared" si="3"/>
        <v>1.8031724823245575E-3</v>
      </c>
      <c r="J28" s="208">
        <v>24723709.130000003</v>
      </c>
      <c r="K28" s="209">
        <f t="shared" si="4"/>
        <v>1.5370770688159554E-2</v>
      </c>
      <c r="L28" s="208">
        <v>47010819.20854795</v>
      </c>
      <c r="M28" s="209">
        <f t="shared" si="5"/>
        <v>7.3898718030571582E-3</v>
      </c>
      <c r="N28" s="208">
        <v>348947.48</v>
      </c>
      <c r="O28" s="210">
        <v>1401</v>
      </c>
    </row>
    <row r="29" spans="2:15" s="47" customFormat="1" ht="26.4" x14ac:dyDescent="0.3">
      <c r="B29" s="206">
        <v>24</v>
      </c>
      <c r="C29" s="207" t="s">
        <v>116</v>
      </c>
      <c r="D29" s="208">
        <f t="shared" si="0"/>
        <v>2967477951.7400007</v>
      </c>
      <c r="E29" s="209">
        <f t="shared" si="1"/>
        <v>0.22763897103075234</v>
      </c>
      <c r="F29" s="208">
        <v>803392.06</v>
      </c>
      <c r="G29" s="209">
        <f t="shared" si="2"/>
        <v>1.4187733668247689E-2</v>
      </c>
      <c r="H29" s="208">
        <v>2353002041.1100006</v>
      </c>
      <c r="I29" s="209">
        <f t="shared" si="3"/>
        <v>0.20693406348847709</v>
      </c>
      <c r="J29" s="208">
        <v>613672518.57000017</v>
      </c>
      <c r="K29" s="209">
        <f t="shared" si="4"/>
        <v>0.38152121556547397</v>
      </c>
      <c r="L29" s="208">
        <v>1463099708.74704</v>
      </c>
      <c r="M29" s="209">
        <f t="shared" si="5"/>
        <v>0.22999214786635605</v>
      </c>
      <c r="N29" s="208">
        <v>807925.65</v>
      </c>
      <c r="O29" s="210">
        <v>2733</v>
      </c>
    </row>
    <row r="30" spans="2:15" s="47" customFormat="1" ht="26.4" x14ac:dyDescent="0.3">
      <c r="B30" s="206">
        <v>25</v>
      </c>
      <c r="C30" s="207" t="s">
        <v>117</v>
      </c>
      <c r="D30" s="208">
        <f t="shared" si="0"/>
        <v>145086078.74000001</v>
      </c>
      <c r="E30" s="209">
        <f t="shared" si="1"/>
        <v>1.1129735826982156E-2</v>
      </c>
      <c r="F30" s="208">
        <v>0</v>
      </c>
      <c r="G30" s="209">
        <f t="shared" si="2"/>
        <v>0</v>
      </c>
      <c r="H30" s="208">
        <v>129144532.24000002</v>
      </c>
      <c r="I30" s="209">
        <f t="shared" si="3"/>
        <v>1.1357577412527412E-2</v>
      </c>
      <c r="J30" s="208">
        <v>15941546.499999998</v>
      </c>
      <c r="K30" s="209">
        <f t="shared" si="4"/>
        <v>9.9108857161244422E-3</v>
      </c>
      <c r="L30" s="208">
        <v>80841015.857287675</v>
      </c>
      <c r="M30" s="209">
        <f t="shared" si="5"/>
        <v>1.2707813938831363E-2</v>
      </c>
      <c r="N30" s="208">
        <v>695377.17</v>
      </c>
      <c r="O30" s="210">
        <v>344</v>
      </c>
    </row>
    <row r="31" spans="2:15" s="47" customFormat="1" ht="26.4" x14ac:dyDescent="0.3">
      <c r="B31" s="206">
        <v>26</v>
      </c>
      <c r="C31" s="207" t="s">
        <v>118</v>
      </c>
      <c r="D31" s="208">
        <f t="shared" si="0"/>
        <v>59776541.509999998</v>
      </c>
      <c r="E31" s="209">
        <f t="shared" si="1"/>
        <v>4.5855337840453444E-3</v>
      </c>
      <c r="F31" s="208">
        <v>124930.07</v>
      </c>
      <c r="G31" s="209">
        <f t="shared" si="2"/>
        <v>2.2062385833331991E-3</v>
      </c>
      <c r="H31" s="208">
        <v>59307000.259999998</v>
      </c>
      <c r="I31" s="209">
        <f t="shared" si="3"/>
        <v>5.2157364688576709E-3</v>
      </c>
      <c r="J31" s="208">
        <v>344611.18</v>
      </c>
      <c r="K31" s="209">
        <f t="shared" si="4"/>
        <v>2.1424533820973954E-4</v>
      </c>
      <c r="L31" s="208">
        <v>20627976.859999999</v>
      </c>
      <c r="M31" s="209">
        <f t="shared" si="5"/>
        <v>3.2426174892972682E-3</v>
      </c>
      <c r="N31" s="208">
        <v>55589.22</v>
      </c>
      <c r="O31" s="210">
        <v>168</v>
      </c>
    </row>
    <row r="32" spans="2:15" s="47" customFormat="1" ht="26.4" x14ac:dyDescent="0.3">
      <c r="B32" s="206">
        <v>27</v>
      </c>
      <c r="C32" s="207" t="s">
        <v>119</v>
      </c>
      <c r="D32" s="208">
        <f t="shared" si="0"/>
        <v>68560977.280000001</v>
      </c>
      <c r="E32" s="209">
        <f t="shared" si="1"/>
        <v>5.2593989154091714E-3</v>
      </c>
      <c r="F32" s="208">
        <v>111696.97</v>
      </c>
      <c r="G32" s="209">
        <f t="shared" si="2"/>
        <v>1.9725448393282004E-3</v>
      </c>
      <c r="H32" s="208">
        <v>62364708.080000006</v>
      </c>
      <c r="I32" s="209">
        <f t="shared" si="3"/>
        <v>5.4846456721215171E-3</v>
      </c>
      <c r="J32" s="208">
        <v>6084572.2299999995</v>
      </c>
      <c r="K32" s="209">
        <f t="shared" si="4"/>
        <v>3.7827885771957222E-3</v>
      </c>
      <c r="L32" s="208">
        <v>49074077.13890411</v>
      </c>
      <c r="M32" s="209">
        <f t="shared" si="5"/>
        <v>7.7142059001579525E-3</v>
      </c>
      <c r="N32" s="208">
        <v>49722.729999999996</v>
      </c>
      <c r="O32" s="205">
        <v>232</v>
      </c>
    </row>
    <row r="33" spans="2:15" s="47" customFormat="1" ht="26.4" x14ac:dyDescent="0.3">
      <c r="B33" s="228"/>
      <c r="C33" s="48"/>
      <c r="D33" s="49"/>
      <c r="E33" s="50"/>
      <c r="F33" s="49"/>
      <c r="G33" s="50"/>
      <c r="H33" s="49"/>
      <c r="I33" s="50"/>
      <c r="J33" s="49"/>
      <c r="K33" s="50"/>
      <c r="L33" s="49"/>
      <c r="M33" s="50"/>
      <c r="N33" s="51"/>
      <c r="O33" s="233"/>
    </row>
    <row r="34" spans="2:15" s="61" customFormat="1" ht="31.8" x14ac:dyDescent="0.3">
      <c r="B34" s="241" t="s">
        <v>120</v>
      </c>
      <c r="C34" s="242"/>
      <c r="D34" s="243">
        <f>SUM(D6:D33)</f>
        <v>8407245271.7900009</v>
      </c>
      <c r="E34" s="244">
        <f t="shared" si="1"/>
        <v>0.64493037319830948</v>
      </c>
      <c r="F34" s="243">
        <f>SUM(F6:F33)</f>
        <v>56625820.499999993</v>
      </c>
      <c r="G34" s="244">
        <f>F34/$F$53</f>
        <v>1</v>
      </c>
      <c r="H34" s="243">
        <f>SUM(H6:H33)</f>
        <v>6925718062.3800001</v>
      </c>
      <c r="I34" s="244">
        <f>H34/$H$53</f>
        <v>0.6090802116549614</v>
      </c>
      <c r="J34" s="243">
        <f>SUM(J6:J33)</f>
        <v>1424901388.9100006</v>
      </c>
      <c r="K34" s="244">
        <f>J34/$J$53</f>
        <v>0.88586354041836568</v>
      </c>
      <c r="L34" s="243">
        <f>SUM(L6:L33)</f>
        <v>4606131077.4757242</v>
      </c>
      <c r="M34" s="244">
        <f t="shared" si="5"/>
        <v>0.72406137020547601</v>
      </c>
      <c r="N34" s="243">
        <f>SUM(N6:N33)</f>
        <v>7773166.8500000024</v>
      </c>
      <c r="O34" s="245">
        <f>SUM(O6:O32)</f>
        <v>19254</v>
      </c>
    </row>
    <row r="35" spans="2:15" ht="15.6" x14ac:dyDescent="0.3">
      <c r="B35" s="203"/>
      <c r="C35" s="203"/>
      <c r="D35" s="52"/>
      <c r="E35" s="53"/>
      <c r="F35" s="52"/>
      <c r="G35" s="53"/>
      <c r="H35" s="52"/>
      <c r="I35" s="53"/>
      <c r="J35" s="52"/>
      <c r="K35" s="53"/>
      <c r="L35" s="52"/>
      <c r="M35" s="53"/>
      <c r="N35" s="54"/>
      <c r="O35" s="204"/>
    </row>
    <row r="36" spans="2:15" ht="12.75" customHeight="1" x14ac:dyDescent="0.3">
      <c r="B36" s="491" t="s">
        <v>121</v>
      </c>
      <c r="C36" s="491"/>
      <c r="D36" s="490" t="s">
        <v>83</v>
      </c>
      <c r="E36" s="490" t="s">
        <v>84</v>
      </c>
      <c r="F36" s="490" t="s">
        <v>85</v>
      </c>
      <c r="G36" s="490" t="s">
        <v>84</v>
      </c>
      <c r="H36" s="490" t="s">
        <v>86</v>
      </c>
      <c r="I36" s="490" t="s">
        <v>84</v>
      </c>
      <c r="J36" s="490" t="s">
        <v>87</v>
      </c>
      <c r="K36" s="490" t="s">
        <v>84</v>
      </c>
      <c r="L36" s="490" t="s">
        <v>88</v>
      </c>
      <c r="M36" s="490" t="s">
        <v>84</v>
      </c>
      <c r="N36" s="490" t="s">
        <v>89</v>
      </c>
      <c r="O36" s="490" t="s">
        <v>90</v>
      </c>
    </row>
    <row r="37" spans="2:15" ht="76.95" customHeight="1" x14ac:dyDescent="0.3">
      <c r="B37" s="491"/>
      <c r="C37" s="491"/>
      <c r="D37" s="490"/>
      <c r="E37" s="490"/>
      <c r="F37" s="492"/>
      <c r="G37" s="490"/>
      <c r="H37" s="490"/>
      <c r="I37" s="490"/>
      <c r="J37" s="490"/>
      <c r="K37" s="490"/>
      <c r="L37" s="490" t="s">
        <v>91</v>
      </c>
      <c r="M37" s="490"/>
      <c r="N37" s="490" t="s">
        <v>92</v>
      </c>
      <c r="O37" s="490" t="s">
        <v>93</v>
      </c>
    </row>
    <row r="38" spans="2:15" ht="15.6" customHeight="1" x14ac:dyDescent="0.3">
      <c r="B38" s="491"/>
      <c r="C38" s="491"/>
      <c r="D38" s="490"/>
      <c r="E38" s="490"/>
      <c r="F38" s="492"/>
      <c r="G38" s="490"/>
      <c r="H38" s="490"/>
      <c r="I38" s="490"/>
      <c r="J38" s="490"/>
      <c r="K38" s="490"/>
      <c r="L38" s="490"/>
      <c r="M38" s="490"/>
      <c r="N38" s="490"/>
      <c r="O38" s="490"/>
    </row>
    <row r="39" spans="2:15" s="47" customFormat="1" ht="28.5" customHeight="1" x14ac:dyDescent="0.3">
      <c r="B39" s="254">
        <v>1</v>
      </c>
      <c r="C39" s="207" t="s">
        <v>335</v>
      </c>
      <c r="D39" s="208">
        <v>16000000</v>
      </c>
      <c r="E39" s="209">
        <f t="shared" ref="E39:E45" si="6">D39/$D$53</f>
        <v>1.2273801509987278E-3</v>
      </c>
      <c r="F39" s="208">
        <v>0</v>
      </c>
      <c r="G39" s="209">
        <f t="shared" ref="G39:G45" si="7">F39/$F$53</f>
        <v>0</v>
      </c>
      <c r="H39" s="208">
        <v>16000000</v>
      </c>
      <c r="I39" s="209">
        <f t="shared" ref="I39:I45" si="8">H39/$H$53</f>
        <v>1.4071152332080998E-3</v>
      </c>
      <c r="J39" s="208">
        <v>0</v>
      </c>
      <c r="K39" s="209">
        <f t="shared" ref="K39:K45" si="9">J39/$J$53</f>
        <v>0</v>
      </c>
      <c r="L39" s="208">
        <v>15868493.153424658</v>
      </c>
      <c r="M39" s="209">
        <f t="shared" ref="M39:M45" si="10">L39/$L$53</f>
        <v>2.4944498327350148E-3</v>
      </c>
      <c r="N39" s="208">
        <v>0</v>
      </c>
      <c r="O39" s="239">
        <v>3</v>
      </c>
    </row>
    <row r="40" spans="2:15" s="47" customFormat="1" ht="28.5" customHeight="1" x14ac:dyDescent="0.3">
      <c r="B40" s="254">
        <v>2</v>
      </c>
      <c r="C40" s="207" t="s">
        <v>122</v>
      </c>
      <c r="D40" s="208">
        <v>501760000</v>
      </c>
      <c r="E40" s="209">
        <f t="shared" si="6"/>
        <v>3.84906415353201E-2</v>
      </c>
      <c r="F40" s="208">
        <v>0</v>
      </c>
      <c r="G40" s="209">
        <f t="shared" si="7"/>
        <v>0</v>
      </c>
      <c r="H40" s="208">
        <v>501760000</v>
      </c>
      <c r="I40" s="209">
        <f t="shared" si="8"/>
        <v>4.4127133713406014E-2</v>
      </c>
      <c r="J40" s="208">
        <v>0</v>
      </c>
      <c r="K40" s="209">
        <f t="shared" si="9"/>
        <v>0</v>
      </c>
      <c r="L40" s="208">
        <v>80990520.453150675</v>
      </c>
      <c r="M40" s="209">
        <f t="shared" si="10"/>
        <v>1.2731315333106036E-2</v>
      </c>
      <c r="N40" s="208">
        <v>0</v>
      </c>
      <c r="O40" s="239">
        <v>93</v>
      </c>
    </row>
    <row r="41" spans="2:15" s="47" customFormat="1" ht="28.5" customHeight="1" x14ac:dyDescent="0.3">
      <c r="B41" s="257">
        <v>3</v>
      </c>
      <c r="C41" s="207" t="s">
        <v>123</v>
      </c>
      <c r="D41" s="208">
        <v>529741823.69</v>
      </c>
      <c r="E41" s="209">
        <f t="shared" si="6"/>
        <v>4.0637162471935849E-2</v>
      </c>
      <c r="F41" s="208">
        <v>0</v>
      </c>
      <c r="G41" s="209">
        <f t="shared" si="7"/>
        <v>0</v>
      </c>
      <c r="H41" s="208">
        <v>527379523.69999999</v>
      </c>
      <c r="I41" s="209">
        <f t="shared" si="8"/>
        <v>4.638023509251888E-2</v>
      </c>
      <c r="J41" s="208">
        <v>2362299.9899999998</v>
      </c>
      <c r="K41" s="209">
        <f t="shared" si="9"/>
        <v>1.4686457946907418E-3</v>
      </c>
      <c r="L41" s="208">
        <v>209059518.15698633</v>
      </c>
      <c r="M41" s="209">
        <f t="shared" si="10"/>
        <v>3.2863137983949804E-2</v>
      </c>
      <c r="N41" s="208">
        <v>0</v>
      </c>
      <c r="O41" s="240">
        <v>219</v>
      </c>
    </row>
    <row r="42" spans="2:15" s="47" customFormat="1" ht="26.4" x14ac:dyDescent="0.3">
      <c r="B42" s="254">
        <v>4</v>
      </c>
      <c r="C42" s="207" t="s">
        <v>124</v>
      </c>
      <c r="D42" s="208">
        <v>535126578.69999969</v>
      </c>
      <c r="E42" s="209">
        <f t="shared" si="6"/>
        <v>4.1050233810514883E-2</v>
      </c>
      <c r="F42" s="208">
        <v>0</v>
      </c>
      <c r="G42" s="209">
        <f t="shared" si="7"/>
        <v>0</v>
      </c>
      <c r="H42" s="208">
        <v>443618909.7899999</v>
      </c>
      <c r="I42" s="209">
        <f t="shared" si="8"/>
        <v>3.9013932856542421E-2</v>
      </c>
      <c r="J42" s="208">
        <v>91507668.909999773</v>
      </c>
      <c r="K42" s="209">
        <f t="shared" si="9"/>
        <v>5.6890468482211659E-2</v>
      </c>
      <c r="L42" s="208">
        <v>318463120.13383561</v>
      </c>
      <c r="M42" s="209">
        <f t="shared" si="10"/>
        <v>5.0060851340423325E-2</v>
      </c>
      <c r="N42" s="208">
        <v>0</v>
      </c>
      <c r="O42" s="240">
        <v>470</v>
      </c>
    </row>
    <row r="43" spans="2:15" s="47" customFormat="1" ht="26.4" x14ac:dyDescent="0.3">
      <c r="B43" s="257">
        <v>5</v>
      </c>
      <c r="C43" s="207" t="s">
        <v>125</v>
      </c>
      <c r="D43" s="208">
        <v>1544718636.2499998</v>
      </c>
      <c r="E43" s="209">
        <f t="shared" si="6"/>
        <v>0.11849731206319208</v>
      </c>
      <c r="F43" s="208">
        <v>0</v>
      </c>
      <c r="G43" s="209">
        <f t="shared" si="7"/>
        <v>0</v>
      </c>
      <c r="H43" s="208">
        <v>1524903104.9099998</v>
      </c>
      <c r="I43" s="209">
        <f t="shared" si="8"/>
        <v>0.13410714925532438</v>
      </c>
      <c r="J43" s="208">
        <v>19815531.339999974</v>
      </c>
      <c r="K43" s="209">
        <f t="shared" si="9"/>
        <v>1.2319348471932882E-2</v>
      </c>
      <c r="L43" s="208">
        <v>563186091.76397264</v>
      </c>
      <c r="M43" s="209">
        <f t="shared" si="10"/>
        <v>8.853011050366448E-2</v>
      </c>
      <c r="N43" s="208">
        <v>0</v>
      </c>
      <c r="O43" s="240">
        <v>615</v>
      </c>
    </row>
    <row r="44" spans="2:15" s="47" customFormat="1" ht="26.4" x14ac:dyDescent="0.3">
      <c r="B44" s="254">
        <v>6</v>
      </c>
      <c r="C44" s="207" t="s">
        <v>126</v>
      </c>
      <c r="D44" s="208">
        <v>180750000</v>
      </c>
      <c r="E44" s="209">
        <f t="shared" si="6"/>
        <v>1.3865560143313752E-2</v>
      </c>
      <c r="F44" s="208">
        <v>0</v>
      </c>
      <c r="G44" s="209">
        <f t="shared" si="7"/>
        <v>0</v>
      </c>
      <c r="H44" s="208">
        <v>180750000</v>
      </c>
      <c r="I44" s="209">
        <f t="shared" si="8"/>
        <v>1.5896004900147753E-2</v>
      </c>
      <c r="J44" s="208">
        <v>0</v>
      </c>
      <c r="K44" s="209">
        <f t="shared" si="9"/>
        <v>0</v>
      </c>
      <c r="L44" s="208">
        <v>66343835.560000002</v>
      </c>
      <c r="M44" s="209">
        <f t="shared" si="10"/>
        <v>1.042892780780044E-2</v>
      </c>
      <c r="N44" s="208">
        <v>0</v>
      </c>
      <c r="O44" s="240">
        <v>108</v>
      </c>
    </row>
    <row r="45" spans="2:15" s="47" customFormat="1" ht="26.4" x14ac:dyDescent="0.3">
      <c r="B45" s="257">
        <v>7</v>
      </c>
      <c r="C45" s="255" t="s">
        <v>127</v>
      </c>
      <c r="D45" s="208">
        <v>1320553688.8500016</v>
      </c>
      <c r="E45" s="209">
        <f t="shared" si="6"/>
        <v>0.10130133662641512</v>
      </c>
      <c r="F45" s="256">
        <v>0</v>
      </c>
      <c r="G45" s="209">
        <f t="shared" si="7"/>
        <v>0</v>
      </c>
      <c r="H45" s="256">
        <v>1250651997.2000015</v>
      </c>
      <c r="I45" s="209">
        <f t="shared" si="8"/>
        <v>0.10998821729389099</v>
      </c>
      <c r="J45" s="256">
        <v>69901691.649999991</v>
      </c>
      <c r="K45" s="209">
        <f t="shared" si="9"/>
        <v>4.3457996832799141E-2</v>
      </c>
      <c r="L45" s="256">
        <v>501477605.27819175</v>
      </c>
      <c r="M45" s="209">
        <f t="shared" si="10"/>
        <v>7.8829836992844904E-2</v>
      </c>
      <c r="N45" s="256">
        <v>0</v>
      </c>
      <c r="O45" s="239">
        <v>338</v>
      </c>
    </row>
    <row r="46" spans="2:15" ht="15.6" x14ac:dyDescent="0.3">
      <c r="B46" s="246"/>
      <c r="C46" s="247"/>
      <c r="D46" s="52"/>
      <c r="E46" s="53"/>
      <c r="F46" s="52"/>
      <c r="G46" s="53"/>
      <c r="H46" s="52"/>
      <c r="I46" s="53"/>
      <c r="J46" s="52"/>
      <c r="K46" s="53"/>
      <c r="L46" s="52"/>
      <c r="M46" s="53" t="s">
        <v>128</v>
      </c>
      <c r="N46" s="52"/>
      <c r="O46" s="248"/>
    </row>
    <row r="47" spans="2:15" s="61" customFormat="1" ht="33.75" customHeight="1" x14ac:dyDescent="0.3">
      <c r="B47" s="241" t="s">
        <v>129</v>
      </c>
      <c r="C47" s="242"/>
      <c r="D47" s="243">
        <f>SUM(D39:D46)</f>
        <v>4628650727.4900007</v>
      </c>
      <c r="E47" s="244">
        <f t="shared" ref="E47" si="11">D47/$D$53</f>
        <v>0.35506962680169052</v>
      </c>
      <c r="F47" s="243">
        <f>SUM(F39:F45)</f>
        <v>0</v>
      </c>
      <c r="G47" s="244">
        <f>F47/$F$53</f>
        <v>0</v>
      </c>
      <c r="H47" s="243">
        <f>SUM(H39:H45)</f>
        <v>4445063535.6000013</v>
      </c>
      <c r="I47" s="244">
        <f>H47/$H$53</f>
        <v>0.39091978834503854</v>
      </c>
      <c r="J47" s="243">
        <f>SUM(J39:J45)</f>
        <v>183587191.88999975</v>
      </c>
      <c r="K47" s="244">
        <f>J47/$J$53</f>
        <v>0.11413645958163443</v>
      </c>
      <c r="L47" s="243">
        <f>SUM(L39:L45)</f>
        <v>1755389184.4995615</v>
      </c>
      <c r="M47" s="244">
        <f t="shared" ref="M47" si="12">L47/$L$53</f>
        <v>0.27593862979452399</v>
      </c>
      <c r="N47" s="243">
        <f>SUM(N39:N45)</f>
        <v>0</v>
      </c>
      <c r="O47" s="245">
        <f>SUM(O39:O45)</f>
        <v>1846</v>
      </c>
    </row>
    <row r="48" spans="2:15" ht="15.75" hidden="1" customHeight="1" x14ac:dyDescent="0.3">
      <c r="B48" s="249"/>
      <c r="C48" s="249"/>
      <c r="D48" s="250"/>
      <c r="E48" s="251"/>
      <c r="F48" s="250"/>
      <c r="G48" s="251"/>
      <c r="H48" s="250"/>
      <c r="I48" s="251"/>
      <c r="J48" s="250"/>
      <c r="K48" s="251"/>
      <c r="L48" s="250"/>
      <c r="M48" s="251"/>
      <c r="N48" s="250"/>
      <c r="O48" s="252"/>
    </row>
    <row r="49" spans="2:15" ht="15.75" hidden="1" customHeight="1" x14ac:dyDescent="0.3">
      <c r="B49" s="249"/>
      <c r="C49" s="249"/>
      <c r="D49" s="250"/>
      <c r="E49" s="251"/>
      <c r="F49" s="250"/>
      <c r="G49" s="251"/>
      <c r="H49" s="250"/>
      <c r="I49" s="251"/>
      <c r="J49" s="250"/>
      <c r="K49" s="251"/>
      <c r="L49" s="250"/>
      <c r="M49" s="251"/>
      <c r="N49" s="250"/>
      <c r="O49" s="252"/>
    </row>
    <row r="50" spans="2:15" ht="15.75" hidden="1" customHeight="1" x14ac:dyDescent="0.3">
      <c r="B50" s="249" t="s">
        <v>130</v>
      </c>
      <c r="C50" s="249"/>
      <c r="D50" s="253">
        <v>0</v>
      </c>
      <c r="E50" s="251">
        <v>0</v>
      </c>
      <c r="F50" s="253">
        <v>0</v>
      </c>
      <c r="G50" s="251">
        <v>0</v>
      </c>
      <c r="H50" s="250">
        <v>0</v>
      </c>
      <c r="I50" s="251">
        <v>0</v>
      </c>
      <c r="J50" s="250">
        <v>0</v>
      </c>
      <c r="K50" s="251">
        <v>0</v>
      </c>
      <c r="L50" s="253">
        <v>0</v>
      </c>
      <c r="M50" s="251">
        <v>0</v>
      </c>
      <c r="N50" s="250">
        <v>0</v>
      </c>
      <c r="O50" s="252">
        <v>0</v>
      </c>
    </row>
    <row r="51" spans="2:15" ht="15.6" x14ac:dyDescent="0.3">
      <c r="B51" s="249"/>
      <c r="C51" s="249"/>
      <c r="D51" s="250"/>
      <c r="E51" s="251"/>
      <c r="F51" s="250"/>
      <c r="G51" s="251"/>
      <c r="H51" s="250"/>
      <c r="I51" s="251"/>
      <c r="J51" s="250"/>
      <c r="K51" s="251"/>
      <c r="L51" s="250"/>
      <c r="M51" s="251"/>
      <c r="N51" s="250"/>
      <c r="O51" s="252"/>
    </row>
    <row r="52" spans="2:15" ht="15.6" x14ac:dyDescent="0.3">
      <c r="B52" s="249"/>
      <c r="C52" s="249"/>
      <c r="D52" s="250"/>
      <c r="E52" s="251"/>
      <c r="F52" s="250"/>
      <c r="G52" s="251"/>
      <c r="H52" s="250"/>
      <c r="I52" s="251"/>
      <c r="J52" s="250"/>
      <c r="K52" s="251"/>
      <c r="L52" s="250"/>
      <c r="M52" s="251"/>
      <c r="N52" s="250"/>
      <c r="O52" s="252"/>
    </row>
    <row r="53" spans="2:15" s="61" customFormat="1" ht="31.8" x14ac:dyDescent="0.3">
      <c r="B53" s="219" t="s">
        <v>131</v>
      </c>
      <c r="C53" s="220"/>
      <c r="D53" s="221">
        <f>D34+D47</f>
        <v>13035895999.280003</v>
      </c>
      <c r="E53" s="222">
        <f>E34+E47</f>
        <v>1</v>
      </c>
      <c r="F53" s="221">
        <f>F34+F47</f>
        <v>56625820.499999993</v>
      </c>
      <c r="G53" s="222">
        <f>F53/$F$53</f>
        <v>1</v>
      </c>
      <c r="H53" s="221">
        <f>H34+H47</f>
        <v>11370781597.980001</v>
      </c>
      <c r="I53" s="222">
        <f>I34+I47</f>
        <v>1</v>
      </c>
      <c r="J53" s="221">
        <f>J34+J47</f>
        <v>1608488580.8000002</v>
      </c>
      <c r="K53" s="222">
        <f>J53/$J$53</f>
        <v>1</v>
      </c>
      <c r="L53" s="221">
        <f>L34+L47</f>
        <v>6361520261.9752855</v>
      </c>
      <c r="M53" s="222">
        <f>M34+M47</f>
        <v>1</v>
      </c>
      <c r="N53" s="221">
        <f>N34+N47</f>
        <v>7773166.8500000024</v>
      </c>
      <c r="O53" s="223">
        <f>O47+O34</f>
        <v>21100</v>
      </c>
    </row>
    <row r="54" spans="2:15" ht="15.6" x14ac:dyDescent="0.3">
      <c r="B54" s="59"/>
      <c r="C54" s="59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</row>
    <row r="55" spans="2:15" ht="28.2" x14ac:dyDescent="0.3">
      <c r="B55" s="55"/>
      <c r="C55" s="56"/>
      <c r="D55" s="57"/>
      <c r="E55" s="57"/>
      <c r="F55" s="57"/>
      <c r="G55" s="56"/>
      <c r="H55" s="57"/>
      <c r="I55" s="56"/>
      <c r="J55" s="57"/>
      <c r="K55" s="56"/>
      <c r="L55" s="57"/>
      <c r="M55" s="56"/>
      <c r="N55" s="56"/>
      <c r="O55" s="56"/>
    </row>
    <row r="56" spans="2:15" x14ac:dyDescent="0.3">
      <c r="D56" s="58"/>
      <c r="E56" s="58"/>
      <c r="F56" s="58"/>
      <c r="H56" s="58"/>
      <c r="J56" s="58"/>
      <c r="L56" s="58"/>
    </row>
    <row r="57" spans="2:15" x14ac:dyDescent="0.3">
      <c r="D57" s="58"/>
      <c r="E57" s="58"/>
      <c r="F57" s="58"/>
      <c r="H57" s="58"/>
      <c r="J57" s="58"/>
      <c r="L57" s="58"/>
    </row>
    <row r="58" spans="2:15" ht="15.6" x14ac:dyDescent="0.3">
      <c r="B58" s="59"/>
      <c r="C58" s="59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</row>
    <row r="59" spans="2:15" ht="28.2" x14ac:dyDescent="0.3">
      <c r="B59" s="55"/>
      <c r="C59" s="56"/>
      <c r="D59" s="57"/>
      <c r="E59" s="57"/>
      <c r="F59" s="57"/>
      <c r="G59" s="56"/>
      <c r="H59" s="57"/>
      <c r="I59" s="56"/>
      <c r="J59" s="57"/>
      <c r="K59" s="56"/>
      <c r="L59" s="57"/>
      <c r="M59" s="56"/>
      <c r="N59" s="56"/>
      <c r="O59" s="56"/>
    </row>
    <row r="60" spans="2:15" x14ac:dyDescent="0.3">
      <c r="D60" s="58"/>
      <c r="E60" s="58"/>
      <c r="F60" s="58"/>
      <c r="H60" s="58"/>
      <c r="J60" s="58"/>
      <c r="L60" s="58"/>
    </row>
    <row r="61" spans="2:15" x14ac:dyDescent="0.3">
      <c r="D61" s="58"/>
      <c r="E61" s="58"/>
      <c r="F61" s="58"/>
      <c r="H61" s="58"/>
      <c r="J61" s="58"/>
      <c r="L61" s="58"/>
    </row>
  </sheetData>
  <mergeCells count="27">
    <mergeCell ref="B1:L1"/>
    <mergeCell ref="N3:N5"/>
    <mergeCell ref="O3:O5"/>
    <mergeCell ref="B3:C5"/>
    <mergeCell ref="D3:D5"/>
    <mergeCell ref="E3:E5"/>
    <mergeCell ref="F3:F5"/>
    <mergeCell ref="G3:G5"/>
    <mergeCell ref="H3:H5"/>
    <mergeCell ref="I3:I5"/>
    <mergeCell ref="H36:H38"/>
    <mergeCell ref="I36:I38"/>
    <mergeCell ref="J36:J38"/>
    <mergeCell ref="K36:K38"/>
    <mergeCell ref="L36:L38"/>
    <mergeCell ref="B36:C38"/>
    <mergeCell ref="D36:D38"/>
    <mergeCell ref="E36:E38"/>
    <mergeCell ref="F36:F38"/>
    <mergeCell ref="G36:G38"/>
    <mergeCell ref="N36:N38"/>
    <mergeCell ref="O36:O38"/>
    <mergeCell ref="J3:J5"/>
    <mergeCell ref="K3:K5"/>
    <mergeCell ref="L3:L5"/>
    <mergeCell ref="M3:M5"/>
    <mergeCell ref="M36:M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B8145-2C9D-4E39-92F0-4E01A4DD5EA1}">
  <sheetPr>
    <pageSetUpPr fitToPage="1"/>
  </sheetPr>
  <dimension ref="B1:M641"/>
  <sheetViews>
    <sheetView showGridLines="0" zoomScale="70" zoomScaleNormal="70" workbookViewId="0"/>
  </sheetViews>
  <sheetFormatPr baseColWidth="10" defaultColWidth="11.44140625" defaultRowHeight="20.399999999999999" x14ac:dyDescent="0.7"/>
  <cols>
    <col min="1" max="1" width="3.44140625" style="63" customWidth="1"/>
    <col min="2" max="2" width="74" style="63" customWidth="1"/>
    <col min="3" max="3" width="17.109375" style="63" bestFit="1" customWidth="1"/>
    <col min="4" max="4" width="19.33203125" style="63" bestFit="1" customWidth="1"/>
    <col min="5" max="5" width="16.88671875" style="63" bestFit="1" customWidth="1"/>
    <col min="6" max="6" width="16.6640625" style="63" bestFit="1" customWidth="1"/>
    <col min="7" max="7" width="16.88671875" style="63" bestFit="1" customWidth="1"/>
    <col min="8" max="8" width="16.44140625" style="63" bestFit="1" customWidth="1"/>
    <col min="9" max="9" width="14.88671875" style="63" customWidth="1"/>
    <col min="10" max="10" width="22" style="63" bestFit="1" customWidth="1"/>
    <col min="11" max="11" width="24.6640625" style="63" bestFit="1" customWidth="1"/>
    <col min="12" max="12" width="25.109375" style="63" bestFit="1" customWidth="1"/>
    <col min="13" max="13" width="10.5546875" style="63" customWidth="1"/>
    <col min="14" max="16384" width="11.44140625" style="63"/>
  </cols>
  <sheetData>
    <row r="1" spans="2:13" ht="96" customHeight="1" x14ac:dyDescent="0.7">
      <c r="B1" s="467" t="s">
        <v>338</v>
      </c>
      <c r="C1" s="480"/>
      <c r="D1" s="480"/>
      <c r="E1" s="480"/>
      <c r="F1" s="480"/>
      <c r="G1" s="480"/>
      <c r="H1" s="258"/>
      <c r="I1" s="258"/>
      <c r="J1" s="258"/>
      <c r="K1" s="258"/>
      <c r="L1" s="259"/>
    </row>
    <row r="2" spans="2:13" s="80" customFormat="1" ht="16.95" customHeight="1" x14ac:dyDescent="0.7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</row>
    <row r="3" spans="2:13" s="83" customFormat="1" ht="36.6" x14ac:dyDescent="0.7">
      <c r="B3" s="493" t="s">
        <v>11</v>
      </c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5"/>
    </row>
    <row r="4" spans="2:13" s="83" customFormat="1" ht="31.8" x14ac:dyDescent="0.7">
      <c r="B4" s="281" t="s">
        <v>132</v>
      </c>
      <c r="C4" s="260"/>
      <c r="D4" s="260"/>
      <c r="E4" s="260"/>
      <c r="F4" s="260"/>
      <c r="G4" s="260"/>
      <c r="H4" s="260"/>
      <c r="I4" s="260"/>
      <c r="J4" s="260"/>
      <c r="K4" s="260"/>
      <c r="L4" s="260"/>
      <c r="M4" s="282"/>
    </row>
    <row r="5" spans="2:13" s="80" customFormat="1" ht="42" customHeight="1" x14ac:dyDescent="0.7">
      <c r="B5" s="283" t="s">
        <v>133</v>
      </c>
      <c r="C5" s="261" t="s">
        <v>134</v>
      </c>
      <c r="D5" s="261" t="s">
        <v>135</v>
      </c>
      <c r="E5" s="261" t="s">
        <v>136</v>
      </c>
      <c r="F5" s="261" t="s">
        <v>137</v>
      </c>
      <c r="G5" s="261" t="s">
        <v>138</v>
      </c>
      <c r="H5" s="261" t="s">
        <v>139</v>
      </c>
      <c r="I5" s="261" t="s">
        <v>140</v>
      </c>
      <c r="J5" s="261" t="s">
        <v>141</v>
      </c>
      <c r="K5" s="261" t="s">
        <v>142</v>
      </c>
      <c r="L5" s="261" t="s">
        <v>143</v>
      </c>
      <c r="M5" s="284" t="s">
        <v>144</v>
      </c>
    </row>
    <row r="6" spans="2:13" s="81" customFormat="1" ht="26.4" x14ac:dyDescent="0.9">
      <c r="B6" s="285" t="s">
        <v>145</v>
      </c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86"/>
    </row>
    <row r="7" spans="2:13" s="82" customFormat="1" ht="26.4" x14ac:dyDescent="0.9">
      <c r="B7" s="351" t="s">
        <v>146</v>
      </c>
      <c r="C7" s="352">
        <v>1</v>
      </c>
      <c r="D7" s="352">
        <v>1</v>
      </c>
      <c r="E7" s="352">
        <v>1</v>
      </c>
      <c r="F7" s="352">
        <v>1</v>
      </c>
      <c r="G7" s="352">
        <v>1</v>
      </c>
      <c r="H7" s="352">
        <v>1</v>
      </c>
      <c r="I7" s="353">
        <v>0</v>
      </c>
      <c r="J7" s="354">
        <v>318166</v>
      </c>
      <c r="K7" s="355">
        <v>318166</v>
      </c>
      <c r="L7" s="355">
        <v>318166</v>
      </c>
      <c r="M7" s="356">
        <v>3</v>
      </c>
    </row>
    <row r="8" spans="2:13" s="82" customFormat="1" ht="26.4" x14ac:dyDescent="0.9">
      <c r="B8" s="351" t="s">
        <v>147</v>
      </c>
      <c r="C8" s="352">
        <v>1</v>
      </c>
      <c r="D8" s="352">
        <v>1.1000000000000001</v>
      </c>
      <c r="E8" s="352">
        <v>1.1000000000000001</v>
      </c>
      <c r="F8" s="352">
        <v>1.1000000000000001</v>
      </c>
      <c r="G8" s="352">
        <v>1.1000000000000001</v>
      </c>
      <c r="H8" s="352">
        <v>1.1000000000000001</v>
      </c>
      <c r="I8" s="353">
        <v>10</v>
      </c>
      <c r="J8" s="354">
        <v>3880</v>
      </c>
      <c r="K8" s="355">
        <v>3880</v>
      </c>
      <c r="L8" s="355">
        <v>4268</v>
      </c>
      <c r="M8" s="356">
        <v>1</v>
      </c>
    </row>
    <row r="9" spans="2:13" s="82" customFormat="1" ht="26.4" x14ac:dyDescent="0.9">
      <c r="B9" s="351" t="s">
        <v>14</v>
      </c>
      <c r="C9" s="352">
        <v>1</v>
      </c>
      <c r="D9" s="352">
        <v>1</v>
      </c>
      <c r="E9" s="352">
        <v>1</v>
      </c>
      <c r="F9" s="352">
        <v>1</v>
      </c>
      <c r="G9" s="352">
        <v>1</v>
      </c>
      <c r="H9" s="352">
        <v>1</v>
      </c>
      <c r="I9" s="353">
        <v>0</v>
      </c>
      <c r="J9" s="354">
        <v>30000</v>
      </c>
      <c r="K9" s="355">
        <v>30000</v>
      </c>
      <c r="L9" s="355">
        <v>30000</v>
      </c>
      <c r="M9" s="356">
        <v>4</v>
      </c>
    </row>
    <row r="10" spans="2:13" s="82" customFormat="1" ht="26.4" x14ac:dyDescent="0.9">
      <c r="B10" s="351" t="s">
        <v>15</v>
      </c>
      <c r="C10" s="352">
        <v>1</v>
      </c>
      <c r="D10" s="352">
        <v>2.6</v>
      </c>
      <c r="E10" s="352">
        <v>2.5</v>
      </c>
      <c r="F10" s="352">
        <v>2.6</v>
      </c>
      <c r="G10" s="352">
        <v>2.5</v>
      </c>
      <c r="H10" s="352">
        <v>2.5333333333333332</v>
      </c>
      <c r="I10" s="353">
        <v>11.111111111111111</v>
      </c>
      <c r="J10" s="354">
        <v>6000</v>
      </c>
      <c r="K10" s="355">
        <v>6000</v>
      </c>
      <c r="L10" s="355">
        <v>15200</v>
      </c>
      <c r="M10" s="356">
        <v>2</v>
      </c>
    </row>
    <row r="11" spans="2:13" s="82" customFormat="1" ht="26.4" x14ac:dyDescent="0.9">
      <c r="B11" s="351" t="s">
        <v>339</v>
      </c>
      <c r="C11" s="352">
        <v>1000</v>
      </c>
      <c r="D11" s="352">
        <v>580</v>
      </c>
      <c r="E11" s="352">
        <v>528</v>
      </c>
      <c r="F11" s="352">
        <v>528</v>
      </c>
      <c r="G11" s="352">
        <v>580</v>
      </c>
      <c r="H11" s="352">
        <v>554</v>
      </c>
      <c r="I11" s="353">
        <v>-44</v>
      </c>
      <c r="J11" s="354">
        <v>12</v>
      </c>
      <c r="K11" s="355">
        <v>12000</v>
      </c>
      <c r="L11" s="355">
        <v>6648</v>
      </c>
      <c r="M11" s="356">
        <v>2</v>
      </c>
    </row>
    <row r="12" spans="2:13" s="82" customFormat="1" ht="26.4" x14ac:dyDescent="0.9">
      <c r="B12" s="351" t="s">
        <v>148</v>
      </c>
      <c r="C12" s="352">
        <v>1</v>
      </c>
      <c r="D12" s="352">
        <v>1.73</v>
      </c>
      <c r="E12" s="352">
        <v>1.69</v>
      </c>
      <c r="F12" s="352">
        <v>1.72</v>
      </c>
      <c r="G12" s="352">
        <v>1.7</v>
      </c>
      <c r="H12" s="352">
        <v>1.7093583224941864</v>
      </c>
      <c r="I12" s="353">
        <v>-1.1627906976744196</v>
      </c>
      <c r="J12" s="354">
        <v>76113</v>
      </c>
      <c r="K12" s="355">
        <v>76113</v>
      </c>
      <c r="L12" s="355">
        <v>130104.39000000001</v>
      </c>
      <c r="M12" s="356">
        <v>14</v>
      </c>
    </row>
    <row r="13" spans="2:13" s="82" customFormat="1" ht="26.4" x14ac:dyDescent="0.9">
      <c r="B13" s="351" t="s">
        <v>340</v>
      </c>
      <c r="C13" s="352">
        <v>1</v>
      </c>
      <c r="D13" s="352">
        <v>2.4</v>
      </c>
      <c r="E13" s="352">
        <v>2.4</v>
      </c>
      <c r="F13" s="352">
        <v>2.4</v>
      </c>
      <c r="G13" s="352">
        <v>2.4</v>
      </c>
      <c r="H13" s="352">
        <v>2.4</v>
      </c>
      <c r="I13" s="353">
        <v>-0.82644628099173623</v>
      </c>
      <c r="J13" s="354">
        <v>2000</v>
      </c>
      <c r="K13" s="355">
        <v>2000</v>
      </c>
      <c r="L13" s="355">
        <v>4800</v>
      </c>
      <c r="M13" s="356">
        <v>1</v>
      </c>
    </row>
    <row r="14" spans="2:13" s="82" customFormat="1" ht="26.4" x14ac:dyDescent="0.9">
      <c r="B14" s="351" t="s">
        <v>155</v>
      </c>
      <c r="C14" s="352">
        <v>1</v>
      </c>
      <c r="D14" s="352">
        <v>1</v>
      </c>
      <c r="E14" s="352">
        <v>0.95</v>
      </c>
      <c r="F14" s="352">
        <v>1</v>
      </c>
      <c r="G14" s="352">
        <v>0.95</v>
      </c>
      <c r="H14" s="352">
        <v>0.97723311546840963</v>
      </c>
      <c r="I14" s="353">
        <v>2.1505376344085918</v>
      </c>
      <c r="J14" s="354">
        <v>9180</v>
      </c>
      <c r="K14" s="355">
        <v>9180</v>
      </c>
      <c r="L14" s="355">
        <v>8971</v>
      </c>
      <c r="M14" s="356">
        <v>2</v>
      </c>
    </row>
    <row r="15" spans="2:13" s="82" customFormat="1" ht="26.4" x14ac:dyDescent="0.9">
      <c r="B15" s="289" t="s">
        <v>149</v>
      </c>
      <c r="C15" s="268"/>
      <c r="D15" s="268"/>
      <c r="E15" s="268"/>
      <c r="F15" s="268"/>
      <c r="G15" s="268"/>
      <c r="H15" s="268"/>
      <c r="I15" s="269"/>
      <c r="J15" s="270">
        <f>SUM(J7:J14)</f>
        <v>445351</v>
      </c>
      <c r="K15" s="271">
        <f>SUM(K7:K14)</f>
        <v>457339</v>
      </c>
      <c r="L15" s="271">
        <f>SUM(L7:L14)</f>
        <v>518157.39</v>
      </c>
      <c r="M15" s="290">
        <f>SUM(M7:M14)</f>
        <v>29</v>
      </c>
    </row>
    <row r="16" spans="2:13" s="85" customFormat="1" ht="24" x14ac:dyDescent="0.85">
      <c r="B16" s="291" t="s">
        <v>150</v>
      </c>
      <c r="C16" s="272"/>
      <c r="D16" s="272"/>
      <c r="E16" s="272"/>
      <c r="F16" s="272"/>
      <c r="G16" s="272"/>
      <c r="H16" s="272"/>
      <c r="I16" s="272"/>
      <c r="J16" s="272"/>
      <c r="K16" s="273"/>
      <c r="L16" s="273"/>
      <c r="M16" s="292"/>
    </row>
    <row r="17" spans="2:13" s="85" customFormat="1" ht="24" x14ac:dyDescent="0.85">
      <c r="B17" s="291" t="s">
        <v>151</v>
      </c>
      <c r="C17" s="272"/>
      <c r="D17" s="272"/>
      <c r="E17" s="272"/>
      <c r="F17" s="272"/>
      <c r="G17" s="272"/>
      <c r="H17" s="272"/>
      <c r="I17" s="272"/>
      <c r="J17" s="272"/>
      <c r="K17" s="273"/>
      <c r="L17" s="273"/>
      <c r="M17" s="292"/>
    </row>
    <row r="18" spans="2:13" s="85" customFormat="1" ht="24" x14ac:dyDescent="0.85">
      <c r="B18" s="291"/>
      <c r="C18" s="272"/>
      <c r="D18" s="272"/>
      <c r="E18" s="272"/>
      <c r="F18" s="272"/>
      <c r="G18" s="272"/>
      <c r="H18" s="272"/>
      <c r="I18" s="272"/>
      <c r="J18" s="272"/>
      <c r="K18" s="273"/>
      <c r="L18" s="273"/>
      <c r="M18" s="292"/>
    </row>
    <row r="19" spans="2:13" s="80" customFormat="1" ht="41.25" customHeight="1" x14ac:dyDescent="0.7">
      <c r="B19" s="283" t="s">
        <v>133</v>
      </c>
      <c r="C19" s="261" t="s">
        <v>134</v>
      </c>
      <c r="D19" s="261" t="s">
        <v>135</v>
      </c>
      <c r="E19" s="261" t="s">
        <v>152</v>
      </c>
      <c r="F19" s="261" t="s">
        <v>137</v>
      </c>
      <c r="G19" s="261" t="s">
        <v>153</v>
      </c>
      <c r="H19" s="261" t="s">
        <v>139</v>
      </c>
      <c r="I19" s="261" t="s">
        <v>140</v>
      </c>
      <c r="J19" s="261" t="s">
        <v>141</v>
      </c>
      <c r="K19" s="261" t="s">
        <v>142</v>
      </c>
      <c r="L19" s="261" t="s">
        <v>143</v>
      </c>
      <c r="M19" s="284" t="s">
        <v>144</v>
      </c>
    </row>
    <row r="20" spans="2:13" s="82" customFormat="1" ht="26.4" x14ac:dyDescent="0.9">
      <c r="B20" s="293" t="s">
        <v>154</v>
      </c>
      <c r="C20" s="274"/>
      <c r="D20" s="274"/>
      <c r="E20" s="274"/>
      <c r="F20" s="274"/>
      <c r="G20" s="274"/>
      <c r="H20" s="274"/>
      <c r="I20" s="274"/>
      <c r="J20" s="274"/>
      <c r="K20" s="275"/>
      <c r="L20" s="275"/>
      <c r="M20" s="294"/>
    </row>
    <row r="21" spans="2:13" s="82" customFormat="1" ht="26.4" x14ac:dyDescent="0.9">
      <c r="B21" s="351" t="s">
        <v>147</v>
      </c>
      <c r="C21" s="352">
        <v>1</v>
      </c>
      <c r="D21" s="352">
        <v>1.1100000000000001</v>
      </c>
      <c r="E21" s="352">
        <v>1.1000000000000001</v>
      </c>
      <c r="F21" s="352">
        <v>1.1000000000000001</v>
      </c>
      <c r="G21" s="352">
        <v>1.1000000000000001</v>
      </c>
      <c r="H21" s="352">
        <v>1.10255212077642</v>
      </c>
      <c r="I21" s="353">
        <v>11.111111111111121</v>
      </c>
      <c r="J21" s="354">
        <v>1391</v>
      </c>
      <c r="K21" s="355">
        <v>1391</v>
      </c>
      <c r="L21" s="355">
        <v>1533.65</v>
      </c>
      <c r="M21" s="356">
        <v>3</v>
      </c>
    </row>
    <row r="22" spans="2:13" s="82" customFormat="1" ht="26.4" x14ac:dyDescent="0.9">
      <c r="B22" s="351" t="s">
        <v>341</v>
      </c>
      <c r="C22" s="352">
        <v>1</v>
      </c>
      <c r="D22" s="352">
        <v>85</v>
      </c>
      <c r="E22" s="352">
        <v>85</v>
      </c>
      <c r="F22" s="352">
        <v>85</v>
      </c>
      <c r="G22" s="352">
        <v>85</v>
      </c>
      <c r="H22" s="352">
        <v>85</v>
      </c>
      <c r="I22" s="353">
        <v>6.25</v>
      </c>
      <c r="J22" s="354">
        <v>6</v>
      </c>
      <c r="K22" s="355">
        <v>600</v>
      </c>
      <c r="L22" s="355">
        <v>510</v>
      </c>
      <c r="M22" s="356">
        <v>1</v>
      </c>
    </row>
    <row r="23" spans="2:13" s="82" customFormat="1" ht="26.4" x14ac:dyDescent="0.9">
      <c r="B23" s="351" t="s">
        <v>14</v>
      </c>
      <c r="C23" s="352">
        <v>1</v>
      </c>
      <c r="D23" s="352">
        <v>1</v>
      </c>
      <c r="E23" s="352">
        <v>1</v>
      </c>
      <c r="F23" s="352">
        <v>1</v>
      </c>
      <c r="G23" s="352">
        <v>1</v>
      </c>
      <c r="H23" s="352">
        <v>1</v>
      </c>
      <c r="I23" s="353">
        <v>0</v>
      </c>
      <c r="J23" s="354">
        <v>2333</v>
      </c>
      <c r="K23" s="355">
        <v>2333</v>
      </c>
      <c r="L23" s="355">
        <v>2333</v>
      </c>
      <c r="M23" s="356">
        <v>1</v>
      </c>
    </row>
    <row r="24" spans="2:13" s="82" customFormat="1" ht="26.4" x14ac:dyDescent="0.9">
      <c r="B24" s="351" t="s">
        <v>148</v>
      </c>
      <c r="C24" s="352">
        <v>1</v>
      </c>
      <c r="D24" s="352">
        <v>1.84</v>
      </c>
      <c r="E24" s="352">
        <v>1.69</v>
      </c>
      <c r="F24" s="352">
        <v>1.84</v>
      </c>
      <c r="G24" s="352">
        <v>1.73</v>
      </c>
      <c r="H24" s="352">
        <v>1.7270306110526934</v>
      </c>
      <c r="I24" s="353">
        <v>1.1695906432748548</v>
      </c>
      <c r="J24" s="354">
        <v>17118</v>
      </c>
      <c r="K24" s="355">
        <v>17118</v>
      </c>
      <c r="L24" s="355">
        <v>29563.310000000005</v>
      </c>
      <c r="M24" s="356">
        <v>37</v>
      </c>
    </row>
    <row r="25" spans="2:13" s="82" customFormat="1" ht="26.4" x14ac:dyDescent="0.9">
      <c r="B25" s="351" t="s">
        <v>340</v>
      </c>
      <c r="C25" s="352">
        <v>1</v>
      </c>
      <c r="D25" s="352">
        <v>2.4</v>
      </c>
      <c r="E25" s="352">
        <v>2.4</v>
      </c>
      <c r="F25" s="352">
        <v>2.4</v>
      </c>
      <c r="G25" s="352">
        <v>2.4</v>
      </c>
      <c r="H25" s="352">
        <v>2.4</v>
      </c>
      <c r="I25" s="353">
        <v>-0.82644628099173623</v>
      </c>
      <c r="J25" s="354">
        <v>906</v>
      </c>
      <c r="K25" s="355">
        <v>906</v>
      </c>
      <c r="L25" s="355">
        <v>2174.4</v>
      </c>
      <c r="M25" s="356">
        <v>1</v>
      </c>
    </row>
    <row r="26" spans="2:13" s="82" customFormat="1" ht="26.4" x14ac:dyDescent="0.9">
      <c r="B26" s="351" t="s">
        <v>342</v>
      </c>
      <c r="C26" s="352">
        <v>1</v>
      </c>
      <c r="D26" s="352">
        <v>7</v>
      </c>
      <c r="E26" s="352">
        <v>7</v>
      </c>
      <c r="F26" s="352">
        <v>7</v>
      </c>
      <c r="G26" s="352">
        <v>7</v>
      </c>
      <c r="H26" s="352">
        <v>7</v>
      </c>
      <c r="I26" s="353">
        <v>0</v>
      </c>
      <c r="J26" s="354">
        <v>12</v>
      </c>
      <c r="K26" s="355">
        <v>12</v>
      </c>
      <c r="L26" s="355">
        <v>84</v>
      </c>
      <c r="M26" s="356">
        <v>1</v>
      </c>
    </row>
    <row r="27" spans="2:13" s="82" customFormat="1" ht="26.4" x14ac:dyDescent="0.9">
      <c r="B27" s="351" t="s">
        <v>155</v>
      </c>
      <c r="C27" s="352">
        <v>1</v>
      </c>
      <c r="D27" s="352">
        <v>0.98</v>
      </c>
      <c r="E27" s="352">
        <v>0.94</v>
      </c>
      <c r="F27" s="352">
        <v>0.94</v>
      </c>
      <c r="G27" s="352">
        <v>0.98</v>
      </c>
      <c r="H27" s="352">
        <v>0.94738317757009349</v>
      </c>
      <c r="I27" s="353">
        <v>6.5217391304347752</v>
      </c>
      <c r="J27" s="354">
        <v>2568</v>
      </c>
      <c r="K27" s="355">
        <v>2568</v>
      </c>
      <c r="L27" s="355">
        <v>2432.88</v>
      </c>
      <c r="M27" s="356">
        <v>2</v>
      </c>
    </row>
    <row r="28" spans="2:13" s="82" customFormat="1" ht="26.4" x14ac:dyDescent="0.9">
      <c r="B28" s="289" t="s">
        <v>156</v>
      </c>
      <c r="C28" s="268"/>
      <c r="D28" s="268"/>
      <c r="E28" s="268"/>
      <c r="F28" s="268"/>
      <c r="G28" s="268"/>
      <c r="H28" s="268"/>
      <c r="I28" s="269"/>
      <c r="J28" s="270">
        <f>SUM(J21:J27)</f>
        <v>24334</v>
      </c>
      <c r="K28" s="271">
        <f>SUM(K21:K27)</f>
        <v>24928</v>
      </c>
      <c r="L28" s="271">
        <f>SUM(L21:L27)</f>
        <v>38631.240000000005</v>
      </c>
      <c r="M28" s="290">
        <f>SUM(M21:M27)</f>
        <v>46</v>
      </c>
    </row>
    <row r="29" spans="2:13" s="86" customFormat="1" ht="24" x14ac:dyDescent="0.85">
      <c r="B29" s="291" t="s">
        <v>157</v>
      </c>
      <c r="C29" s="272"/>
      <c r="D29" s="272"/>
      <c r="E29" s="272"/>
      <c r="F29" s="272"/>
      <c r="G29" s="272"/>
      <c r="H29" s="272"/>
      <c r="I29" s="272"/>
      <c r="J29" s="272"/>
      <c r="K29" s="273"/>
      <c r="L29" s="273"/>
      <c r="M29" s="292"/>
    </row>
    <row r="30" spans="2:13" s="86" customFormat="1" ht="24" x14ac:dyDescent="0.85">
      <c r="B30" s="291" t="s">
        <v>158</v>
      </c>
      <c r="C30" s="272"/>
      <c r="D30" s="272"/>
      <c r="E30" s="272"/>
      <c r="F30" s="272"/>
      <c r="G30" s="272"/>
      <c r="H30" s="272"/>
      <c r="I30" s="272"/>
      <c r="J30" s="272"/>
      <c r="K30" s="273"/>
      <c r="L30" s="273"/>
      <c r="M30" s="292"/>
    </row>
    <row r="31" spans="2:13" s="82" customFormat="1" ht="28.8" x14ac:dyDescent="0.9">
      <c r="B31" s="357" t="s">
        <v>159</v>
      </c>
      <c r="C31" s="277"/>
      <c r="D31" s="277"/>
      <c r="E31" s="277"/>
      <c r="F31" s="277"/>
      <c r="G31" s="277"/>
      <c r="H31" s="277"/>
      <c r="I31" s="278"/>
      <c r="J31" s="279">
        <f>J15+J28</f>
        <v>469685</v>
      </c>
      <c r="K31" s="280">
        <f>K15+K28</f>
        <v>482267</v>
      </c>
      <c r="L31" s="280">
        <f>L15+L28</f>
        <v>556788.63</v>
      </c>
      <c r="M31" s="358">
        <f>M15+M28</f>
        <v>75</v>
      </c>
    </row>
    <row r="32" spans="2:13" x14ac:dyDescent="0.7">
      <c r="B32" s="295"/>
      <c r="C32" s="62"/>
      <c r="D32" s="62"/>
      <c r="E32" s="62"/>
      <c r="F32" s="62"/>
      <c r="G32" s="62"/>
      <c r="H32" s="62"/>
      <c r="I32" s="62"/>
      <c r="J32" s="64"/>
      <c r="K32" s="65"/>
      <c r="L32" s="65"/>
      <c r="M32" s="296"/>
    </row>
    <row r="33" spans="2:13" s="83" customFormat="1" ht="24.6" x14ac:dyDescent="0.7">
      <c r="B33" s="297" t="s">
        <v>160</v>
      </c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98"/>
    </row>
    <row r="34" spans="2:13" s="80" customFormat="1" ht="42" customHeight="1" x14ac:dyDescent="0.7">
      <c r="B34" s="283" t="s">
        <v>133</v>
      </c>
      <c r="C34" s="261" t="s">
        <v>134</v>
      </c>
      <c r="D34" s="261" t="s">
        <v>135</v>
      </c>
      <c r="E34" s="261" t="s">
        <v>152</v>
      </c>
      <c r="F34" s="261" t="s">
        <v>137</v>
      </c>
      <c r="G34" s="261" t="s">
        <v>153</v>
      </c>
      <c r="H34" s="261" t="s">
        <v>139</v>
      </c>
      <c r="I34" s="261" t="s">
        <v>140</v>
      </c>
      <c r="J34" s="261" t="s">
        <v>141</v>
      </c>
      <c r="K34" s="261" t="s">
        <v>142</v>
      </c>
      <c r="L34" s="261" t="s">
        <v>143</v>
      </c>
      <c r="M34" s="284" t="s">
        <v>144</v>
      </c>
    </row>
    <row r="35" spans="2:13" s="82" customFormat="1" ht="26.4" x14ac:dyDescent="0.9">
      <c r="B35" s="287" t="s">
        <v>343</v>
      </c>
      <c r="C35" s="264">
        <v>5000</v>
      </c>
      <c r="D35" s="264">
        <v>3000</v>
      </c>
      <c r="E35" s="264">
        <v>3000</v>
      </c>
      <c r="F35" s="264">
        <v>3000</v>
      </c>
      <c r="G35" s="264">
        <v>3000</v>
      </c>
      <c r="H35" s="264">
        <v>3000</v>
      </c>
      <c r="I35" s="265"/>
      <c r="J35" s="266">
        <v>2</v>
      </c>
      <c r="K35" s="267">
        <v>10000</v>
      </c>
      <c r="L35" s="267">
        <v>6000</v>
      </c>
      <c r="M35" s="288">
        <v>1</v>
      </c>
    </row>
    <row r="36" spans="2:13" s="82" customFormat="1" ht="26.4" x14ac:dyDescent="0.9">
      <c r="B36" s="287" t="s">
        <v>161</v>
      </c>
      <c r="C36" s="264">
        <v>5000</v>
      </c>
      <c r="D36" s="264">
        <v>3320</v>
      </c>
      <c r="E36" s="264">
        <v>3200</v>
      </c>
      <c r="F36" s="264">
        <v>3320</v>
      </c>
      <c r="G36" s="264">
        <v>3320</v>
      </c>
      <c r="H36" s="264">
        <v>3320</v>
      </c>
      <c r="I36" s="265"/>
      <c r="J36" s="266">
        <v>9</v>
      </c>
      <c r="K36" s="267">
        <v>45000</v>
      </c>
      <c r="L36" s="267">
        <v>29640</v>
      </c>
      <c r="M36" s="288">
        <v>4</v>
      </c>
    </row>
    <row r="37" spans="2:13" s="82" customFormat="1" ht="26.4" x14ac:dyDescent="0.9">
      <c r="B37" s="289" t="s">
        <v>162</v>
      </c>
      <c r="C37" s="268"/>
      <c r="D37" s="268"/>
      <c r="E37" s="268"/>
      <c r="F37" s="268"/>
      <c r="G37" s="268"/>
      <c r="H37" s="268"/>
      <c r="I37" s="269"/>
      <c r="J37" s="270">
        <f>SUM(J35:J36)</f>
        <v>11</v>
      </c>
      <c r="K37" s="271">
        <f>SUM(K35:K36)</f>
        <v>55000</v>
      </c>
      <c r="L37" s="271">
        <f>SUM(L35:L36)</f>
        <v>35640</v>
      </c>
      <c r="M37" s="290">
        <f>SUM(M35:M36)</f>
        <v>5</v>
      </c>
    </row>
    <row r="38" spans="2:13" x14ac:dyDescent="0.7">
      <c r="B38" s="295"/>
      <c r="C38" s="62"/>
      <c r="D38" s="62"/>
      <c r="E38" s="62"/>
      <c r="F38" s="62"/>
      <c r="G38" s="62"/>
      <c r="H38" s="62"/>
      <c r="I38" s="62"/>
      <c r="J38" s="64"/>
      <c r="K38" s="65"/>
      <c r="L38" s="65"/>
      <c r="M38" s="296"/>
    </row>
    <row r="39" spans="2:13" s="83" customFormat="1" ht="24.6" x14ac:dyDescent="0.7">
      <c r="B39" s="297" t="s">
        <v>163</v>
      </c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98"/>
    </row>
    <row r="40" spans="2:13" s="80" customFormat="1" ht="42" customHeight="1" x14ac:dyDescent="0.7">
      <c r="B40" s="283" t="s">
        <v>133</v>
      </c>
      <c r="C40" s="261" t="s">
        <v>134</v>
      </c>
      <c r="D40" s="261" t="s">
        <v>135</v>
      </c>
      <c r="E40" s="261" t="s">
        <v>152</v>
      </c>
      <c r="F40" s="261" t="s">
        <v>137</v>
      </c>
      <c r="G40" s="261" t="s">
        <v>153</v>
      </c>
      <c r="H40" s="261" t="s">
        <v>139</v>
      </c>
      <c r="I40" s="261" t="s">
        <v>140</v>
      </c>
      <c r="J40" s="261" t="s">
        <v>141</v>
      </c>
      <c r="K40" s="261" t="s">
        <v>142</v>
      </c>
      <c r="L40" s="261" t="s">
        <v>143</v>
      </c>
      <c r="M40" s="284" t="s">
        <v>144</v>
      </c>
    </row>
    <row r="41" spans="2:13" s="82" customFormat="1" ht="26.4" x14ac:dyDescent="0.9">
      <c r="B41" s="287" t="s">
        <v>164</v>
      </c>
      <c r="C41" s="264">
        <v>100</v>
      </c>
      <c r="D41" s="264">
        <v>98</v>
      </c>
      <c r="E41" s="264">
        <v>98</v>
      </c>
      <c r="F41" s="264">
        <v>98</v>
      </c>
      <c r="G41" s="264">
        <v>98</v>
      </c>
      <c r="H41" s="264">
        <v>98</v>
      </c>
      <c r="I41" s="265"/>
      <c r="J41" s="266">
        <v>10</v>
      </c>
      <c r="K41" s="267">
        <v>1000</v>
      </c>
      <c r="L41" s="267">
        <v>980</v>
      </c>
      <c r="M41" s="288">
        <v>1</v>
      </c>
    </row>
    <row r="42" spans="2:13" s="82" customFormat="1" ht="26.4" x14ac:dyDescent="0.9">
      <c r="B42" s="289" t="s">
        <v>165</v>
      </c>
      <c r="C42" s="268"/>
      <c r="D42" s="268"/>
      <c r="E42" s="268"/>
      <c r="F42" s="268"/>
      <c r="G42" s="268"/>
      <c r="H42" s="268"/>
      <c r="I42" s="269"/>
      <c r="J42" s="270">
        <f>SUM(J41)</f>
        <v>10</v>
      </c>
      <c r="K42" s="271">
        <f>SUM(K41)</f>
        <v>1000</v>
      </c>
      <c r="L42" s="271">
        <f>SUM(L41)</f>
        <v>980</v>
      </c>
      <c r="M42" s="290">
        <f>SUM(M41)</f>
        <v>1</v>
      </c>
    </row>
    <row r="43" spans="2:13" x14ac:dyDescent="0.7">
      <c r="B43" s="295"/>
      <c r="C43" s="62"/>
      <c r="D43" s="62"/>
      <c r="E43" s="62"/>
      <c r="F43" s="62"/>
      <c r="G43" s="62"/>
      <c r="H43" s="62"/>
      <c r="I43" s="62"/>
      <c r="J43" s="64"/>
      <c r="K43" s="65"/>
      <c r="L43" s="65"/>
      <c r="M43" s="296"/>
    </row>
    <row r="44" spans="2:13" s="87" customFormat="1" ht="31.8" x14ac:dyDescent="1.1000000000000001">
      <c r="B44" s="299" t="s">
        <v>166</v>
      </c>
      <c r="C44" s="300"/>
      <c r="D44" s="300"/>
      <c r="E44" s="300"/>
      <c r="F44" s="300"/>
      <c r="G44" s="300"/>
      <c r="H44" s="300"/>
      <c r="I44" s="301"/>
      <c r="J44" s="302">
        <f>J31+J37+J42</f>
        <v>469706</v>
      </c>
      <c r="K44" s="303">
        <f>K31+K37+K42</f>
        <v>538267</v>
      </c>
      <c r="L44" s="303">
        <f>L31+L37+L42</f>
        <v>593408.63</v>
      </c>
      <c r="M44" s="304">
        <f>M31+M37+M42</f>
        <v>81</v>
      </c>
    </row>
    <row r="45" spans="2:13" x14ac:dyDescent="0.7">
      <c r="B45" s="62"/>
      <c r="C45" s="62"/>
      <c r="D45" s="62"/>
      <c r="E45" s="62"/>
      <c r="F45" s="62"/>
      <c r="G45" s="62"/>
      <c r="H45" s="62"/>
      <c r="I45" s="62"/>
      <c r="J45" s="64"/>
      <c r="K45" s="65"/>
      <c r="L45" s="65"/>
      <c r="M45" s="66"/>
    </row>
    <row r="46" spans="2:13" ht="36.6" x14ac:dyDescent="0.7">
      <c r="B46" s="493" t="s">
        <v>12</v>
      </c>
      <c r="C46" s="494"/>
      <c r="D46" s="494"/>
      <c r="E46" s="494"/>
      <c r="F46" s="494"/>
      <c r="G46" s="494"/>
      <c r="H46" s="494"/>
      <c r="I46" s="494"/>
      <c r="J46" s="494"/>
      <c r="K46" s="494"/>
      <c r="L46" s="494"/>
      <c r="M46" s="495"/>
    </row>
    <row r="47" spans="2:13" s="83" customFormat="1" x14ac:dyDescent="0.7">
      <c r="B47" s="359"/>
      <c r="M47" s="360"/>
    </row>
    <row r="48" spans="2:13" s="80" customFormat="1" ht="42" customHeight="1" x14ac:dyDescent="0.7">
      <c r="B48" s="283" t="s">
        <v>133</v>
      </c>
      <c r="C48" s="261" t="s">
        <v>597</v>
      </c>
      <c r="D48" s="261" t="s">
        <v>598</v>
      </c>
      <c r="E48" s="261" t="s">
        <v>599</v>
      </c>
      <c r="F48" s="261" t="s">
        <v>600</v>
      </c>
      <c r="G48" s="261" t="s">
        <v>601</v>
      </c>
      <c r="H48" s="261" t="s">
        <v>602</v>
      </c>
      <c r="I48" s="261" t="s">
        <v>603</v>
      </c>
      <c r="J48" s="261" t="s">
        <v>604</v>
      </c>
      <c r="K48" s="261" t="s">
        <v>605</v>
      </c>
      <c r="L48" s="261" t="s">
        <v>606</v>
      </c>
      <c r="M48" s="284" t="s">
        <v>144</v>
      </c>
    </row>
    <row r="49" spans="2:13" s="88" customFormat="1" ht="25.2" x14ac:dyDescent="0.85">
      <c r="B49" s="305" t="s">
        <v>167</v>
      </c>
      <c r="C49" s="306"/>
      <c r="D49" s="307"/>
      <c r="E49" s="307"/>
      <c r="F49" s="308"/>
      <c r="G49" s="309"/>
      <c r="H49" s="309"/>
      <c r="I49" s="306"/>
      <c r="J49" s="310"/>
      <c r="K49" s="310"/>
      <c r="L49" s="310"/>
      <c r="M49" s="311"/>
    </row>
    <row r="50" spans="2:13" s="82" customFormat="1" ht="26.4" x14ac:dyDescent="0.9">
      <c r="B50" s="287" t="s">
        <v>172</v>
      </c>
      <c r="C50" s="440" t="s">
        <v>169</v>
      </c>
      <c r="D50" s="264">
        <v>97.2119</v>
      </c>
      <c r="E50" s="264"/>
      <c r="F50" s="264" t="s">
        <v>173</v>
      </c>
      <c r="G50" s="264">
        <v>8.75</v>
      </c>
      <c r="H50" s="264">
        <v>9.0090000000000003</v>
      </c>
      <c r="I50" s="441" t="s">
        <v>171</v>
      </c>
      <c r="J50" s="266">
        <v>400000</v>
      </c>
      <c r="K50" s="267">
        <v>400000</v>
      </c>
      <c r="L50" s="267">
        <v>388847.63</v>
      </c>
      <c r="M50" s="288">
        <v>1</v>
      </c>
    </row>
    <row r="51" spans="2:13" s="82" customFormat="1" ht="26.4" x14ac:dyDescent="0.9">
      <c r="B51" s="287" t="s">
        <v>172</v>
      </c>
      <c r="C51" s="440" t="s">
        <v>169</v>
      </c>
      <c r="D51" s="264">
        <v>96.665000000000006</v>
      </c>
      <c r="E51" s="264"/>
      <c r="F51" s="264" t="s">
        <v>344</v>
      </c>
      <c r="G51" s="264">
        <v>9</v>
      </c>
      <c r="H51" s="264">
        <v>9.2509999999999994</v>
      </c>
      <c r="I51" s="441" t="s">
        <v>171</v>
      </c>
      <c r="J51" s="266">
        <v>30000</v>
      </c>
      <c r="K51" s="267">
        <v>30000</v>
      </c>
      <c r="L51" s="267">
        <v>28999.52</v>
      </c>
      <c r="M51" s="288">
        <v>1</v>
      </c>
    </row>
    <row r="52" spans="2:13" s="82" customFormat="1" ht="26.4" x14ac:dyDescent="0.9">
      <c r="B52" s="287" t="s">
        <v>172</v>
      </c>
      <c r="C52" s="440" t="s">
        <v>169</v>
      </c>
      <c r="D52" s="264">
        <v>95.785399999999996</v>
      </c>
      <c r="E52" s="264"/>
      <c r="F52" s="264" t="s">
        <v>204</v>
      </c>
      <c r="G52" s="264">
        <v>9</v>
      </c>
      <c r="H52" s="264">
        <v>9.2070000000000007</v>
      </c>
      <c r="I52" s="441" t="s">
        <v>171</v>
      </c>
      <c r="J52" s="266">
        <v>1728000</v>
      </c>
      <c r="K52" s="267">
        <v>1728000</v>
      </c>
      <c r="L52" s="267">
        <v>1655172.4</v>
      </c>
      <c r="M52" s="288">
        <v>1</v>
      </c>
    </row>
    <row r="53" spans="2:13" s="82" customFormat="1" ht="26.4" x14ac:dyDescent="0.9">
      <c r="B53" s="287" t="s">
        <v>172</v>
      </c>
      <c r="C53" s="440" t="s">
        <v>169</v>
      </c>
      <c r="D53" s="264">
        <v>95.7637</v>
      </c>
      <c r="E53" s="264"/>
      <c r="F53" s="264" t="s">
        <v>174</v>
      </c>
      <c r="G53" s="264">
        <v>9.1</v>
      </c>
      <c r="H53" s="264">
        <v>9.3119999999999994</v>
      </c>
      <c r="I53" s="441" t="s">
        <v>171</v>
      </c>
      <c r="J53" s="266">
        <v>500000</v>
      </c>
      <c r="K53" s="267">
        <v>500000</v>
      </c>
      <c r="L53" s="267">
        <v>478818.9</v>
      </c>
      <c r="M53" s="288">
        <v>1</v>
      </c>
    </row>
    <row r="54" spans="2:13" s="82" customFormat="1" ht="26.4" x14ac:dyDescent="0.9">
      <c r="B54" s="287" t="s">
        <v>172</v>
      </c>
      <c r="C54" s="440" t="s">
        <v>169</v>
      </c>
      <c r="D54" s="264">
        <v>94.844099999999997</v>
      </c>
      <c r="E54" s="264"/>
      <c r="F54" s="264" t="s">
        <v>345</v>
      </c>
      <c r="G54" s="264">
        <v>9.5</v>
      </c>
      <c r="H54" s="264">
        <v>9.6920000000000002</v>
      </c>
      <c r="I54" s="441" t="s">
        <v>171</v>
      </c>
      <c r="J54" s="266">
        <v>1000000</v>
      </c>
      <c r="K54" s="267">
        <v>1000000</v>
      </c>
      <c r="L54" s="267">
        <v>948441.65</v>
      </c>
      <c r="M54" s="288">
        <v>1</v>
      </c>
    </row>
    <row r="55" spans="2:13" s="82" customFormat="1" ht="26.4" x14ac:dyDescent="0.9">
      <c r="B55" s="287" t="s">
        <v>172</v>
      </c>
      <c r="C55" s="440" t="s">
        <v>169</v>
      </c>
      <c r="D55" s="264">
        <v>94.031999999999996</v>
      </c>
      <c r="E55" s="264"/>
      <c r="F55" s="264" t="s">
        <v>346</v>
      </c>
      <c r="G55" s="264">
        <v>9.6</v>
      </c>
      <c r="H55" s="264">
        <v>9.7539999999999996</v>
      </c>
      <c r="I55" s="441" t="s">
        <v>171</v>
      </c>
      <c r="J55" s="266">
        <v>1000000</v>
      </c>
      <c r="K55" s="267">
        <v>1000000</v>
      </c>
      <c r="L55" s="267">
        <v>940320.95</v>
      </c>
      <c r="M55" s="288">
        <v>1</v>
      </c>
    </row>
    <row r="56" spans="2:13" s="82" customFormat="1" ht="26.4" x14ac:dyDescent="0.9">
      <c r="B56" s="287" t="s">
        <v>305</v>
      </c>
      <c r="C56" s="440" t="s">
        <v>169</v>
      </c>
      <c r="D56" s="264">
        <v>97.831400000000002</v>
      </c>
      <c r="E56" s="264"/>
      <c r="F56" s="264" t="s">
        <v>195</v>
      </c>
      <c r="G56" s="264">
        <v>9.5</v>
      </c>
      <c r="H56" s="264">
        <v>9.8510000000000009</v>
      </c>
      <c r="I56" s="441" t="s">
        <v>171</v>
      </c>
      <c r="J56" s="266">
        <v>200000</v>
      </c>
      <c r="K56" s="267">
        <v>200000</v>
      </c>
      <c r="L56" s="267">
        <v>195662.81</v>
      </c>
      <c r="M56" s="288">
        <v>1</v>
      </c>
    </row>
    <row r="57" spans="2:13" s="82" customFormat="1" ht="26.4" x14ac:dyDescent="0.9">
      <c r="B57" s="287" t="s">
        <v>305</v>
      </c>
      <c r="C57" s="440" t="s">
        <v>169</v>
      </c>
      <c r="D57" s="264">
        <v>97.029799999999994</v>
      </c>
      <c r="E57" s="264"/>
      <c r="F57" s="264" t="s">
        <v>272</v>
      </c>
      <c r="G57" s="264">
        <v>9.5</v>
      </c>
      <c r="H57" s="264">
        <v>9.8089999999999993</v>
      </c>
      <c r="I57" s="441" t="s">
        <v>171</v>
      </c>
      <c r="J57" s="266">
        <v>200000</v>
      </c>
      <c r="K57" s="267">
        <v>200000</v>
      </c>
      <c r="L57" s="267">
        <v>194059.62</v>
      </c>
      <c r="M57" s="288">
        <v>1</v>
      </c>
    </row>
    <row r="58" spans="2:13" s="82" customFormat="1" ht="26.4" x14ac:dyDescent="0.9">
      <c r="B58" s="287" t="s">
        <v>305</v>
      </c>
      <c r="C58" s="440" t="s">
        <v>169</v>
      </c>
      <c r="D58" s="264">
        <v>95.609899999999996</v>
      </c>
      <c r="E58" s="264"/>
      <c r="F58" s="264" t="s">
        <v>347</v>
      </c>
      <c r="G58" s="264">
        <v>9.5</v>
      </c>
      <c r="H58" s="264">
        <v>9.7330000000000005</v>
      </c>
      <c r="I58" s="441" t="s">
        <v>171</v>
      </c>
      <c r="J58" s="266">
        <v>200000</v>
      </c>
      <c r="K58" s="267">
        <v>200000</v>
      </c>
      <c r="L58" s="267">
        <v>191219.82</v>
      </c>
      <c r="M58" s="288">
        <v>1</v>
      </c>
    </row>
    <row r="59" spans="2:13" s="89" customFormat="1" ht="26.4" x14ac:dyDescent="0.9">
      <c r="B59" s="305" t="s">
        <v>178</v>
      </c>
      <c r="C59" s="312"/>
      <c r="D59" s="313"/>
      <c r="E59" s="313"/>
      <c r="F59" s="314"/>
      <c r="G59" s="315"/>
      <c r="H59" s="315"/>
      <c r="I59" s="312"/>
      <c r="J59" s="316">
        <f>SUM(J50:J58)</f>
        <v>5258000</v>
      </c>
      <c r="K59" s="316">
        <f>SUM(K50:K58)</f>
        <v>5258000</v>
      </c>
      <c r="L59" s="316">
        <f>SUM(L50:L58)</f>
        <v>5021543.3</v>
      </c>
      <c r="M59" s="317">
        <f>SUM(M50:M58)</f>
        <v>9</v>
      </c>
    </row>
    <row r="60" spans="2:13" s="90" customFormat="1" ht="26.4" x14ac:dyDescent="0.9">
      <c r="B60" s="305" t="s">
        <v>348</v>
      </c>
      <c r="C60" s="312"/>
      <c r="D60" s="313"/>
      <c r="E60" s="313"/>
      <c r="F60" s="314"/>
      <c r="G60" s="315"/>
      <c r="H60" s="315"/>
      <c r="I60" s="312"/>
      <c r="J60" s="316"/>
      <c r="K60" s="316"/>
      <c r="L60" s="316"/>
      <c r="M60" s="317"/>
    </row>
    <row r="61" spans="2:13" s="82" customFormat="1" ht="26.4" x14ac:dyDescent="0.9">
      <c r="B61" s="287" t="s">
        <v>179</v>
      </c>
      <c r="C61" s="440" t="s">
        <v>169</v>
      </c>
      <c r="D61" s="264">
        <v>95.747</v>
      </c>
      <c r="E61" s="264">
        <v>7.1295000000000002</v>
      </c>
      <c r="F61" s="264" t="s">
        <v>349</v>
      </c>
      <c r="G61" s="264">
        <v>10</v>
      </c>
      <c r="H61" s="264">
        <v>10.25</v>
      </c>
      <c r="I61" s="441" t="s">
        <v>180</v>
      </c>
      <c r="J61" s="266">
        <v>687908.03</v>
      </c>
      <c r="K61" s="267">
        <v>687908.03</v>
      </c>
      <c r="L61" s="267">
        <v>658651.31999999995</v>
      </c>
      <c r="M61" s="288">
        <v>1</v>
      </c>
    </row>
    <row r="62" spans="2:13" s="82" customFormat="1" ht="26.4" x14ac:dyDescent="0.9">
      <c r="B62" s="287" t="s">
        <v>179</v>
      </c>
      <c r="C62" s="440" t="s">
        <v>169</v>
      </c>
      <c r="D62" s="264">
        <v>95.631500000000003</v>
      </c>
      <c r="E62" s="264">
        <v>7.1295000000000002</v>
      </c>
      <c r="F62" s="264" t="s">
        <v>350</v>
      </c>
      <c r="G62" s="264">
        <v>10</v>
      </c>
      <c r="H62" s="264">
        <v>10.25</v>
      </c>
      <c r="I62" s="441" t="s">
        <v>180</v>
      </c>
      <c r="J62" s="266">
        <v>44226.28</v>
      </c>
      <c r="K62" s="267">
        <v>44226.28</v>
      </c>
      <c r="L62" s="267">
        <v>42294.28</v>
      </c>
      <c r="M62" s="288">
        <v>1</v>
      </c>
    </row>
    <row r="63" spans="2:13" s="82" customFormat="1" ht="26.4" x14ac:dyDescent="0.9">
      <c r="B63" s="287" t="s">
        <v>179</v>
      </c>
      <c r="C63" s="440" t="s">
        <v>169</v>
      </c>
      <c r="D63" s="264">
        <v>87.188400000000001</v>
      </c>
      <c r="E63" s="264">
        <v>7.5481999999999996</v>
      </c>
      <c r="F63" s="264" t="s">
        <v>351</v>
      </c>
      <c r="G63" s="264">
        <v>12</v>
      </c>
      <c r="H63" s="264">
        <v>12.36</v>
      </c>
      <c r="I63" s="441" t="s">
        <v>180</v>
      </c>
      <c r="J63" s="266">
        <v>55600</v>
      </c>
      <c r="K63" s="267">
        <v>55600</v>
      </c>
      <c r="L63" s="267">
        <v>48476.800000000003</v>
      </c>
      <c r="M63" s="288">
        <v>1</v>
      </c>
    </row>
    <row r="64" spans="2:13" s="82" customFormat="1" ht="26.4" x14ac:dyDescent="0.9">
      <c r="B64" s="287" t="s">
        <v>179</v>
      </c>
      <c r="C64" s="440" t="s">
        <v>169</v>
      </c>
      <c r="D64" s="264">
        <v>87.139600000000002</v>
      </c>
      <c r="E64" s="264">
        <v>7.5481999999999996</v>
      </c>
      <c r="F64" s="264" t="s">
        <v>352</v>
      </c>
      <c r="G64" s="264">
        <v>12</v>
      </c>
      <c r="H64" s="264">
        <v>12.36</v>
      </c>
      <c r="I64" s="441" t="s">
        <v>180</v>
      </c>
      <c r="J64" s="266">
        <v>94450</v>
      </c>
      <c r="K64" s="267">
        <v>94450</v>
      </c>
      <c r="L64" s="267">
        <v>82303.399999999994</v>
      </c>
      <c r="M64" s="288">
        <v>1</v>
      </c>
    </row>
    <row r="65" spans="2:13" s="89" customFormat="1" ht="26.4" x14ac:dyDescent="0.9">
      <c r="B65" s="305" t="s">
        <v>178</v>
      </c>
      <c r="C65" s="312"/>
      <c r="D65" s="313"/>
      <c r="E65" s="313"/>
      <c r="F65" s="314"/>
      <c r="G65" s="315"/>
      <c r="H65" s="315"/>
      <c r="I65" s="312"/>
      <c r="J65" s="316">
        <f>SUM(J61:J64)</f>
        <v>882184.31</v>
      </c>
      <c r="K65" s="316">
        <f>SUM(K61:K64)</f>
        <v>882184.31</v>
      </c>
      <c r="L65" s="316">
        <f>SUM(L61:L64)</f>
        <v>831725.8</v>
      </c>
      <c r="M65" s="317">
        <f>SUM(M61:M64)</f>
        <v>4</v>
      </c>
    </row>
    <row r="66" spans="2:13" s="89" customFormat="1" ht="26.4" x14ac:dyDescent="0.9">
      <c r="B66" s="305" t="s">
        <v>181</v>
      </c>
      <c r="C66" s="312"/>
      <c r="D66" s="313"/>
      <c r="E66" s="313"/>
      <c r="F66" s="314"/>
      <c r="G66" s="315"/>
      <c r="H66" s="315"/>
      <c r="I66" s="312"/>
      <c r="J66" s="316"/>
      <c r="K66" s="316"/>
      <c r="L66" s="316"/>
      <c r="M66" s="317"/>
    </row>
    <row r="67" spans="2:13" s="89" customFormat="1" ht="26.4" x14ac:dyDescent="0.9">
      <c r="B67" s="318" t="s">
        <v>179</v>
      </c>
      <c r="C67" s="319" t="s">
        <v>169</v>
      </c>
      <c r="D67" s="320">
        <v>100.7696</v>
      </c>
      <c r="E67" s="320">
        <v>6.1653000000000002</v>
      </c>
      <c r="F67" s="321" t="s">
        <v>271</v>
      </c>
      <c r="G67" s="322">
        <v>3.25</v>
      </c>
      <c r="H67" s="322">
        <v>3.2764000000000002</v>
      </c>
      <c r="I67" s="323" t="s">
        <v>180</v>
      </c>
      <c r="J67" s="324">
        <v>10000000</v>
      </c>
      <c r="K67" s="324">
        <v>10000000</v>
      </c>
      <c r="L67" s="324">
        <v>10076965.050000001</v>
      </c>
      <c r="M67" s="325">
        <v>1</v>
      </c>
    </row>
    <row r="68" spans="2:13" s="90" customFormat="1" ht="26.4" x14ac:dyDescent="0.9">
      <c r="B68" s="305" t="s">
        <v>178</v>
      </c>
      <c r="C68" s="312"/>
      <c r="D68" s="313"/>
      <c r="E68" s="313"/>
      <c r="F68" s="314"/>
      <c r="G68" s="315"/>
      <c r="H68" s="315"/>
      <c r="I68" s="436"/>
      <c r="J68" s="316">
        <f>SUM(J67)</f>
        <v>10000000</v>
      </c>
      <c r="K68" s="316">
        <f>SUM(K67)</f>
        <v>10000000</v>
      </c>
      <c r="L68" s="316">
        <f>SUM(L67)</f>
        <v>10076965.050000001</v>
      </c>
      <c r="M68" s="317">
        <f>SUM(M67)</f>
        <v>1</v>
      </c>
    </row>
    <row r="69" spans="2:13" s="89" customFormat="1" ht="26.4" x14ac:dyDescent="0.9">
      <c r="B69" s="305" t="s">
        <v>182</v>
      </c>
      <c r="C69" s="312"/>
      <c r="D69" s="313"/>
      <c r="E69" s="313"/>
      <c r="F69" s="314"/>
      <c r="G69" s="315"/>
      <c r="H69" s="315"/>
      <c r="I69" s="312"/>
      <c r="J69" s="316"/>
      <c r="K69" s="316"/>
      <c r="L69" s="316"/>
      <c r="M69" s="317"/>
    </row>
    <row r="70" spans="2:13" s="89" customFormat="1" ht="26.4" x14ac:dyDescent="0.9">
      <c r="B70" s="318" t="s">
        <v>179</v>
      </c>
      <c r="C70" s="319" t="s">
        <v>169</v>
      </c>
      <c r="D70" s="320">
        <v>98.210999999999999</v>
      </c>
      <c r="E70" s="320">
        <v>4.3</v>
      </c>
      <c r="F70" s="321" t="s">
        <v>306</v>
      </c>
      <c r="G70" s="322">
        <v>8</v>
      </c>
      <c r="H70" s="322">
        <v>8.2999500000000008</v>
      </c>
      <c r="I70" s="323" t="s">
        <v>180</v>
      </c>
      <c r="J70" s="324">
        <v>3371.25</v>
      </c>
      <c r="K70" s="324">
        <v>3371.25</v>
      </c>
      <c r="L70" s="324">
        <v>3310.94</v>
      </c>
      <c r="M70" s="325">
        <v>1</v>
      </c>
    </row>
    <row r="71" spans="2:13" s="89" customFormat="1" ht="26.4" x14ac:dyDescent="0.9">
      <c r="B71" s="318" t="s">
        <v>179</v>
      </c>
      <c r="C71" s="319" t="s">
        <v>169</v>
      </c>
      <c r="D71" s="320">
        <v>79.0334</v>
      </c>
      <c r="E71" s="320">
        <v>5.64</v>
      </c>
      <c r="F71" s="321" t="s">
        <v>353</v>
      </c>
      <c r="G71" s="322">
        <v>12.5</v>
      </c>
      <c r="H71" s="322">
        <v>13.2416</v>
      </c>
      <c r="I71" s="323" t="s">
        <v>180</v>
      </c>
      <c r="J71" s="324">
        <v>2720.92</v>
      </c>
      <c r="K71" s="324">
        <v>2720.92</v>
      </c>
      <c r="L71" s="324">
        <v>2150.44</v>
      </c>
      <c r="M71" s="325">
        <v>1</v>
      </c>
    </row>
    <row r="72" spans="2:13" s="89" customFormat="1" ht="26.4" x14ac:dyDescent="0.9">
      <c r="B72" s="318" t="s">
        <v>179</v>
      </c>
      <c r="C72" s="319" t="s">
        <v>169</v>
      </c>
      <c r="D72" s="320">
        <v>78.307100000000005</v>
      </c>
      <c r="E72" s="320">
        <v>5.07</v>
      </c>
      <c r="F72" s="321" t="s">
        <v>286</v>
      </c>
      <c r="G72" s="322">
        <v>13</v>
      </c>
      <c r="H72" s="322">
        <v>13.803240000000001</v>
      </c>
      <c r="I72" s="323" t="s">
        <v>180</v>
      </c>
      <c r="J72" s="324">
        <v>45872.5</v>
      </c>
      <c r="K72" s="324">
        <v>45872.5</v>
      </c>
      <c r="L72" s="324">
        <v>35921.440000000002</v>
      </c>
      <c r="M72" s="325">
        <v>1</v>
      </c>
    </row>
    <row r="73" spans="2:13" s="89" customFormat="1" ht="26.4" x14ac:dyDescent="0.9">
      <c r="B73" s="318" t="s">
        <v>179</v>
      </c>
      <c r="C73" s="319" t="s">
        <v>169</v>
      </c>
      <c r="D73" s="320">
        <v>74.528400000000005</v>
      </c>
      <c r="E73" s="320">
        <v>5.64</v>
      </c>
      <c r="F73" s="321" t="s">
        <v>354</v>
      </c>
      <c r="G73" s="322">
        <v>13.25</v>
      </c>
      <c r="H73" s="322">
        <v>14.08502</v>
      </c>
      <c r="I73" s="323" t="s">
        <v>180</v>
      </c>
      <c r="J73" s="324">
        <v>53100</v>
      </c>
      <c r="K73" s="324">
        <v>53100</v>
      </c>
      <c r="L73" s="324">
        <v>39574.620000000003</v>
      </c>
      <c r="M73" s="325">
        <v>1</v>
      </c>
    </row>
    <row r="74" spans="2:13" s="89" customFormat="1" ht="26.4" x14ac:dyDescent="0.9">
      <c r="B74" s="318" t="s">
        <v>179</v>
      </c>
      <c r="C74" s="319" t="s">
        <v>169</v>
      </c>
      <c r="D74" s="320">
        <v>72.2941</v>
      </c>
      <c r="E74" s="320">
        <v>5.64</v>
      </c>
      <c r="F74" s="321" t="s">
        <v>355</v>
      </c>
      <c r="G74" s="322">
        <v>13.25</v>
      </c>
      <c r="H74" s="322">
        <v>14.08502</v>
      </c>
      <c r="I74" s="323" t="s">
        <v>180</v>
      </c>
      <c r="J74" s="324">
        <v>25000</v>
      </c>
      <c r="K74" s="324">
        <v>25000</v>
      </c>
      <c r="L74" s="324">
        <v>18073.54</v>
      </c>
      <c r="M74" s="325">
        <v>1</v>
      </c>
    </row>
    <row r="75" spans="2:13" s="89" customFormat="1" ht="26.4" x14ac:dyDescent="0.9">
      <c r="B75" s="305" t="s">
        <v>178</v>
      </c>
      <c r="C75" s="312"/>
      <c r="D75" s="313"/>
      <c r="E75" s="313"/>
      <c r="F75" s="314"/>
      <c r="G75" s="315"/>
      <c r="H75" s="315"/>
      <c r="I75" s="312"/>
      <c r="J75" s="316">
        <f>SUM(J70:J74)</f>
        <v>130064.67</v>
      </c>
      <c r="K75" s="316">
        <f>SUM(K70:K74)</f>
        <v>130064.67</v>
      </c>
      <c r="L75" s="316">
        <f>SUM(L70:L74)</f>
        <v>99030.98000000001</v>
      </c>
      <c r="M75" s="317">
        <f>SUM(M70:M74)</f>
        <v>5</v>
      </c>
    </row>
    <row r="76" spans="2:13" s="89" customFormat="1" ht="26.4" x14ac:dyDescent="0.9">
      <c r="B76" s="305" t="s">
        <v>185</v>
      </c>
      <c r="C76" s="312"/>
      <c r="D76" s="313"/>
      <c r="E76" s="313"/>
      <c r="F76" s="314"/>
      <c r="G76" s="315"/>
      <c r="H76" s="315"/>
      <c r="I76" s="312"/>
      <c r="J76" s="316"/>
      <c r="K76" s="316"/>
      <c r="L76" s="316"/>
      <c r="M76" s="317"/>
    </row>
    <row r="77" spans="2:13" s="89" customFormat="1" ht="26.4" x14ac:dyDescent="0.9">
      <c r="B77" s="318" t="s">
        <v>179</v>
      </c>
      <c r="C77" s="319" t="s">
        <v>169</v>
      </c>
      <c r="D77" s="320">
        <v>98.480999999999995</v>
      </c>
      <c r="E77" s="320">
        <v>3.25</v>
      </c>
      <c r="F77" s="321" t="s">
        <v>356</v>
      </c>
      <c r="G77" s="322">
        <v>8</v>
      </c>
      <c r="H77" s="322">
        <v>8.2999500000000008</v>
      </c>
      <c r="I77" s="323" t="s">
        <v>180</v>
      </c>
      <c r="J77" s="324">
        <v>6740</v>
      </c>
      <c r="K77" s="324">
        <v>6740</v>
      </c>
      <c r="L77" s="324">
        <v>6637.62</v>
      </c>
      <c r="M77" s="325">
        <v>1</v>
      </c>
    </row>
    <row r="78" spans="2:13" s="89" customFormat="1" ht="26.4" x14ac:dyDescent="0.9">
      <c r="B78" s="318" t="s">
        <v>179</v>
      </c>
      <c r="C78" s="319" t="s">
        <v>169</v>
      </c>
      <c r="D78" s="320">
        <v>93.299099999999996</v>
      </c>
      <c r="E78" s="320">
        <v>3.82</v>
      </c>
      <c r="F78" s="321" t="s">
        <v>357</v>
      </c>
      <c r="G78" s="322">
        <v>10</v>
      </c>
      <c r="H78" s="322">
        <v>10.471299999999999</v>
      </c>
      <c r="I78" s="323" t="s">
        <v>180</v>
      </c>
      <c r="J78" s="324">
        <v>36727.5</v>
      </c>
      <c r="K78" s="324">
        <v>36727.5</v>
      </c>
      <c r="L78" s="324">
        <v>34266.43</v>
      </c>
      <c r="M78" s="325">
        <v>1</v>
      </c>
    </row>
    <row r="79" spans="2:13" s="89" customFormat="1" ht="26.4" x14ac:dyDescent="0.9">
      <c r="B79" s="318" t="s">
        <v>179</v>
      </c>
      <c r="C79" s="319" t="s">
        <v>169</v>
      </c>
      <c r="D79" s="320">
        <v>86.753600000000006</v>
      </c>
      <c r="E79" s="320">
        <v>4.3</v>
      </c>
      <c r="F79" s="321" t="s">
        <v>221</v>
      </c>
      <c r="G79" s="322">
        <v>11.5</v>
      </c>
      <c r="H79" s="322">
        <v>12.12593</v>
      </c>
      <c r="I79" s="323" t="s">
        <v>180</v>
      </c>
      <c r="J79" s="324">
        <v>3200</v>
      </c>
      <c r="K79" s="324">
        <v>3200</v>
      </c>
      <c r="L79" s="324">
        <v>2776.12</v>
      </c>
      <c r="M79" s="325">
        <v>1</v>
      </c>
    </row>
    <row r="80" spans="2:13" s="89" customFormat="1" ht="26.4" x14ac:dyDescent="0.9">
      <c r="B80" s="318" t="s">
        <v>179</v>
      </c>
      <c r="C80" s="319" t="s">
        <v>169</v>
      </c>
      <c r="D80" s="320">
        <v>86.612300000000005</v>
      </c>
      <c r="E80" s="320">
        <v>4.3</v>
      </c>
      <c r="F80" s="321" t="s">
        <v>358</v>
      </c>
      <c r="G80" s="322">
        <v>11.5</v>
      </c>
      <c r="H80" s="322">
        <v>12.12593</v>
      </c>
      <c r="I80" s="323" t="s">
        <v>180</v>
      </c>
      <c r="J80" s="324">
        <v>9160</v>
      </c>
      <c r="K80" s="324">
        <v>9160</v>
      </c>
      <c r="L80" s="324">
        <v>7933.69</v>
      </c>
      <c r="M80" s="325">
        <v>1</v>
      </c>
    </row>
    <row r="81" spans="2:13" s="89" customFormat="1" ht="26.4" x14ac:dyDescent="0.9">
      <c r="B81" s="318" t="s">
        <v>179</v>
      </c>
      <c r="C81" s="319" t="s">
        <v>169</v>
      </c>
      <c r="D81" s="320">
        <v>74.696399999999997</v>
      </c>
      <c r="E81" s="320">
        <v>5.36</v>
      </c>
      <c r="F81" s="321" t="s">
        <v>359</v>
      </c>
      <c r="G81" s="322">
        <v>12</v>
      </c>
      <c r="H81" s="322">
        <v>12.682499999999999</v>
      </c>
      <c r="I81" s="323" t="s">
        <v>180</v>
      </c>
      <c r="J81" s="324">
        <v>14300</v>
      </c>
      <c r="K81" s="324">
        <v>14300</v>
      </c>
      <c r="L81" s="324">
        <v>10681.59</v>
      </c>
      <c r="M81" s="325">
        <v>2</v>
      </c>
    </row>
    <row r="82" spans="2:13" s="89" customFormat="1" ht="26.4" x14ac:dyDescent="0.9">
      <c r="B82" s="318" t="s">
        <v>179</v>
      </c>
      <c r="C82" s="319" t="s">
        <v>169</v>
      </c>
      <c r="D82" s="320">
        <v>71.682299999999998</v>
      </c>
      <c r="E82" s="320">
        <v>5.36</v>
      </c>
      <c r="F82" s="321" t="s">
        <v>360</v>
      </c>
      <c r="G82" s="322">
        <v>13</v>
      </c>
      <c r="H82" s="322">
        <v>13.803240000000001</v>
      </c>
      <c r="I82" s="323" t="s">
        <v>180</v>
      </c>
      <c r="J82" s="324">
        <v>3500</v>
      </c>
      <c r="K82" s="324">
        <v>3500</v>
      </c>
      <c r="L82" s="324">
        <v>2508.89</v>
      </c>
      <c r="M82" s="325">
        <v>2</v>
      </c>
    </row>
    <row r="83" spans="2:13" s="89" customFormat="1" ht="26.4" x14ac:dyDescent="0.9">
      <c r="B83" s="318" t="s">
        <v>179</v>
      </c>
      <c r="C83" s="319" t="s">
        <v>169</v>
      </c>
      <c r="D83" s="320">
        <v>71.5291</v>
      </c>
      <c r="E83" s="320">
        <v>5.36</v>
      </c>
      <c r="F83" s="321" t="s">
        <v>361</v>
      </c>
      <c r="G83" s="322">
        <v>13</v>
      </c>
      <c r="H83" s="322">
        <v>13.803240000000001</v>
      </c>
      <c r="I83" s="323" t="s">
        <v>180</v>
      </c>
      <c r="J83" s="324">
        <v>1250</v>
      </c>
      <c r="K83" s="324">
        <v>1250</v>
      </c>
      <c r="L83" s="324">
        <v>894.11</v>
      </c>
      <c r="M83" s="325">
        <v>1</v>
      </c>
    </row>
    <row r="84" spans="2:13" s="89" customFormat="1" ht="26.4" x14ac:dyDescent="0.9">
      <c r="B84" s="318" t="s">
        <v>179</v>
      </c>
      <c r="C84" s="319" t="s">
        <v>169</v>
      </c>
      <c r="D84" s="320">
        <v>71.154700000000005</v>
      </c>
      <c r="E84" s="320">
        <v>5.64</v>
      </c>
      <c r="F84" s="321" t="s">
        <v>362</v>
      </c>
      <c r="G84" s="322">
        <v>13</v>
      </c>
      <c r="H84" s="322">
        <v>13.803240000000001</v>
      </c>
      <c r="I84" s="323" t="s">
        <v>180</v>
      </c>
      <c r="J84" s="324">
        <v>10000</v>
      </c>
      <c r="K84" s="324">
        <v>10000</v>
      </c>
      <c r="L84" s="324">
        <v>7115.48</v>
      </c>
      <c r="M84" s="325">
        <v>1</v>
      </c>
    </row>
    <row r="85" spans="2:13" s="89" customFormat="1" ht="26.4" x14ac:dyDescent="0.9">
      <c r="B85" s="318" t="s">
        <v>179</v>
      </c>
      <c r="C85" s="319" t="s">
        <v>169</v>
      </c>
      <c r="D85" s="320">
        <v>69.669799999999995</v>
      </c>
      <c r="E85" s="320">
        <v>5.64</v>
      </c>
      <c r="F85" s="321" t="s">
        <v>363</v>
      </c>
      <c r="G85" s="322">
        <v>13</v>
      </c>
      <c r="H85" s="322">
        <v>13.803240000000001</v>
      </c>
      <c r="I85" s="323" t="s">
        <v>180</v>
      </c>
      <c r="J85" s="324">
        <v>3000</v>
      </c>
      <c r="K85" s="324">
        <v>3000</v>
      </c>
      <c r="L85" s="324">
        <v>2090.09</v>
      </c>
      <c r="M85" s="325">
        <v>1</v>
      </c>
    </row>
    <row r="86" spans="2:13" s="89" customFormat="1" ht="26.4" x14ac:dyDescent="0.9">
      <c r="B86" s="318" t="s">
        <v>179</v>
      </c>
      <c r="C86" s="319" t="s">
        <v>169</v>
      </c>
      <c r="D86" s="320">
        <v>70.699200000000005</v>
      </c>
      <c r="E86" s="320">
        <v>5.93</v>
      </c>
      <c r="F86" s="321" t="s">
        <v>364</v>
      </c>
      <c r="G86" s="322">
        <v>13</v>
      </c>
      <c r="H86" s="322">
        <v>13.803240000000001</v>
      </c>
      <c r="I86" s="323" t="s">
        <v>180</v>
      </c>
      <c r="J86" s="324">
        <v>7380</v>
      </c>
      <c r="K86" s="324">
        <v>7380</v>
      </c>
      <c r="L86" s="324">
        <v>5217.6099999999997</v>
      </c>
      <c r="M86" s="325">
        <v>1</v>
      </c>
    </row>
    <row r="87" spans="2:13" s="89" customFormat="1" ht="26.4" x14ac:dyDescent="0.9">
      <c r="B87" s="318" t="s">
        <v>179</v>
      </c>
      <c r="C87" s="319" t="s">
        <v>169</v>
      </c>
      <c r="D87" s="320">
        <v>69.488399999999999</v>
      </c>
      <c r="E87" s="320">
        <v>6.21</v>
      </c>
      <c r="F87" s="321" t="s">
        <v>365</v>
      </c>
      <c r="G87" s="322">
        <v>13</v>
      </c>
      <c r="H87" s="322">
        <v>13.803240000000001</v>
      </c>
      <c r="I87" s="323" t="s">
        <v>180</v>
      </c>
      <c r="J87" s="324">
        <v>32715</v>
      </c>
      <c r="K87" s="324">
        <v>32715</v>
      </c>
      <c r="L87" s="324">
        <v>22733.16</v>
      </c>
      <c r="M87" s="325">
        <v>1</v>
      </c>
    </row>
    <row r="88" spans="2:13" s="89" customFormat="1" ht="26.4" x14ac:dyDescent="0.9">
      <c r="B88" s="318" t="s">
        <v>179</v>
      </c>
      <c r="C88" s="319" t="s">
        <v>169</v>
      </c>
      <c r="D88" s="320">
        <v>69.441699999999997</v>
      </c>
      <c r="E88" s="320">
        <v>6.21</v>
      </c>
      <c r="F88" s="321" t="s">
        <v>366</v>
      </c>
      <c r="G88" s="322">
        <v>13</v>
      </c>
      <c r="H88" s="322">
        <v>13.803240000000001</v>
      </c>
      <c r="I88" s="323" t="s">
        <v>180</v>
      </c>
      <c r="J88" s="324">
        <v>19500</v>
      </c>
      <c r="K88" s="324">
        <v>19500</v>
      </c>
      <c r="L88" s="324">
        <v>13541.14</v>
      </c>
      <c r="M88" s="325">
        <v>1</v>
      </c>
    </row>
    <row r="89" spans="2:13" s="89" customFormat="1" ht="26.4" x14ac:dyDescent="0.9">
      <c r="B89" s="318" t="s">
        <v>179</v>
      </c>
      <c r="C89" s="319" t="s">
        <v>169</v>
      </c>
      <c r="D89" s="320">
        <v>83.2136</v>
      </c>
      <c r="E89" s="320">
        <v>4.3</v>
      </c>
      <c r="F89" s="321" t="s">
        <v>367</v>
      </c>
      <c r="G89" s="322">
        <v>13.25</v>
      </c>
      <c r="H89" s="322">
        <v>14.08502</v>
      </c>
      <c r="I89" s="323" t="s">
        <v>180</v>
      </c>
      <c r="J89" s="324">
        <v>53100</v>
      </c>
      <c r="K89" s="324">
        <v>53100</v>
      </c>
      <c r="L89" s="324">
        <v>44186.43</v>
      </c>
      <c r="M89" s="325">
        <v>1</v>
      </c>
    </row>
    <row r="90" spans="2:13" s="89" customFormat="1" ht="26.4" x14ac:dyDescent="0.9">
      <c r="B90" s="318" t="s">
        <v>179</v>
      </c>
      <c r="C90" s="319" t="s">
        <v>169</v>
      </c>
      <c r="D90" s="320">
        <v>78.439899999999994</v>
      </c>
      <c r="E90" s="320">
        <v>4.71</v>
      </c>
      <c r="F90" s="321" t="s">
        <v>368</v>
      </c>
      <c r="G90" s="322">
        <v>13.25</v>
      </c>
      <c r="H90" s="322">
        <v>14.08502</v>
      </c>
      <c r="I90" s="323" t="s">
        <v>180</v>
      </c>
      <c r="J90" s="324">
        <v>13100</v>
      </c>
      <c r="K90" s="324">
        <v>13100</v>
      </c>
      <c r="L90" s="324">
        <v>10275.629999999999</v>
      </c>
      <c r="M90" s="325">
        <v>1</v>
      </c>
    </row>
    <row r="91" spans="2:13" s="89" customFormat="1" ht="26.4" x14ac:dyDescent="0.9">
      <c r="B91" s="318" t="s">
        <v>179</v>
      </c>
      <c r="C91" s="319" t="s">
        <v>169</v>
      </c>
      <c r="D91" s="320">
        <v>74.276399999999995</v>
      </c>
      <c r="E91" s="320">
        <v>5.07</v>
      </c>
      <c r="F91" s="321" t="s">
        <v>369</v>
      </c>
      <c r="G91" s="322">
        <v>13.25</v>
      </c>
      <c r="H91" s="322">
        <v>14.08502</v>
      </c>
      <c r="I91" s="323" t="s">
        <v>180</v>
      </c>
      <c r="J91" s="324">
        <v>25081</v>
      </c>
      <c r="K91" s="324">
        <v>25081</v>
      </c>
      <c r="L91" s="324">
        <v>18629.259999999998</v>
      </c>
      <c r="M91" s="325">
        <v>1</v>
      </c>
    </row>
    <row r="92" spans="2:13" s="89" customFormat="1" ht="26.4" x14ac:dyDescent="0.9">
      <c r="B92" s="318" t="s">
        <v>179</v>
      </c>
      <c r="C92" s="319" t="s">
        <v>169</v>
      </c>
      <c r="D92" s="320">
        <v>74.249899999999997</v>
      </c>
      <c r="E92" s="320">
        <v>5.07</v>
      </c>
      <c r="F92" s="321" t="s">
        <v>370</v>
      </c>
      <c r="G92" s="322">
        <v>13.25</v>
      </c>
      <c r="H92" s="322">
        <v>14.08502</v>
      </c>
      <c r="I92" s="323" t="s">
        <v>180</v>
      </c>
      <c r="J92" s="324">
        <v>5000</v>
      </c>
      <c r="K92" s="324">
        <v>5000</v>
      </c>
      <c r="L92" s="324">
        <v>3712.5</v>
      </c>
      <c r="M92" s="325">
        <v>1</v>
      </c>
    </row>
    <row r="93" spans="2:13" s="89" customFormat="1" ht="26.4" x14ac:dyDescent="0.9">
      <c r="B93" s="318" t="s">
        <v>179</v>
      </c>
      <c r="C93" s="319" t="s">
        <v>169</v>
      </c>
      <c r="D93" s="320">
        <v>74.065799999999996</v>
      </c>
      <c r="E93" s="320">
        <v>5.07</v>
      </c>
      <c r="F93" s="321" t="s">
        <v>371</v>
      </c>
      <c r="G93" s="322">
        <v>13.25</v>
      </c>
      <c r="H93" s="322">
        <v>14.08502</v>
      </c>
      <c r="I93" s="323" t="s">
        <v>180</v>
      </c>
      <c r="J93" s="324">
        <v>53067.5</v>
      </c>
      <c r="K93" s="324">
        <v>53067.5</v>
      </c>
      <c r="L93" s="324">
        <v>39304.9</v>
      </c>
      <c r="M93" s="325">
        <v>2</v>
      </c>
    </row>
    <row r="94" spans="2:13" s="89" customFormat="1" ht="26.4" x14ac:dyDescent="0.9">
      <c r="B94" s="318" t="s">
        <v>179</v>
      </c>
      <c r="C94" s="319" t="s">
        <v>169</v>
      </c>
      <c r="D94" s="320">
        <v>71.011300000000006</v>
      </c>
      <c r="E94" s="320">
        <v>5.36</v>
      </c>
      <c r="F94" s="321" t="s">
        <v>372</v>
      </c>
      <c r="G94" s="322">
        <v>13.25</v>
      </c>
      <c r="H94" s="322">
        <v>14.08502</v>
      </c>
      <c r="I94" s="323" t="s">
        <v>180</v>
      </c>
      <c r="J94" s="324">
        <v>750</v>
      </c>
      <c r="K94" s="324">
        <v>750</v>
      </c>
      <c r="L94" s="324">
        <v>532.59</v>
      </c>
      <c r="M94" s="325">
        <v>1</v>
      </c>
    </row>
    <row r="95" spans="2:13" s="89" customFormat="1" ht="26.4" x14ac:dyDescent="0.9">
      <c r="B95" s="318" t="s">
        <v>179</v>
      </c>
      <c r="C95" s="319" t="s">
        <v>169</v>
      </c>
      <c r="D95" s="320">
        <v>70.899799999999999</v>
      </c>
      <c r="E95" s="320">
        <v>5.36</v>
      </c>
      <c r="F95" s="321" t="s">
        <v>360</v>
      </c>
      <c r="G95" s="322">
        <v>13.25</v>
      </c>
      <c r="H95" s="322">
        <v>14.08502</v>
      </c>
      <c r="I95" s="323" t="s">
        <v>180</v>
      </c>
      <c r="J95" s="324">
        <v>50655</v>
      </c>
      <c r="K95" s="324">
        <v>50655</v>
      </c>
      <c r="L95" s="324">
        <v>35914.300000000003</v>
      </c>
      <c r="M95" s="325">
        <v>3</v>
      </c>
    </row>
    <row r="96" spans="2:13" s="89" customFormat="1" ht="26.4" x14ac:dyDescent="0.9">
      <c r="B96" s="318" t="s">
        <v>179</v>
      </c>
      <c r="C96" s="319" t="s">
        <v>169</v>
      </c>
      <c r="D96" s="320">
        <v>70.721699999999998</v>
      </c>
      <c r="E96" s="320">
        <v>5.36</v>
      </c>
      <c r="F96" s="321" t="s">
        <v>373</v>
      </c>
      <c r="G96" s="322">
        <v>13.25</v>
      </c>
      <c r="H96" s="322">
        <v>14.08502</v>
      </c>
      <c r="I96" s="323" t="s">
        <v>180</v>
      </c>
      <c r="J96" s="324">
        <v>15000</v>
      </c>
      <c r="K96" s="324">
        <v>15000</v>
      </c>
      <c r="L96" s="324">
        <v>10608.27</v>
      </c>
      <c r="M96" s="325">
        <v>2</v>
      </c>
    </row>
    <row r="97" spans="2:13" s="89" customFormat="1" ht="26.4" x14ac:dyDescent="0.9">
      <c r="B97" s="318" t="s">
        <v>179</v>
      </c>
      <c r="C97" s="319" t="s">
        <v>169</v>
      </c>
      <c r="D97" s="320">
        <v>68.988900000000001</v>
      </c>
      <c r="E97" s="320">
        <v>5.64</v>
      </c>
      <c r="F97" s="321" t="s">
        <v>374</v>
      </c>
      <c r="G97" s="322">
        <v>13.25</v>
      </c>
      <c r="H97" s="322">
        <v>14.08502</v>
      </c>
      <c r="I97" s="323" t="s">
        <v>180</v>
      </c>
      <c r="J97" s="324">
        <v>2494</v>
      </c>
      <c r="K97" s="324">
        <v>2494</v>
      </c>
      <c r="L97" s="324">
        <v>1720.58</v>
      </c>
      <c r="M97" s="325">
        <v>1</v>
      </c>
    </row>
    <row r="98" spans="2:13" s="89" customFormat="1" ht="26.4" x14ac:dyDescent="0.9">
      <c r="B98" s="318" t="s">
        <v>179</v>
      </c>
      <c r="C98" s="319" t="s">
        <v>169</v>
      </c>
      <c r="D98" s="320">
        <v>68.979299999999995</v>
      </c>
      <c r="E98" s="320">
        <v>5.64</v>
      </c>
      <c r="F98" s="321" t="s">
        <v>375</v>
      </c>
      <c r="G98" s="322">
        <v>13.25</v>
      </c>
      <c r="H98" s="322">
        <v>14.08502</v>
      </c>
      <c r="I98" s="323" t="s">
        <v>180</v>
      </c>
      <c r="J98" s="324">
        <v>7506</v>
      </c>
      <c r="K98" s="324">
        <v>7506</v>
      </c>
      <c r="L98" s="324">
        <v>5177.59</v>
      </c>
      <c r="M98" s="325">
        <v>1</v>
      </c>
    </row>
    <row r="99" spans="2:13" s="89" customFormat="1" ht="26.4" x14ac:dyDescent="0.9">
      <c r="B99" s="318" t="s">
        <v>179</v>
      </c>
      <c r="C99" s="319" t="s">
        <v>169</v>
      </c>
      <c r="D99" s="320">
        <v>70.020700000000005</v>
      </c>
      <c r="E99" s="320">
        <v>5.93</v>
      </c>
      <c r="F99" s="321" t="s">
        <v>376</v>
      </c>
      <c r="G99" s="322">
        <v>13.25</v>
      </c>
      <c r="H99" s="322">
        <v>14.08502</v>
      </c>
      <c r="I99" s="323" t="s">
        <v>180</v>
      </c>
      <c r="J99" s="324">
        <v>29707.5</v>
      </c>
      <c r="K99" s="324">
        <v>29707.5</v>
      </c>
      <c r="L99" s="324">
        <v>20801.43</v>
      </c>
      <c r="M99" s="325">
        <v>1</v>
      </c>
    </row>
    <row r="100" spans="2:13" s="89" customFormat="1" ht="26.4" x14ac:dyDescent="0.9">
      <c r="B100" s="318" t="s">
        <v>179</v>
      </c>
      <c r="C100" s="319" t="s">
        <v>169</v>
      </c>
      <c r="D100" s="320">
        <v>73.682400000000001</v>
      </c>
      <c r="E100" s="320">
        <v>5.07</v>
      </c>
      <c r="F100" s="321" t="s">
        <v>377</v>
      </c>
      <c r="G100" s="322">
        <v>13.5</v>
      </c>
      <c r="H100" s="322">
        <v>14.36744</v>
      </c>
      <c r="I100" s="323" t="s">
        <v>180</v>
      </c>
      <c r="J100" s="324">
        <v>3700</v>
      </c>
      <c r="K100" s="324">
        <v>3700</v>
      </c>
      <c r="L100" s="324">
        <v>2726.25</v>
      </c>
      <c r="M100" s="325">
        <v>1</v>
      </c>
    </row>
    <row r="101" spans="2:13" s="89" customFormat="1" ht="26.4" x14ac:dyDescent="0.9">
      <c r="B101" s="305" t="s">
        <v>178</v>
      </c>
      <c r="C101" s="312"/>
      <c r="D101" s="313"/>
      <c r="E101" s="313"/>
      <c r="F101" s="314"/>
      <c r="G101" s="315"/>
      <c r="H101" s="315"/>
      <c r="I101" s="312"/>
      <c r="J101" s="316">
        <f>SUM(J77:J100)</f>
        <v>406633.5</v>
      </c>
      <c r="K101" s="316">
        <f>SUM(K77:K100)</f>
        <v>406633.5</v>
      </c>
      <c r="L101" s="316">
        <f>SUM(L77:L100)</f>
        <v>309985.66000000009</v>
      </c>
      <c r="M101" s="317">
        <f>SUM(M77:M100)</f>
        <v>30</v>
      </c>
    </row>
    <row r="102" spans="2:13" s="90" customFormat="1" ht="26.4" x14ac:dyDescent="0.9">
      <c r="B102" s="305" t="s">
        <v>188</v>
      </c>
      <c r="C102" s="312"/>
      <c r="D102" s="313"/>
      <c r="E102" s="313"/>
      <c r="F102" s="314"/>
      <c r="G102" s="315"/>
      <c r="H102" s="315"/>
      <c r="I102" s="436"/>
      <c r="J102" s="316"/>
      <c r="K102" s="316"/>
      <c r="L102" s="316"/>
      <c r="M102" s="317"/>
    </row>
    <row r="103" spans="2:13" s="89" customFormat="1" ht="26.4" x14ac:dyDescent="0.9">
      <c r="B103" s="318" t="s">
        <v>179</v>
      </c>
      <c r="C103" s="319" t="s">
        <v>169</v>
      </c>
      <c r="D103" s="320">
        <v>99.997200000000007</v>
      </c>
      <c r="E103" s="320">
        <v>3</v>
      </c>
      <c r="F103" s="321" t="s">
        <v>298</v>
      </c>
      <c r="G103" s="322">
        <v>3</v>
      </c>
      <c r="H103" s="322">
        <v>3.0225</v>
      </c>
      <c r="I103" s="323" t="s">
        <v>180</v>
      </c>
      <c r="J103" s="324">
        <v>5613214.6500000004</v>
      </c>
      <c r="K103" s="324">
        <v>5613214.6500000004</v>
      </c>
      <c r="L103" s="324">
        <v>5613061.6799999997</v>
      </c>
      <c r="M103" s="325">
        <v>1</v>
      </c>
    </row>
    <row r="104" spans="2:13" s="89" customFormat="1" ht="26.4" x14ac:dyDescent="0.9">
      <c r="B104" s="318" t="s">
        <v>179</v>
      </c>
      <c r="C104" s="319" t="s">
        <v>169</v>
      </c>
      <c r="D104" s="320">
        <v>99.871600000000001</v>
      </c>
      <c r="E104" s="320">
        <v>3</v>
      </c>
      <c r="F104" s="321" t="s">
        <v>298</v>
      </c>
      <c r="G104" s="322">
        <v>3.6</v>
      </c>
      <c r="H104" s="322">
        <v>3.6324000000000001</v>
      </c>
      <c r="I104" s="323" t="s">
        <v>180</v>
      </c>
      <c r="J104" s="324">
        <v>70000000</v>
      </c>
      <c r="K104" s="324">
        <v>70000000</v>
      </c>
      <c r="L104" s="324">
        <v>69910166.150000006</v>
      </c>
      <c r="M104" s="325">
        <v>1</v>
      </c>
    </row>
    <row r="105" spans="2:13" s="89" customFormat="1" ht="26.4" x14ac:dyDescent="0.9">
      <c r="B105" s="318" t="s">
        <v>179</v>
      </c>
      <c r="C105" s="319" t="s">
        <v>169</v>
      </c>
      <c r="D105" s="320">
        <v>99.632300000000001</v>
      </c>
      <c r="E105" s="320">
        <v>3</v>
      </c>
      <c r="F105" s="321" t="s">
        <v>298</v>
      </c>
      <c r="G105" s="322">
        <v>4.75</v>
      </c>
      <c r="H105" s="322">
        <v>4.8064</v>
      </c>
      <c r="I105" s="323" t="s">
        <v>180</v>
      </c>
      <c r="J105" s="324">
        <v>3000000</v>
      </c>
      <c r="K105" s="324">
        <v>3000000</v>
      </c>
      <c r="L105" s="324">
        <v>2988971.42</v>
      </c>
      <c r="M105" s="325">
        <v>1</v>
      </c>
    </row>
    <row r="106" spans="2:13" s="89" customFormat="1" ht="26.4" x14ac:dyDescent="0.9">
      <c r="B106" s="318" t="s">
        <v>179</v>
      </c>
      <c r="C106" s="319" t="s">
        <v>169</v>
      </c>
      <c r="D106" s="320">
        <v>99.988600000000005</v>
      </c>
      <c r="E106" s="320">
        <v>6.1653000000000002</v>
      </c>
      <c r="F106" s="321" t="s">
        <v>378</v>
      </c>
      <c r="G106" s="322">
        <v>6.1653000000000002</v>
      </c>
      <c r="H106" s="322">
        <v>6.2603200000000001</v>
      </c>
      <c r="I106" s="323" t="s">
        <v>180</v>
      </c>
      <c r="J106" s="324">
        <v>24000000</v>
      </c>
      <c r="K106" s="324">
        <v>24000000</v>
      </c>
      <c r="L106" s="324">
        <v>23997278.579999998</v>
      </c>
      <c r="M106" s="325">
        <v>1</v>
      </c>
    </row>
    <row r="107" spans="2:13" s="89" customFormat="1" ht="26.4" x14ac:dyDescent="0.9">
      <c r="B107" s="318" t="s">
        <v>179</v>
      </c>
      <c r="C107" s="319" t="s">
        <v>169</v>
      </c>
      <c r="D107" s="320">
        <v>86.813400000000001</v>
      </c>
      <c r="E107" s="320">
        <v>7.1295000000000002</v>
      </c>
      <c r="F107" s="321" t="s">
        <v>379</v>
      </c>
      <c r="G107" s="322">
        <v>11.1</v>
      </c>
      <c r="H107" s="322">
        <v>11.40802</v>
      </c>
      <c r="I107" s="323" t="s">
        <v>180</v>
      </c>
      <c r="J107" s="324">
        <v>2894574.87</v>
      </c>
      <c r="K107" s="324">
        <v>2894574.87</v>
      </c>
      <c r="L107" s="324">
        <v>2512879.52</v>
      </c>
      <c r="M107" s="325">
        <v>1</v>
      </c>
    </row>
    <row r="108" spans="2:13" s="89" customFormat="1" ht="26.4" x14ac:dyDescent="0.9">
      <c r="B108" s="318" t="s">
        <v>179</v>
      </c>
      <c r="C108" s="319" t="s">
        <v>169</v>
      </c>
      <c r="D108" s="320">
        <v>89.350499999999997</v>
      </c>
      <c r="E108" s="320">
        <v>6.1653000000000002</v>
      </c>
      <c r="F108" s="321" t="s">
        <v>380</v>
      </c>
      <c r="G108" s="322">
        <v>11.75</v>
      </c>
      <c r="H108" s="322">
        <v>12.09515</v>
      </c>
      <c r="I108" s="323" t="s">
        <v>180</v>
      </c>
      <c r="J108" s="324">
        <v>1512399.77</v>
      </c>
      <c r="K108" s="324">
        <v>1512399.77</v>
      </c>
      <c r="L108" s="324">
        <v>1351337.42</v>
      </c>
      <c r="M108" s="325">
        <v>1</v>
      </c>
    </row>
    <row r="109" spans="2:13" s="89" customFormat="1" ht="26.4" x14ac:dyDescent="0.9">
      <c r="B109" s="318" t="s">
        <v>179</v>
      </c>
      <c r="C109" s="319" t="s">
        <v>169</v>
      </c>
      <c r="D109" s="320">
        <v>89.338700000000003</v>
      </c>
      <c r="E109" s="320">
        <v>6.1653000000000002</v>
      </c>
      <c r="F109" s="321" t="s">
        <v>381</v>
      </c>
      <c r="G109" s="322">
        <v>11.75</v>
      </c>
      <c r="H109" s="322">
        <v>12.09515</v>
      </c>
      <c r="I109" s="323" t="s">
        <v>180</v>
      </c>
      <c r="J109" s="324">
        <v>240919.76</v>
      </c>
      <c r="K109" s="324">
        <v>240919.76</v>
      </c>
      <c r="L109" s="324">
        <v>215234.78</v>
      </c>
      <c r="M109" s="325">
        <v>1</v>
      </c>
    </row>
    <row r="110" spans="2:13" s="89" customFormat="1" ht="26.4" x14ac:dyDescent="0.9">
      <c r="B110" s="318" t="s">
        <v>179</v>
      </c>
      <c r="C110" s="319" t="s">
        <v>169</v>
      </c>
      <c r="D110" s="320">
        <v>89.245000000000005</v>
      </c>
      <c r="E110" s="320">
        <v>6.1653000000000002</v>
      </c>
      <c r="F110" s="321" t="s">
        <v>283</v>
      </c>
      <c r="G110" s="322">
        <v>11.75</v>
      </c>
      <c r="H110" s="322">
        <v>12.09515</v>
      </c>
      <c r="I110" s="323" t="s">
        <v>180</v>
      </c>
      <c r="J110" s="324">
        <v>1439218.17</v>
      </c>
      <c r="K110" s="324">
        <v>1439218.17</v>
      </c>
      <c r="L110" s="324">
        <v>1284430.46</v>
      </c>
      <c r="M110" s="325">
        <v>1</v>
      </c>
    </row>
    <row r="111" spans="2:13" s="89" customFormat="1" ht="26.4" x14ac:dyDescent="0.9">
      <c r="B111" s="318" t="s">
        <v>179</v>
      </c>
      <c r="C111" s="319" t="s">
        <v>169</v>
      </c>
      <c r="D111" s="320">
        <v>82.122</v>
      </c>
      <c r="E111" s="320">
        <v>7.1295000000000002</v>
      </c>
      <c r="F111" s="321" t="s">
        <v>382</v>
      </c>
      <c r="G111" s="322">
        <v>12.75</v>
      </c>
      <c r="H111" s="322">
        <v>13.1564</v>
      </c>
      <c r="I111" s="323" t="s">
        <v>180</v>
      </c>
      <c r="J111" s="324">
        <v>360000</v>
      </c>
      <c r="K111" s="324">
        <v>360000</v>
      </c>
      <c r="L111" s="324">
        <v>295639.23</v>
      </c>
      <c r="M111" s="325">
        <v>1</v>
      </c>
    </row>
    <row r="112" spans="2:13" s="90" customFormat="1" ht="26.4" x14ac:dyDescent="0.9">
      <c r="B112" s="305" t="s">
        <v>178</v>
      </c>
      <c r="C112" s="312"/>
      <c r="D112" s="313"/>
      <c r="E112" s="313"/>
      <c r="F112" s="314"/>
      <c r="G112" s="315"/>
      <c r="H112" s="315"/>
      <c r="I112" s="436"/>
      <c r="J112" s="316">
        <f>SUM(J103:J111)</f>
        <v>109060327.22000001</v>
      </c>
      <c r="K112" s="316">
        <f>SUM(K103:K111)</f>
        <v>109060327.22000001</v>
      </c>
      <c r="L112" s="316">
        <f>SUM(L103:L111)</f>
        <v>108168999.24000001</v>
      </c>
      <c r="M112" s="317">
        <f>SUM(M103:M111)</f>
        <v>9</v>
      </c>
    </row>
    <row r="113" spans="2:13" s="90" customFormat="1" ht="26.4" x14ac:dyDescent="0.9">
      <c r="B113" s="305" t="s">
        <v>189</v>
      </c>
      <c r="C113" s="312"/>
      <c r="D113" s="313"/>
      <c r="E113" s="313"/>
      <c r="F113" s="314"/>
      <c r="G113" s="315"/>
      <c r="H113" s="315"/>
      <c r="I113" s="436"/>
      <c r="J113" s="316"/>
      <c r="K113" s="316"/>
      <c r="L113" s="316"/>
      <c r="M113" s="317"/>
    </row>
    <row r="114" spans="2:13" s="89" customFormat="1" ht="26.4" x14ac:dyDescent="0.9">
      <c r="B114" s="318" t="s">
        <v>179</v>
      </c>
      <c r="C114" s="319" t="s">
        <v>169</v>
      </c>
      <c r="D114" s="320">
        <v>80.595500000000001</v>
      </c>
      <c r="E114" s="320">
        <v>4.71</v>
      </c>
      <c r="F114" s="321" t="s">
        <v>383</v>
      </c>
      <c r="G114" s="322">
        <v>11.25</v>
      </c>
      <c r="H114" s="322">
        <v>11.84859</v>
      </c>
      <c r="I114" s="323" t="s">
        <v>180</v>
      </c>
      <c r="J114" s="324">
        <v>3100</v>
      </c>
      <c r="K114" s="324">
        <v>3100</v>
      </c>
      <c r="L114" s="324">
        <v>2498.46</v>
      </c>
      <c r="M114" s="325">
        <v>1</v>
      </c>
    </row>
    <row r="115" spans="2:13" s="89" customFormat="1" ht="26.4" x14ac:dyDescent="0.9">
      <c r="B115" s="318" t="s">
        <v>179</v>
      </c>
      <c r="C115" s="319" t="s">
        <v>169</v>
      </c>
      <c r="D115" s="320">
        <v>78.386200000000002</v>
      </c>
      <c r="E115" s="320">
        <v>4.71</v>
      </c>
      <c r="F115" s="321" t="s">
        <v>384</v>
      </c>
      <c r="G115" s="322">
        <v>12.25</v>
      </c>
      <c r="H115" s="322">
        <v>12.961729999999999</v>
      </c>
      <c r="I115" s="323" t="s">
        <v>180</v>
      </c>
      <c r="J115" s="324">
        <v>20520</v>
      </c>
      <c r="K115" s="324">
        <v>20520</v>
      </c>
      <c r="L115" s="324">
        <v>16084.86</v>
      </c>
      <c r="M115" s="325">
        <v>1</v>
      </c>
    </row>
    <row r="116" spans="2:13" s="89" customFormat="1" ht="26.4" x14ac:dyDescent="0.9">
      <c r="B116" s="318" t="s">
        <v>179</v>
      </c>
      <c r="C116" s="319" t="s">
        <v>169</v>
      </c>
      <c r="D116" s="320">
        <v>70.7072</v>
      </c>
      <c r="E116" s="320">
        <v>5.93</v>
      </c>
      <c r="F116" s="321" t="s">
        <v>385</v>
      </c>
      <c r="G116" s="322">
        <v>12.5</v>
      </c>
      <c r="H116" s="322">
        <v>13.2416</v>
      </c>
      <c r="I116" s="323" t="s">
        <v>180</v>
      </c>
      <c r="J116" s="324">
        <v>47800</v>
      </c>
      <c r="K116" s="324">
        <v>47800</v>
      </c>
      <c r="L116" s="324">
        <v>33798.089999999997</v>
      </c>
      <c r="M116" s="325">
        <v>1</v>
      </c>
    </row>
    <row r="117" spans="2:13" s="89" customFormat="1" ht="26.4" x14ac:dyDescent="0.9">
      <c r="B117" s="318" t="s">
        <v>179</v>
      </c>
      <c r="C117" s="319" t="s">
        <v>169</v>
      </c>
      <c r="D117" s="320">
        <v>72.584999999999994</v>
      </c>
      <c r="E117" s="320">
        <v>5.07</v>
      </c>
      <c r="F117" s="321" t="s">
        <v>386</v>
      </c>
      <c r="G117" s="322">
        <v>13</v>
      </c>
      <c r="H117" s="322">
        <v>13.803240000000001</v>
      </c>
      <c r="I117" s="323" t="s">
        <v>180</v>
      </c>
      <c r="J117" s="324">
        <v>17300</v>
      </c>
      <c r="K117" s="324">
        <v>17300</v>
      </c>
      <c r="L117" s="324">
        <v>12557.22</v>
      </c>
      <c r="M117" s="325">
        <v>1</v>
      </c>
    </row>
    <row r="118" spans="2:13" s="89" customFormat="1" ht="26.4" x14ac:dyDescent="0.9">
      <c r="B118" s="318" t="s">
        <v>179</v>
      </c>
      <c r="C118" s="319" t="s">
        <v>169</v>
      </c>
      <c r="D118" s="320">
        <v>69.806700000000006</v>
      </c>
      <c r="E118" s="320">
        <v>5.36</v>
      </c>
      <c r="F118" s="321" t="s">
        <v>387</v>
      </c>
      <c r="G118" s="322">
        <v>13</v>
      </c>
      <c r="H118" s="322">
        <v>13.803240000000001</v>
      </c>
      <c r="I118" s="323" t="s">
        <v>180</v>
      </c>
      <c r="J118" s="324">
        <v>5800</v>
      </c>
      <c r="K118" s="324">
        <v>5800</v>
      </c>
      <c r="L118" s="324">
        <v>4048.79</v>
      </c>
      <c r="M118" s="325">
        <v>3</v>
      </c>
    </row>
    <row r="119" spans="2:13" s="89" customFormat="1" ht="26.4" x14ac:dyDescent="0.9">
      <c r="B119" s="318" t="s">
        <v>179</v>
      </c>
      <c r="C119" s="319" t="s">
        <v>169</v>
      </c>
      <c r="D119" s="320">
        <v>69.673100000000005</v>
      </c>
      <c r="E119" s="320">
        <v>5.36</v>
      </c>
      <c r="F119" s="321" t="s">
        <v>388</v>
      </c>
      <c r="G119" s="322">
        <v>13</v>
      </c>
      <c r="H119" s="322">
        <v>13.803240000000001</v>
      </c>
      <c r="I119" s="323" t="s">
        <v>180</v>
      </c>
      <c r="J119" s="324">
        <v>7600</v>
      </c>
      <c r="K119" s="324">
        <v>7600</v>
      </c>
      <c r="L119" s="324">
        <v>5295.16</v>
      </c>
      <c r="M119" s="325">
        <v>1</v>
      </c>
    </row>
    <row r="120" spans="2:13" s="89" customFormat="1" ht="26.4" x14ac:dyDescent="0.9">
      <c r="B120" s="318" t="s">
        <v>179</v>
      </c>
      <c r="C120" s="319" t="s">
        <v>169</v>
      </c>
      <c r="D120" s="320">
        <v>69.662899999999993</v>
      </c>
      <c r="E120" s="320">
        <v>5.36</v>
      </c>
      <c r="F120" s="321" t="s">
        <v>389</v>
      </c>
      <c r="G120" s="322">
        <v>13</v>
      </c>
      <c r="H120" s="322">
        <v>13.803240000000001</v>
      </c>
      <c r="I120" s="323" t="s">
        <v>180</v>
      </c>
      <c r="J120" s="324">
        <v>1500</v>
      </c>
      <c r="K120" s="324">
        <v>1500</v>
      </c>
      <c r="L120" s="324">
        <v>1044.94</v>
      </c>
      <c r="M120" s="325">
        <v>1</v>
      </c>
    </row>
    <row r="121" spans="2:13" s="89" customFormat="1" ht="26.4" x14ac:dyDescent="0.9">
      <c r="B121" s="318" t="s">
        <v>179</v>
      </c>
      <c r="C121" s="319" t="s">
        <v>169</v>
      </c>
      <c r="D121" s="320">
        <v>80.607200000000006</v>
      </c>
      <c r="E121" s="320">
        <v>4.3</v>
      </c>
      <c r="F121" s="321" t="s">
        <v>390</v>
      </c>
      <c r="G121" s="322">
        <v>13.25</v>
      </c>
      <c r="H121" s="322">
        <v>14.08502</v>
      </c>
      <c r="I121" s="323" t="s">
        <v>180</v>
      </c>
      <c r="J121" s="324">
        <v>14160</v>
      </c>
      <c r="K121" s="324">
        <v>14160</v>
      </c>
      <c r="L121" s="324">
        <v>11413.98</v>
      </c>
      <c r="M121" s="325">
        <v>1</v>
      </c>
    </row>
    <row r="122" spans="2:13" s="89" customFormat="1" ht="26.4" x14ac:dyDescent="0.9">
      <c r="B122" s="318" t="s">
        <v>179</v>
      </c>
      <c r="C122" s="319" t="s">
        <v>169</v>
      </c>
      <c r="D122" s="320">
        <v>75.822699999999998</v>
      </c>
      <c r="E122" s="320">
        <v>4.71</v>
      </c>
      <c r="F122" s="321" t="s">
        <v>391</v>
      </c>
      <c r="G122" s="322">
        <v>13.25</v>
      </c>
      <c r="H122" s="322">
        <v>14.08502</v>
      </c>
      <c r="I122" s="323" t="s">
        <v>180</v>
      </c>
      <c r="J122" s="324">
        <v>50445</v>
      </c>
      <c r="K122" s="324">
        <v>50445</v>
      </c>
      <c r="L122" s="324">
        <v>38248.769999999997</v>
      </c>
      <c r="M122" s="325">
        <v>2</v>
      </c>
    </row>
    <row r="123" spans="2:13" s="89" customFormat="1" ht="26.4" x14ac:dyDescent="0.9">
      <c r="B123" s="318" t="s">
        <v>179</v>
      </c>
      <c r="C123" s="319" t="s">
        <v>169</v>
      </c>
      <c r="D123" s="320">
        <v>73.198800000000006</v>
      </c>
      <c r="E123" s="320">
        <v>5.07</v>
      </c>
      <c r="F123" s="321" t="s">
        <v>392</v>
      </c>
      <c r="G123" s="322">
        <v>13.25</v>
      </c>
      <c r="H123" s="322">
        <v>14.08502</v>
      </c>
      <c r="I123" s="323" t="s">
        <v>180</v>
      </c>
      <c r="J123" s="324">
        <v>67200</v>
      </c>
      <c r="K123" s="324">
        <v>67200</v>
      </c>
      <c r="L123" s="324">
        <v>49189.599999999999</v>
      </c>
      <c r="M123" s="325">
        <v>2</v>
      </c>
    </row>
    <row r="124" spans="2:13" s="89" customFormat="1" ht="26.4" x14ac:dyDescent="0.9">
      <c r="B124" s="318" t="s">
        <v>179</v>
      </c>
      <c r="C124" s="319" t="s">
        <v>169</v>
      </c>
      <c r="D124" s="320">
        <v>69.042000000000002</v>
      </c>
      <c r="E124" s="320">
        <v>5.36</v>
      </c>
      <c r="F124" s="321" t="s">
        <v>393</v>
      </c>
      <c r="G124" s="322">
        <v>13.25</v>
      </c>
      <c r="H124" s="322">
        <v>14.08502</v>
      </c>
      <c r="I124" s="323" t="s">
        <v>180</v>
      </c>
      <c r="J124" s="324">
        <v>24500</v>
      </c>
      <c r="K124" s="324">
        <v>24500</v>
      </c>
      <c r="L124" s="324">
        <v>16915.29</v>
      </c>
      <c r="M124" s="325">
        <v>1</v>
      </c>
    </row>
    <row r="125" spans="2:13" s="89" customFormat="1" ht="26.4" x14ac:dyDescent="0.9">
      <c r="B125" s="318" t="s">
        <v>179</v>
      </c>
      <c r="C125" s="319" t="s">
        <v>169</v>
      </c>
      <c r="D125" s="320">
        <v>69.396900000000002</v>
      </c>
      <c r="E125" s="320">
        <v>5.36</v>
      </c>
      <c r="F125" s="321" t="s">
        <v>394</v>
      </c>
      <c r="G125" s="322">
        <v>13.5</v>
      </c>
      <c r="H125" s="322">
        <v>14.36744</v>
      </c>
      <c r="I125" s="323" t="s">
        <v>180</v>
      </c>
      <c r="J125" s="324">
        <v>7508</v>
      </c>
      <c r="K125" s="324">
        <v>7508</v>
      </c>
      <c r="L125" s="324">
        <v>5210.32</v>
      </c>
      <c r="M125" s="325">
        <v>1</v>
      </c>
    </row>
    <row r="126" spans="2:13" s="89" customFormat="1" ht="26.4" x14ac:dyDescent="0.9">
      <c r="B126" s="318" t="s">
        <v>179</v>
      </c>
      <c r="C126" s="319" t="s">
        <v>169</v>
      </c>
      <c r="D126" s="320">
        <v>69.220600000000005</v>
      </c>
      <c r="E126" s="320">
        <v>5.36</v>
      </c>
      <c r="F126" s="321" t="s">
        <v>395</v>
      </c>
      <c r="G126" s="322">
        <v>13.5</v>
      </c>
      <c r="H126" s="322">
        <v>14.36744</v>
      </c>
      <c r="I126" s="323" t="s">
        <v>180</v>
      </c>
      <c r="J126" s="324">
        <v>20650</v>
      </c>
      <c r="K126" s="324">
        <v>20650</v>
      </c>
      <c r="L126" s="324">
        <v>14294.07</v>
      </c>
      <c r="M126" s="325">
        <v>1</v>
      </c>
    </row>
    <row r="127" spans="2:13" s="89" customFormat="1" ht="26.4" x14ac:dyDescent="0.9">
      <c r="B127" s="318" t="s">
        <v>179</v>
      </c>
      <c r="C127" s="319" t="s">
        <v>169</v>
      </c>
      <c r="D127" s="320">
        <v>68.171899999999994</v>
      </c>
      <c r="E127" s="320">
        <v>5.36</v>
      </c>
      <c r="F127" s="321" t="s">
        <v>396</v>
      </c>
      <c r="G127" s="322">
        <v>13.5</v>
      </c>
      <c r="H127" s="322">
        <v>14.36744</v>
      </c>
      <c r="I127" s="323" t="s">
        <v>180</v>
      </c>
      <c r="J127" s="324">
        <v>15304</v>
      </c>
      <c r="K127" s="324">
        <v>15304</v>
      </c>
      <c r="L127" s="324">
        <v>10433.040000000001</v>
      </c>
      <c r="M127" s="325">
        <v>1</v>
      </c>
    </row>
    <row r="128" spans="2:13" s="89" customFormat="1" ht="26.4" x14ac:dyDescent="0.9">
      <c r="B128" s="318" t="s">
        <v>179</v>
      </c>
      <c r="C128" s="319" t="s">
        <v>169</v>
      </c>
      <c r="D128" s="320">
        <v>68.097399999999993</v>
      </c>
      <c r="E128" s="320">
        <v>5.36</v>
      </c>
      <c r="F128" s="321" t="s">
        <v>397</v>
      </c>
      <c r="G128" s="322">
        <v>13.5</v>
      </c>
      <c r="H128" s="322">
        <v>14.36744</v>
      </c>
      <c r="I128" s="323" t="s">
        <v>180</v>
      </c>
      <c r="J128" s="324">
        <v>30000</v>
      </c>
      <c r="K128" s="324">
        <v>30000</v>
      </c>
      <c r="L128" s="324">
        <v>20429.240000000002</v>
      </c>
      <c r="M128" s="325">
        <v>1</v>
      </c>
    </row>
    <row r="129" spans="2:13" s="89" customFormat="1" ht="26.4" x14ac:dyDescent="0.9">
      <c r="B129" s="318" t="s">
        <v>179</v>
      </c>
      <c r="C129" s="319" t="s">
        <v>169</v>
      </c>
      <c r="D129" s="320">
        <v>68.086799999999997</v>
      </c>
      <c r="E129" s="320">
        <v>5.36</v>
      </c>
      <c r="F129" s="321" t="s">
        <v>388</v>
      </c>
      <c r="G129" s="322">
        <v>13.5</v>
      </c>
      <c r="H129" s="322">
        <v>14.36744</v>
      </c>
      <c r="I129" s="323" t="s">
        <v>180</v>
      </c>
      <c r="J129" s="324">
        <v>15321</v>
      </c>
      <c r="K129" s="324">
        <v>15321</v>
      </c>
      <c r="L129" s="324">
        <v>10431.59</v>
      </c>
      <c r="M129" s="325">
        <v>1</v>
      </c>
    </row>
    <row r="130" spans="2:13" s="89" customFormat="1" ht="26.4" x14ac:dyDescent="0.9">
      <c r="B130" s="318" t="s">
        <v>179</v>
      </c>
      <c r="C130" s="319" t="s">
        <v>169</v>
      </c>
      <c r="D130" s="320">
        <v>64.891199999999998</v>
      </c>
      <c r="E130" s="320">
        <v>5.36</v>
      </c>
      <c r="F130" s="321" t="s">
        <v>396</v>
      </c>
      <c r="G130" s="322">
        <v>14.58</v>
      </c>
      <c r="H130" s="322">
        <v>15.594860000000001</v>
      </c>
      <c r="I130" s="323" t="s">
        <v>180</v>
      </c>
      <c r="J130" s="324">
        <v>14696</v>
      </c>
      <c r="K130" s="324">
        <v>14696</v>
      </c>
      <c r="L130" s="324">
        <v>9536.42</v>
      </c>
      <c r="M130" s="325">
        <v>1</v>
      </c>
    </row>
    <row r="131" spans="2:13" s="90" customFormat="1" ht="26.4" x14ac:dyDescent="0.9">
      <c r="B131" s="305" t="s">
        <v>178</v>
      </c>
      <c r="C131" s="312"/>
      <c r="D131" s="313"/>
      <c r="E131" s="313"/>
      <c r="F131" s="314"/>
      <c r="G131" s="315"/>
      <c r="H131" s="315"/>
      <c r="I131" s="436"/>
      <c r="J131" s="316">
        <v>363404</v>
      </c>
      <c r="K131" s="316">
        <v>363404</v>
      </c>
      <c r="L131" s="316">
        <v>261429.84000000003</v>
      </c>
      <c r="M131" s="317">
        <v>21</v>
      </c>
    </row>
    <row r="132" spans="2:13" s="90" customFormat="1" ht="26.4" x14ac:dyDescent="0.9">
      <c r="B132" s="305" t="s">
        <v>190</v>
      </c>
      <c r="C132" s="312"/>
      <c r="D132" s="313"/>
      <c r="E132" s="313"/>
      <c r="F132" s="314"/>
      <c r="G132" s="315"/>
      <c r="H132" s="315"/>
      <c r="I132" s="436"/>
      <c r="J132" s="316"/>
      <c r="K132" s="316"/>
      <c r="L132" s="316"/>
      <c r="M132" s="317"/>
    </row>
    <row r="133" spans="2:13" s="89" customFormat="1" ht="26.4" x14ac:dyDescent="0.9">
      <c r="B133" s="318" t="s">
        <v>179</v>
      </c>
      <c r="C133" s="319" t="s">
        <v>169</v>
      </c>
      <c r="D133" s="320">
        <v>99.992199999999997</v>
      </c>
      <c r="E133" s="320"/>
      <c r="F133" s="321" t="s">
        <v>263</v>
      </c>
      <c r="G133" s="322">
        <v>0.4</v>
      </c>
      <c r="H133" s="322">
        <v>0.4</v>
      </c>
      <c r="I133" s="323" t="s">
        <v>171</v>
      </c>
      <c r="J133" s="324">
        <v>13300000</v>
      </c>
      <c r="K133" s="324">
        <v>13300000</v>
      </c>
      <c r="L133" s="324">
        <v>13298965.640000001</v>
      </c>
      <c r="M133" s="325">
        <v>1</v>
      </c>
    </row>
    <row r="134" spans="2:13" s="89" customFormat="1" ht="26.4" x14ac:dyDescent="0.9">
      <c r="B134" s="318" t="s">
        <v>179</v>
      </c>
      <c r="C134" s="319" t="s">
        <v>169</v>
      </c>
      <c r="D134" s="320">
        <v>99.969200000000001</v>
      </c>
      <c r="E134" s="320"/>
      <c r="F134" s="321" t="s">
        <v>261</v>
      </c>
      <c r="G134" s="322">
        <v>0.79</v>
      </c>
      <c r="H134" s="322">
        <v>0.79299999999999993</v>
      </c>
      <c r="I134" s="323" t="s">
        <v>171</v>
      </c>
      <c r="J134" s="324">
        <v>13300000</v>
      </c>
      <c r="K134" s="324">
        <v>13300000</v>
      </c>
      <c r="L134" s="324">
        <v>13295915.199999999</v>
      </c>
      <c r="M134" s="325">
        <v>1</v>
      </c>
    </row>
    <row r="135" spans="2:13" s="89" customFormat="1" ht="26.4" x14ac:dyDescent="0.9">
      <c r="B135" s="318" t="s">
        <v>179</v>
      </c>
      <c r="C135" s="319" t="s">
        <v>169</v>
      </c>
      <c r="D135" s="320">
        <v>99.859300000000005</v>
      </c>
      <c r="E135" s="320"/>
      <c r="F135" s="321" t="s">
        <v>398</v>
      </c>
      <c r="G135" s="322">
        <v>1.69</v>
      </c>
      <c r="H135" s="322">
        <v>1.7030000000000001</v>
      </c>
      <c r="I135" s="323" t="s">
        <v>171</v>
      </c>
      <c r="J135" s="324">
        <v>5000000</v>
      </c>
      <c r="K135" s="324">
        <v>5000000</v>
      </c>
      <c r="L135" s="324">
        <v>4992968.24</v>
      </c>
      <c r="M135" s="325">
        <v>1</v>
      </c>
    </row>
    <row r="136" spans="2:13" s="89" customFormat="1" ht="26.4" x14ac:dyDescent="0.9">
      <c r="B136" s="318" t="s">
        <v>179</v>
      </c>
      <c r="C136" s="319" t="s">
        <v>169</v>
      </c>
      <c r="D136" s="320">
        <v>99.824299999999994</v>
      </c>
      <c r="E136" s="320"/>
      <c r="F136" s="321" t="s">
        <v>399</v>
      </c>
      <c r="G136" s="322">
        <v>1.76</v>
      </c>
      <c r="H136" s="322">
        <v>1.7739999999999998</v>
      </c>
      <c r="I136" s="323" t="s">
        <v>171</v>
      </c>
      <c r="J136" s="324">
        <v>5000000</v>
      </c>
      <c r="K136" s="324">
        <v>5000000</v>
      </c>
      <c r="L136" s="324">
        <v>4991215.46</v>
      </c>
      <c r="M136" s="325">
        <v>2</v>
      </c>
    </row>
    <row r="137" spans="2:13" s="89" customFormat="1" ht="26.4" x14ac:dyDescent="0.9">
      <c r="B137" s="318" t="s">
        <v>179</v>
      </c>
      <c r="C137" s="319" t="s">
        <v>169</v>
      </c>
      <c r="D137" s="320">
        <v>99.494399999999999</v>
      </c>
      <c r="E137" s="320"/>
      <c r="F137" s="321" t="s">
        <v>191</v>
      </c>
      <c r="G137" s="322">
        <v>2.0099999999999998</v>
      </c>
      <c r="H137" s="322">
        <v>2.0249999999999999</v>
      </c>
      <c r="I137" s="323" t="s">
        <v>171</v>
      </c>
      <c r="J137" s="324">
        <v>6635000</v>
      </c>
      <c r="K137" s="324">
        <v>6635000</v>
      </c>
      <c r="L137" s="324">
        <v>6601459.0899999999</v>
      </c>
      <c r="M137" s="325">
        <v>8</v>
      </c>
    </row>
    <row r="138" spans="2:13" s="89" customFormat="1" ht="26.4" x14ac:dyDescent="0.9">
      <c r="B138" s="318" t="s">
        <v>179</v>
      </c>
      <c r="C138" s="319" t="s">
        <v>169</v>
      </c>
      <c r="D138" s="320">
        <v>99.467100000000002</v>
      </c>
      <c r="E138" s="320"/>
      <c r="F138" s="321" t="s">
        <v>279</v>
      </c>
      <c r="G138" s="322">
        <v>2.0299999999999998</v>
      </c>
      <c r="H138" s="322">
        <v>2.0449999999999999</v>
      </c>
      <c r="I138" s="323" t="s">
        <v>171</v>
      </c>
      <c r="J138" s="324">
        <v>150000</v>
      </c>
      <c r="K138" s="324">
        <v>150000</v>
      </c>
      <c r="L138" s="324">
        <v>149200.74</v>
      </c>
      <c r="M138" s="325">
        <v>1</v>
      </c>
    </row>
    <row r="139" spans="2:13" s="89" customFormat="1" ht="26.4" x14ac:dyDescent="0.9">
      <c r="B139" s="318" t="s">
        <v>179</v>
      </c>
      <c r="C139" s="319" t="s">
        <v>169</v>
      </c>
      <c r="D139" s="320">
        <v>99.447699999999998</v>
      </c>
      <c r="E139" s="320"/>
      <c r="F139" s="321" t="s">
        <v>192</v>
      </c>
      <c r="G139" s="322">
        <v>2.04</v>
      </c>
      <c r="H139" s="322">
        <v>2.0549999999999997</v>
      </c>
      <c r="I139" s="323" t="s">
        <v>171</v>
      </c>
      <c r="J139" s="324">
        <v>150000</v>
      </c>
      <c r="K139" s="324">
        <v>150000</v>
      </c>
      <c r="L139" s="324">
        <v>149171.6</v>
      </c>
      <c r="M139" s="325">
        <v>1</v>
      </c>
    </row>
    <row r="140" spans="2:13" s="89" customFormat="1" ht="26.4" x14ac:dyDescent="0.9">
      <c r="B140" s="318" t="s">
        <v>179</v>
      </c>
      <c r="C140" s="319" t="s">
        <v>169</v>
      </c>
      <c r="D140" s="320">
        <v>99.807400000000001</v>
      </c>
      <c r="E140" s="320"/>
      <c r="F140" s="321" t="s">
        <v>285</v>
      </c>
      <c r="G140" s="322">
        <v>2.2400000000000002</v>
      </c>
      <c r="H140" s="322">
        <v>2.2629999999999999</v>
      </c>
      <c r="I140" s="323" t="s">
        <v>171</v>
      </c>
      <c r="J140" s="324">
        <v>110800000</v>
      </c>
      <c r="K140" s="324">
        <v>110800000</v>
      </c>
      <c r="L140" s="324">
        <v>110586690.57000001</v>
      </c>
      <c r="M140" s="325">
        <v>6</v>
      </c>
    </row>
    <row r="141" spans="2:13" s="89" customFormat="1" ht="26.4" x14ac:dyDescent="0.9">
      <c r="B141" s="318" t="s">
        <v>179</v>
      </c>
      <c r="C141" s="319" t="s">
        <v>169</v>
      </c>
      <c r="D141" s="320">
        <v>99.801199999999994</v>
      </c>
      <c r="E141" s="320"/>
      <c r="F141" s="321" t="s">
        <v>287</v>
      </c>
      <c r="G141" s="322">
        <v>2.2400000000000002</v>
      </c>
      <c r="H141" s="322">
        <v>2.262</v>
      </c>
      <c r="I141" s="323" t="s">
        <v>171</v>
      </c>
      <c r="J141" s="324">
        <v>20000000</v>
      </c>
      <c r="K141" s="324">
        <v>20000000</v>
      </c>
      <c r="L141" s="324">
        <v>19960256.91</v>
      </c>
      <c r="M141" s="325">
        <v>2</v>
      </c>
    </row>
    <row r="142" spans="2:13" s="89" customFormat="1" ht="26.4" x14ac:dyDescent="0.9">
      <c r="B142" s="318" t="s">
        <v>179</v>
      </c>
      <c r="C142" s="319" t="s">
        <v>169</v>
      </c>
      <c r="D142" s="320">
        <v>98.816000000000003</v>
      </c>
      <c r="E142" s="320"/>
      <c r="F142" s="321" t="s">
        <v>194</v>
      </c>
      <c r="G142" s="322">
        <v>2.37</v>
      </c>
      <c r="H142" s="322">
        <v>2.383</v>
      </c>
      <c r="I142" s="323" t="s">
        <v>171</v>
      </c>
      <c r="J142" s="324">
        <v>2500000</v>
      </c>
      <c r="K142" s="324">
        <v>2500000</v>
      </c>
      <c r="L142" s="324">
        <v>2470400.48</v>
      </c>
      <c r="M142" s="325">
        <v>1</v>
      </c>
    </row>
    <row r="143" spans="2:13" s="89" customFormat="1" ht="26.4" x14ac:dyDescent="0.9">
      <c r="B143" s="318" t="s">
        <v>179</v>
      </c>
      <c r="C143" s="319" t="s">
        <v>169</v>
      </c>
      <c r="D143" s="320">
        <v>99.579800000000006</v>
      </c>
      <c r="E143" s="320"/>
      <c r="F143" s="321" t="s">
        <v>256</v>
      </c>
      <c r="G143" s="322">
        <v>2.4500000000000002</v>
      </c>
      <c r="H143" s="322">
        <v>2.4740000000000002</v>
      </c>
      <c r="I143" s="323" t="s">
        <v>171</v>
      </c>
      <c r="J143" s="324">
        <v>120000</v>
      </c>
      <c r="K143" s="324">
        <v>120000</v>
      </c>
      <c r="L143" s="324">
        <v>119495.79</v>
      </c>
      <c r="M143" s="325">
        <v>1</v>
      </c>
    </row>
    <row r="144" spans="2:13" s="89" customFormat="1" ht="26.4" x14ac:dyDescent="0.9">
      <c r="B144" s="318" t="s">
        <v>179</v>
      </c>
      <c r="C144" s="319" t="s">
        <v>169</v>
      </c>
      <c r="D144" s="320">
        <v>98.573899999999995</v>
      </c>
      <c r="E144" s="320"/>
      <c r="F144" s="321" t="s">
        <v>274</v>
      </c>
      <c r="G144" s="322">
        <v>2.48</v>
      </c>
      <c r="H144" s="322">
        <v>2.492</v>
      </c>
      <c r="I144" s="323" t="s">
        <v>171</v>
      </c>
      <c r="J144" s="324">
        <v>1500000</v>
      </c>
      <c r="K144" s="324">
        <v>1500000</v>
      </c>
      <c r="L144" s="324">
        <v>1478609.45</v>
      </c>
      <c r="M144" s="325">
        <v>1</v>
      </c>
    </row>
    <row r="145" spans="2:13" s="89" customFormat="1" ht="26.4" x14ac:dyDescent="0.9">
      <c r="B145" s="318" t="s">
        <v>179</v>
      </c>
      <c r="C145" s="319" t="s">
        <v>169</v>
      </c>
      <c r="D145" s="320">
        <v>99.364000000000004</v>
      </c>
      <c r="E145" s="320"/>
      <c r="F145" s="321" t="s">
        <v>250</v>
      </c>
      <c r="G145" s="322">
        <v>2.56</v>
      </c>
      <c r="H145" s="322">
        <v>2.5839999999999996</v>
      </c>
      <c r="I145" s="323" t="s">
        <v>171</v>
      </c>
      <c r="J145" s="324">
        <v>50000000</v>
      </c>
      <c r="K145" s="324">
        <v>50000000</v>
      </c>
      <c r="L145" s="324">
        <v>49682034.979999997</v>
      </c>
      <c r="M145" s="325">
        <v>2</v>
      </c>
    </row>
    <row r="146" spans="2:13" s="89" customFormat="1" ht="26.4" x14ac:dyDescent="0.9">
      <c r="B146" s="318" t="s">
        <v>179</v>
      </c>
      <c r="C146" s="319" t="s">
        <v>169</v>
      </c>
      <c r="D146" s="320">
        <v>99.356999999999999</v>
      </c>
      <c r="E146" s="320"/>
      <c r="F146" s="321" t="s">
        <v>191</v>
      </c>
      <c r="G146" s="322">
        <v>2.56</v>
      </c>
      <c r="H146" s="322">
        <v>2.5839999999999996</v>
      </c>
      <c r="I146" s="323" t="s">
        <v>171</v>
      </c>
      <c r="J146" s="324">
        <v>10180000</v>
      </c>
      <c r="K146" s="324">
        <v>10180000</v>
      </c>
      <c r="L146" s="324">
        <v>10114547.640000001</v>
      </c>
      <c r="M146" s="325">
        <v>2</v>
      </c>
    </row>
    <row r="147" spans="2:13" s="89" customFormat="1" ht="26.4" x14ac:dyDescent="0.9">
      <c r="B147" s="318" t="s">
        <v>179</v>
      </c>
      <c r="C147" s="319" t="s">
        <v>169</v>
      </c>
      <c r="D147" s="320">
        <v>98.626400000000004</v>
      </c>
      <c r="E147" s="320"/>
      <c r="F147" s="321" t="s">
        <v>193</v>
      </c>
      <c r="G147" s="322">
        <v>2.77</v>
      </c>
      <c r="H147" s="322">
        <v>2.7890000000000001</v>
      </c>
      <c r="I147" s="323" t="s">
        <v>171</v>
      </c>
      <c r="J147" s="324">
        <v>20000000</v>
      </c>
      <c r="K147" s="324">
        <v>20000000</v>
      </c>
      <c r="L147" s="324">
        <v>19725287.02</v>
      </c>
      <c r="M147" s="325">
        <v>1</v>
      </c>
    </row>
    <row r="148" spans="2:13" s="89" customFormat="1" ht="26.4" x14ac:dyDescent="0.9">
      <c r="B148" s="318" t="s">
        <v>179</v>
      </c>
      <c r="C148" s="319" t="s">
        <v>169</v>
      </c>
      <c r="D148" s="320">
        <v>98.546400000000006</v>
      </c>
      <c r="E148" s="320"/>
      <c r="F148" s="321" t="s">
        <v>400</v>
      </c>
      <c r="G148" s="322">
        <v>3</v>
      </c>
      <c r="H148" s="322">
        <v>3.0220000000000002</v>
      </c>
      <c r="I148" s="323" t="s">
        <v>171</v>
      </c>
      <c r="J148" s="324">
        <v>4492189.3899999997</v>
      </c>
      <c r="K148" s="324">
        <v>4492189.3899999997</v>
      </c>
      <c r="L148" s="324">
        <v>4426892.72</v>
      </c>
      <c r="M148" s="325">
        <v>1</v>
      </c>
    </row>
    <row r="149" spans="2:13" s="89" customFormat="1" ht="26.4" x14ac:dyDescent="0.9">
      <c r="B149" s="318" t="s">
        <v>179</v>
      </c>
      <c r="C149" s="319" t="s">
        <v>169</v>
      </c>
      <c r="D149" s="320">
        <v>98.505899999999997</v>
      </c>
      <c r="E149" s="320"/>
      <c r="F149" s="321" t="s">
        <v>194</v>
      </c>
      <c r="G149" s="322">
        <v>3</v>
      </c>
      <c r="H149" s="322">
        <v>3.0220000000000002</v>
      </c>
      <c r="I149" s="323" t="s">
        <v>171</v>
      </c>
      <c r="J149" s="324">
        <v>160000</v>
      </c>
      <c r="K149" s="324">
        <v>160000</v>
      </c>
      <c r="L149" s="324">
        <v>157609.59</v>
      </c>
      <c r="M149" s="325">
        <v>1</v>
      </c>
    </row>
    <row r="150" spans="2:13" s="89" customFormat="1" ht="26.4" x14ac:dyDescent="0.9">
      <c r="B150" s="318" t="s">
        <v>179</v>
      </c>
      <c r="C150" s="319" t="s">
        <v>169</v>
      </c>
      <c r="D150" s="320">
        <v>97.110900000000001</v>
      </c>
      <c r="E150" s="320"/>
      <c r="F150" s="321" t="s">
        <v>198</v>
      </c>
      <c r="G150" s="322">
        <v>3</v>
      </c>
      <c r="H150" s="322">
        <v>3</v>
      </c>
      <c r="I150" s="323" t="s">
        <v>171</v>
      </c>
      <c r="J150" s="324">
        <v>7500000</v>
      </c>
      <c r="K150" s="324">
        <v>7500000</v>
      </c>
      <c r="L150" s="324">
        <v>7283321.1900000004</v>
      </c>
      <c r="M150" s="325">
        <v>1</v>
      </c>
    </row>
    <row r="151" spans="2:13" s="89" customFormat="1" ht="26.4" x14ac:dyDescent="0.9">
      <c r="B151" s="318" t="s">
        <v>179</v>
      </c>
      <c r="C151" s="319" t="s">
        <v>169</v>
      </c>
      <c r="D151" s="320">
        <v>97.095200000000006</v>
      </c>
      <c r="E151" s="320"/>
      <c r="F151" s="321" t="s">
        <v>199</v>
      </c>
      <c r="G151" s="322">
        <v>3</v>
      </c>
      <c r="H151" s="322">
        <v>3</v>
      </c>
      <c r="I151" s="323" t="s">
        <v>171</v>
      </c>
      <c r="J151" s="324">
        <v>20000</v>
      </c>
      <c r="K151" s="324">
        <v>20000</v>
      </c>
      <c r="L151" s="324">
        <v>19419.05</v>
      </c>
      <c r="M151" s="325">
        <v>1</v>
      </c>
    </row>
    <row r="152" spans="2:13" s="90" customFormat="1" ht="26.4" x14ac:dyDescent="0.9">
      <c r="B152" s="305" t="s">
        <v>178</v>
      </c>
      <c r="C152" s="312"/>
      <c r="D152" s="313"/>
      <c r="E152" s="313"/>
      <c r="F152" s="314"/>
      <c r="G152" s="315"/>
      <c r="H152" s="315"/>
      <c r="I152" s="436"/>
      <c r="J152" s="316">
        <v>270807189.38999999</v>
      </c>
      <c r="K152" s="316">
        <v>270807189.38999999</v>
      </c>
      <c r="L152" s="316">
        <v>269503461.36000001</v>
      </c>
      <c r="M152" s="317">
        <v>35</v>
      </c>
    </row>
    <row r="153" spans="2:13" s="90" customFormat="1" ht="26.4" x14ac:dyDescent="0.9">
      <c r="B153" s="305" t="s">
        <v>201</v>
      </c>
      <c r="C153" s="312"/>
      <c r="D153" s="313"/>
      <c r="E153" s="313"/>
      <c r="F153" s="314"/>
      <c r="G153" s="315"/>
      <c r="H153" s="315"/>
      <c r="I153" s="436"/>
      <c r="J153" s="316"/>
      <c r="K153" s="316"/>
      <c r="L153" s="316"/>
      <c r="M153" s="317"/>
    </row>
    <row r="154" spans="2:13" s="89" customFormat="1" ht="26.4" x14ac:dyDescent="0.9">
      <c r="B154" s="318" t="s">
        <v>168</v>
      </c>
      <c r="C154" s="319" t="s">
        <v>169</v>
      </c>
      <c r="D154" s="320">
        <v>92.759500000000003</v>
      </c>
      <c r="E154" s="320"/>
      <c r="F154" s="321" t="s">
        <v>401</v>
      </c>
      <c r="G154" s="322">
        <v>10</v>
      </c>
      <c r="H154" s="322">
        <v>10.106999999999999</v>
      </c>
      <c r="I154" s="323" t="s">
        <v>171</v>
      </c>
      <c r="J154" s="324">
        <v>1000000</v>
      </c>
      <c r="K154" s="324">
        <v>1000000</v>
      </c>
      <c r="L154" s="324">
        <v>927595.98</v>
      </c>
      <c r="M154" s="325">
        <v>1</v>
      </c>
    </row>
    <row r="155" spans="2:13" s="90" customFormat="1" ht="26.4" x14ac:dyDescent="0.9">
      <c r="B155" s="305" t="s">
        <v>178</v>
      </c>
      <c r="C155" s="312"/>
      <c r="D155" s="313"/>
      <c r="E155" s="313"/>
      <c r="F155" s="314"/>
      <c r="G155" s="315"/>
      <c r="H155" s="315"/>
      <c r="I155" s="436"/>
      <c r="J155" s="316">
        <v>1000000</v>
      </c>
      <c r="K155" s="316">
        <v>1000000</v>
      </c>
      <c r="L155" s="316">
        <v>927595.98</v>
      </c>
      <c r="M155" s="317">
        <v>1</v>
      </c>
    </row>
    <row r="156" spans="2:13" s="90" customFormat="1" ht="26.4" x14ac:dyDescent="0.9">
      <c r="B156" s="305" t="s">
        <v>207</v>
      </c>
      <c r="C156" s="312"/>
      <c r="D156" s="313"/>
      <c r="E156" s="313"/>
      <c r="F156" s="314"/>
      <c r="G156" s="315"/>
      <c r="H156" s="315"/>
      <c r="I156" s="436"/>
      <c r="J156" s="316"/>
      <c r="K156" s="316"/>
      <c r="L156" s="316"/>
      <c r="M156" s="317"/>
    </row>
    <row r="157" spans="2:13" s="89" customFormat="1" ht="26.4" x14ac:dyDescent="0.9">
      <c r="B157" s="318" t="s">
        <v>208</v>
      </c>
      <c r="C157" s="319" t="s">
        <v>169</v>
      </c>
      <c r="D157" s="320">
        <v>90</v>
      </c>
      <c r="E157" s="320"/>
      <c r="F157" s="321"/>
      <c r="G157" s="322"/>
      <c r="H157" s="322"/>
      <c r="I157" s="323"/>
      <c r="J157" s="324">
        <v>360</v>
      </c>
      <c r="K157" s="324">
        <v>360</v>
      </c>
      <c r="L157" s="324">
        <v>324</v>
      </c>
      <c r="M157" s="325">
        <v>1</v>
      </c>
    </row>
    <row r="158" spans="2:13" s="89" customFormat="1" ht="26.4" x14ac:dyDescent="0.9">
      <c r="B158" s="318" t="s">
        <v>208</v>
      </c>
      <c r="C158" s="319" t="s">
        <v>169</v>
      </c>
      <c r="D158" s="320">
        <v>97</v>
      </c>
      <c r="E158" s="320"/>
      <c r="F158" s="321"/>
      <c r="G158" s="322"/>
      <c r="H158" s="322"/>
      <c r="I158" s="323"/>
      <c r="J158" s="324">
        <v>305.14</v>
      </c>
      <c r="K158" s="324">
        <v>305.14</v>
      </c>
      <c r="L158" s="324">
        <v>295.99</v>
      </c>
      <c r="M158" s="325">
        <v>1</v>
      </c>
    </row>
    <row r="159" spans="2:13" s="89" customFormat="1" ht="26.4" x14ac:dyDescent="0.9">
      <c r="B159" s="318" t="s">
        <v>208</v>
      </c>
      <c r="C159" s="319" t="s">
        <v>169</v>
      </c>
      <c r="D159" s="320">
        <v>97.5</v>
      </c>
      <c r="E159" s="320"/>
      <c r="F159" s="321"/>
      <c r="G159" s="322"/>
      <c r="H159" s="322"/>
      <c r="I159" s="323"/>
      <c r="J159" s="324">
        <v>5539.49</v>
      </c>
      <c r="K159" s="324">
        <v>5539.49</v>
      </c>
      <c r="L159" s="324">
        <v>5401.01</v>
      </c>
      <c r="M159" s="325">
        <v>2</v>
      </c>
    </row>
    <row r="160" spans="2:13" s="89" customFormat="1" ht="26.4" x14ac:dyDescent="0.9">
      <c r="B160" s="318" t="s">
        <v>208</v>
      </c>
      <c r="C160" s="319" t="s">
        <v>169</v>
      </c>
      <c r="D160" s="320">
        <v>98</v>
      </c>
      <c r="E160" s="320"/>
      <c r="F160" s="321"/>
      <c r="G160" s="322"/>
      <c r="H160" s="322"/>
      <c r="I160" s="323"/>
      <c r="J160" s="324">
        <v>22626.67</v>
      </c>
      <c r="K160" s="324">
        <v>22626.67</v>
      </c>
      <c r="L160" s="324">
        <v>22174.14</v>
      </c>
      <c r="M160" s="325">
        <v>6</v>
      </c>
    </row>
    <row r="161" spans="2:13" s="89" customFormat="1" ht="26.4" x14ac:dyDescent="0.9">
      <c r="B161" s="318" t="s">
        <v>208</v>
      </c>
      <c r="C161" s="319" t="s">
        <v>169</v>
      </c>
      <c r="D161" s="320">
        <v>98.25</v>
      </c>
      <c r="E161" s="320"/>
      <c r="F161" s="321"/>
      <c r="G161" s="322"/>
      <c r="H161" s="322"/>
      <c r="I161" s="323"/>
      <c r="J161" s="324">
        <v>3900.12</v>
      </c>
      <c r="K161" s="324">
        <v>3900.12</v>
      </c>
      <c r="L161" s="324">
        <v>3831.87</v>
      </c>
      <c r="M161" s="325">
        <v>1</v>
      </c>
    </row>
    <row r="162" spans="2:13" s="89" customFormat="1" ht="26.4" x14ac:dyDescent="0.9">
      <c r="B162" s="318" t="s">
        <v>208</v>
      </c>
      <c r="C162" s="319" t="s">
        <v>169</v>
      </c>
      <c r="D162" s="320">
        <v>98.5</v>
      </c>
      <c r="E162" s="320"/>
      <c r="F162" s="321"/>
      <c r="G162" s="322"/>
      <c r="H162" s="322"/>
      <c r="I162" s="323"/>
      <c r="J162" s="324">
        <v>18149.420000000002</v>
      </c>
      <c r="K162" s="324">
        <v>18149.420000000002</v>
      </c>
      <c r="L162" s="324">
        <v>17877.189999999999</v>
      </c>
      <c r="M162" s="325">
        <v>5</v>
      </c>
    </row>
    <row r="163" spans="2:13" s="89" customFormat="1" ht="26.4" x14ac:dyDescent="0.9">
      <c r="B163" s="318" t="s">
        <v>208</v>
      </c>
      <c r="C163" s="319" t="s">
        <v>169</v>
      </c>
      <c r="D163" s="320">
        <v>98.6</v>
      </c>
      <c r="E163" s="320"/>
      <c r="F163" s="321"/>
      <c r="G163" s="322"/>
      <c r="H163" s="322"/>
      <c r="I163" s="323"/>
      <c r="J163" s="324">
        <v>30000</v>
      </c>
      <c r="K163" s="324">
        <v>30000</v>
      </c>
      <c r="L163" s="324">
        <v>29580</v>
      </c>
      <c r="M163" s="325">
        <v>1</v>
      </c>
    </row>
    <row r="164" spans="2:13" s="89" customFormat="1" ht="26.4" x14ac:dyDescent="0.9">
      <c r="B164" s="318" t="s">
        <v>208</v>
      </c>
      <c r="C164" s="319" t="s">
        <v>169</v>
      </c>
      <c r="D164" s="320">
        <v>98.75</v>
      </c>
      <c r="E164" s="320"/>
      <c r="F164" s="321"/>
      <c r="G164" s="322"/>
      <c r="H164" s="322"/>
      <c r="I164" s="323"/>
      <c r="J164" s="324">
        <v>4341.8500000000004</v>
      </c>
      <c r="K164" s="324">
        <v>4341.8500000000004</v>
      </c>
      <c r="L164" s="324">
        <v>4287.58</v>
      </c>
      <c r="M164" s="325">
        <v>1</v>
      </c>
    </row>
    <row r="165" spans="2:13" s="89" customFormat="1" ht="26.4" x14ac:dyDescent="0.9">
      <c r="B165" s="318" t="s">
        <v>208</v>
      </c>
      <c r="C165" s="319" t="s">
        <v>169</v>
      </c>
      <c r="D165" s="320">
        <v>98.76</v>
      </c>
      <c r="E165" s="320"/>
      <c r="F165" s="321"/>
      <c r="G165" s="322"/>
      <c r="H165" s="322"/>
      <c r="I165" s="323"/>
      <c r="J165" s="324">
        <v>630</v>
      </c>
      <c r="K165" s="324">
        <v>630</v>
      </c>
      <c r="L165" s="324">
        <v>622.19000000000005</v>
      </c>
      <c r="M165" s="325">
        <v>1</v>
      </c>
    </row>
    <row r="166" spans="2:13" s="89" customFormat="1" ht="26.4" x14ac:dyDescent="0.9">
      <c r="B166" s="318" t="s">
        <v>208</v>
      </c>
      <c r="C166" s="319" t="s">
        <v>169</v>
      </c>
      <c r="D166" s="320">
        <v>99</v>
      </c>
      <c r="E166" s="320"/>
      <c r="F166" s="321"/>
      <c r="G166" s="322"/>
      <c r="H166" s="322"/>
      <c r="I166" s="323"/>
      <c r="J166" s="324">
        <v>126339.9</v>
      </c>
      <c r="K166" s="324">
        <v>126339.9</v>
      </c>
      <c r="L166" s="324">
        <v>125076.50999999998</v>
      </c>
      <c r="M166" s="325">
        <v>23</v>
      </c>
    </row>
    <row r="167" spans="2:13" s="89" customFormat="1" ht="26.4" x14ac:dyDescent="0.9">
      <c r="B167" s="318" t="s">
        <v>208</v>
      </c>
      <c r="C167" s="319" t="s">
        <v>169</v>
      </c>
      <c r="D167" s="320">
        <v>99.05</v>
      </c>
      <c r="E167" s="320"/>
      <c r="F167" s="321"/>
      <c r="G167" s="322"/>
      <c r="H167" s="322"/>
      <c r="I167" s="323"/>
      <c r="J167" s="324">
        <v>25249.21</v>
      </c>
      <c r="K167" s="324">
        <v>25249.21</v>
      </c>
      <c r="L167" s="324">
        <v>25009.35</v>
      </c>
      <c r="M167" s="325">
        <v>5</v>
      </c>
    </row>
    <row r="168" spans="2:13" s="89" customFormat="1" ht="26.4" x14ac:dyDescent="0.9">
      <c r="B168" s="318" t="s">
        <v>208</v>
      </c>
      <c r="C168" s="319" t="s">
        <v>169</v>
      </c>
      <c r="D168" s="320">
        <v>99.1</v>
      </c>
      <c r="E168" s="320"/>
      <c r="F168" s="321"/>
      <c r="G168" s="322"/>
      <c r="H168" s="322"/>
      <c r="I168" s="323"/>
      <c r="J168" s="324">
        <v>191124.88999999998</v>
      </c>
      <c r="K168" s="324">
        <v>191124.88999999998</v>
      </c>
      <c r="L168" s="324">
        <v>189404.76</v>
      </c>
      <c r="M168" s="325">
        <v>19</v>
      </c>
    </row>
    <row r="169" spans="2:13" s="89" customFormat="1" ht="26.4" x14ac:dyDescent="0.9">
      <c r="B169" s="318" t="s">
        <v>208</v>
      </c>
      <c r="C169" s="319" t="s">
        <v>169</v>
      </c>
      <c r="D169" s="320">
        <v>99.13</v>
      </c>
      <c r="E169" s="320"/>
      <c r="F169" s="321"/>
      <c r="G169" s="322"/>
      <c r="H169" s="322"/>
      <c r="I169" s="323"/>
      <c r="J169" s="324">
        <v>4282.45</v>
      </c>
      <c r="K169" s="324">
        <v>4282.45</v>
      </c>
      <c r="L169" s="324">
        <v>4245.1899999999996</v>
      </c>
      <c r="M169" s="325">
        <v>1</v>
      </c>
    </row>
    <row r="170" spans="2:13" s="89" customFormat="1" ht="26.4" x14ac:dyDescent="0.9">
      <c r="B170" s="318" t="s">
        <v>208</v>
      </c>
      <c r="C170" s="319" t="s">
        <v>169</v>
      </c>
      <c r="D170" s="320">
        <v>99.130099999999999</v>
      </c>
      <c r="E170" s="320"/>
      <c r="F170" s="321"/>
      <c r="G170" s="322"/>
      <c r="H170" s="322"/>
      <c r="I170" s="323"/>
      <c r="J170" s="324">
        <v>7742.48</v>
      </c>
      <c r="K170" s="324">
        <v>7742.48</v>
      </c>
      <c r="L170" s="324">
        <v>7675.13</v>
      </c>
      <c r="M170" s="325">
        <v>1</v>
      </c>
    </row>
    <row r="171" spans="2:13" s="89" customFormat="1" ht="26.4" x14ac:dyDescent="0.9">
      <c r="B171" s="318" t="s">
        <v>208</v>
      </c>
      <c r="C171" s="319" t="s">
        <v>169</v>
      </c>
      <c r="D171" s="320">
        <v>99.15</v>
      </c>
      <c r="E171" s="320"/>
      <c r="F171" s="321"/>
      <c r="G171" s="322"/>
      <c r="H171" s="322"/>
      <c r="I171" s="323"/>
      <c r="J171" s="324">
        <v>252627.02999999997</v>
      </c>
      <c r="K171" s="324">
        <v>252627.02999999997</v>
      </c>
      <c r="L171" s="324">
        <v>250479.68999999997</v>
      </c>
      <c r="M171" s="325">
        <v>18</v>
      </c>
    </row>
    <row r="172" spans="2:13" s="89" customFormat="1" ht="26.4" x14ac:dyDescent="0.9">
      <c r="B172" s="318" t="s">
        <v>208</v>
      </c>
      <c r="C172" s="319" t="s">
        <v>169</v>
      </c>
      <c r="D172" s="320">
        <v>99.150099999999995</v>
      </c>
      <c r="E172" s="320"/>
      <c r="F172" s="321"/>
      <c r="G172" s="322"/>
      <c r="H172" s="322"/>
      <c r="I172" s="323"/>
      <c r="J172" s="324">
        <v>6372.17</v>
      </c>
      <c r="K172" s="324">
        <v>6372.17</v>
      </c>
      <c r="L172" s="324">
        <v>6318.01</v>
      </c>
      <c r="M172" s="325">
        <v>1</v>
      </c>
    </row>
    <row r="173" spans="2:13" s="89" customFormat="1" ht="26.4" x14ac:dyDescent="0.9">
      <c r="B173" s="318" t="s">
        <v>208</v>
      </c>
      <c r="C173" s="319" t="s">
        <v>169</v>
      </c>
      <c r="D173" s="320">
        <v>99.16</v>
      </c>
      <c r="E173" s="320"/>
      <c r="F173" s="321"/>
      <c r="G173" s="322"/>
      <c r="H173" s="322"/>
      <c r="I173" s="323"/>
      <c r="J173" s="324">
        <v>15762.900000000001</v>
      </c>
      <c r="K173" s="324">
        <v>15762.900000000001</v>
      </c>
      <c r="L173" s="324">
        <v>15630.490000000002</v>
      </c>
      <c r="M173" s="325">
        <v>2</v>
      </c>
    </row>
    <row r="174" spans="2:13" s="89" customFormat="1" ht="26.4" x14ac:dyDescent="0.9">
      <c r="B174" s="318" t="s">
        <v>208</v>
      </c>
      <c r="C174" s="319" t="s">
        <v>169</v>
      </c>
      <c r="D174" s="320">
        <v>99.1601</v>
      </c>
      <c r="E174" s="320"/>
      <c r="F174" s="321"/>
      <c r="G174" s="322"/>
      <c r="H174" s="322"/>
      <c r="I174" s="323"/>
      <c r="J174" s="324">
        <v>11490.3</v>
      </c>
      <c r="K174" s="324">
        <v>11490.3</v>
      </c>
      <c r="L174" s="324">
        <v>11393.79</v>
      </c>
      <c r="M174" s="325">
        <v>1</v>
      </c>
    </row>
    <row r="175" spans="2:13" s="89" customFormat="1" ht="26.4" x14ac:dyDescent="0.9">
      <c r="B175" s="318" t="s">
        <v>208</v>
      </c>
      <c r="C175" s="319" t="s">
        <v>169</v>
      </c>
      <c r="D175" s="320">
        <v>99.18</v>
      </c>
      <c r="E175" s="320"/>
      <c r="F175" s="321"/>
      <c r="G175" s="322"/>
      <c r="H175" s="322"/>
      <c r="I175" s="323"/>
      <c r="J175" s="324">
        <v>13395.83</v>
      </c>
      <c r="K175" s="324">
        <v>13395.83</v>
      </c>
      <c r="L175" s="324">
        <v>13285.98</v>
      </c>
      <c r="M175" s="325">
        <v>1</v>
      </c>
    </row>
    <row r="176" spans="2:13" s="89" customFormat="1" ht="26.4" x14ac:dyDescent="0.9">
      <c r="B176" s="318" t="s">
        <v>208</v>
      </c>
      <c r="C176" s="319" t="s">
        <v>169</v>
      </c>
      <c r="D176" s="320">
        <v>99.19</v>
      </c>
      <c r="E176" s="320"/>
      <c r="F176" s="321"/>
      <c r="G176" s="322"/>
      <c r="H176" s="322"/>
      <c r="I176" s="323"/>
      <c r="J176" s="324">
        <v>28980.45</v>
      </c>
      <c r="K176" s="324">
        <v>28980.45</v>
      </c>
      <c r="L176" s="324">
        <v>28745.71</v>
      </c>
      <c r="M176" s="325">
        <v>1</v>
      </c>
    </row>
    <row r="177" spans="2:13" s="89" customFormat="1" ht="26.4" x14ac:dyDescent="0.9">
      <c r="B177" s="318" t="s">
        <v>208</v>
      </c>
      <c r="C177" s="319" t="s">
        <v>169</v>
      </c>
      <c r="D177" s="320">
        <v>99.2</v>
      </c>
      <c r="E177" s="320"/>
      <c r="F177" s="321"/>
      <c r="G177" s="322"/>
      <c r="H177" s="322"/>
      <c r="I177" s="323"/>
      <c r="J177" s="324">
        <v>288621.65999999997</v>
      </c>
      <c r="K177" s="324">
        <v>288621.65999999997</v>
      </c>
      <c r="L177" s="324">
        <v>286312.69</v>
      </c>
      <c r="M177" s="325">
        <v>15</v>
      </c>
    </row>
    <row r="178" spans="2:13" s="89" customFormat="1" ht="26.4" x14ac:dyDescent="0.9">
      <c r="B178" s="318" t="s">
        <v>208</v>
      </c>
      <c r="C178" s="319" t="s">
        <v>169</v>
      </c>
      <c r="D178" s="320">
        <v>99.21</v>
      </c>
      <c r="E178" s="320"/>
      <c r="F178" s="321"/>
      <c r="G178" s="322"/>
      <c r="H178" s="322"/>
      <c r="I178" s="323"/>
      <c r="J178" s="324">
        <v>54724.42</v>
      </c>
      <c r="K178" s="324">
        <v>54724.42</v>
      </c>
      <c r="L178" s="324">
        <v>54292.090000000004</v>
      </c>
      <c r="M178" s="325">
        <v>3</v>
      </c>
    </row>
    <row r="179" spans="2:13" s="89" customFormat="1" ht="26.4" x14ac:dyDescent="0.9">
      <c r="B179" s="318" t="s">
        <v>208</v>
      </c>
      <c r="C179" s="319" t="s">
        <v>169</v>
      </c>
      <c r="D179" s="320">
        <v>99.232900000000001</v>
      </c>
      <c r="E179" s="320"/>
      <c r="F179" s="321"/>
      <c r="G179" s="322"/>
      <c r="H179" s="322"/>
      <c r="I179" s="323"/>
      <c r="J179" s="324">
        <v>31591.81</v>
      </c>
      <c r="K179" s="324">
        <v>31591.81</v>
      </c>
      <c r="L179" s="324">
        <v>31349.47</v>
      </c>
      <c r="M179" s="325">
        <v>1</v>
      </c>
    </row>
    <row r="180" spans="2:13" s="89" customFormat="1" ht="26.4" x14ac:dyDescent="0.9">
      <c r="B180" s="318" t="s">
        <v>208</v>
      </c>
      <c r="C180" s="319" t="s">
        <v>169</v>
      </c>
      <c r="D180" s="320">
        <v>99.25</v>
      </c>
      <c r="E180" s="320"/>
      <c r="F180" s="321"/>
      <c r="G180" s="322"/>
      <c r="H180" s="322"/>
      <c r="I180" s="323"/>
      <c r="J180" s="324">
        <v>329041.06999999995</v>
      </c>
      <c r="K180" s="324">
        <v>329041.06999999995</v>
      </c>
      <c r="L180" s="324">
        <v>326573.25000000006</v>
      </c>
      <c r="M180" s="325">
        <v>14</v>
      </c>
    </row>
    <row r="181" spans="2:13" s="89" customFormat="1" ht="26.4" x14ac:dyDescent="0.9">
      <c r="B181" s="318" t="s">
        <v>208</v>
      </c>
      <c r="C181" s="319" t="s">
        <v>169</v>
      </c>
      <c r="D181" s="320">
        <v>99.256</v>
      </c>
      <c r="E181" s="320"/>
      <c r="F181" s="321"/>
      <c r="G181" s="322"/>
      <c r="H181" s="322"/>
      <c r="I181" s="323"/>
      <c r="J181" s="324">
        <v>5922.35</v>
      </c>
      <c r="K181" s="324">
        <v>5922.35</v>
      </c>
      <c r="L181" s="324">
        <v>5878.29</v>
      </c>
      <c r="M181" s="325">
        <v>1</v>
      </c>
    </row>
    <row r="182" spans="2:13" s="89" customFormat="1" ht="26.4" x14ac:dyDescent="0.9">
      <c r="B182" s="318" t="s">
        <v>208</v>
      </c>
      <c r="C182" s="319" t="s">
        <v>169</v>
      </c>
      <c r="D182" s="320">
        <v>99.3</v>
      </c>
      <c r="E182" s="320"/>
      <c r="F182" s="321"/>
      <c r="G182" s="322"/>
      <c r="H182" s="322"/>
      <c r="I182" s="323"/>
      <c r="J182" s="324">
        <v>391413.76999999996</v>
      </c>
      <c r="K182" s="324">
        <v>391413.76999999996</v>
      </c>
      <c r="L182" s="324">
        <v>388673.88999999996</v>
      </c>
      <c r="M182" s="325">
        <v>12</v>
      </c>
    </row>
    <row r="183" spans="2:13" s="89" customFormat="1" ht="26.4" x14ac:dyDescent="0.9">
      <c r="B183" s="318" t="s">
        <v>208</v>
      </c>
      <c r="C183" s="319" t="s">
        <v>169</v>
      </c>
      <c r="D183" s="320">
        <v>99.305000000000007</v>
      </c>
      <c r="E183" s="320"/>
      <c r="F183" s="321"/>
      <c r="G183" s="322"/>
      <c r="H183" s="322"/>
      <c r="I183" s="323"/>
      <c r="J183" s="324">
        <v>41208.699999999997</v>
      </c>
      <c r="K183" s="324">
        <v>41208.699999999997</v>
      </c>
      <c r="L183" s="324">
        <v>40922.29</v>
      </c>
      <c r="M183" s="325">
        <v>2</v>
      </c>
    </row>
    <row r="184" spans="2:13" s="89" customFormat="1" ht="26.4" x14ac:dyDescent="0.9">
      <c r="B184" s="318" t="s">
        <v>208</v>
      </c>
      <c r="C184" s="319" t="s">
        <v>169</v>
      </c>
      <c r="D184" s="320">
        <v>99.35</v>
      </c>
      <c r="E184" s="320"/>
      <c r="F184" s="321"/>
      <c r="G184" s="322"/>
      <c r="H184" s="322"/>
      <c r="I184" s="323"/>
      <c r="J184" s="324">
        <v>159680.52999999997</v>
      </c>
      <c r="K184" s="324">
        <v>159680.52999999997</v>
      </c>
      <c r="L184" s="324">
        <v>158642.60999999999</v>
      </c>
      <c r="M184" s="325">
        <v>5</v>
      </c>
    </row>
    <row r="185" spans="2:13" s="89" customFormat="1" ht="26.4" x14ac:dyDescent="0.9">
      <c r="B185" s="318" t="s">
        <v>208</v>
      </c>
      <c r="C185" s="319" t="s">
        <v>169</v>
      </c>
      <c r="D185" s="320">
        <v>99.37</v>
      </c>
      <c r="E185" s="320"/>
      <c r="F185" s="321"/>
      <c r="G185" s="322"/>
      <c r="H185" s="322"/>
      <c r="I185" s="323"/>
      <c r="J185" s="324">
        <v>51381.35</v>
      </c>
      <c r="K185" s="324">
        <v>51381.35</v>
      </c>
      <c r="L185" s="324">
        <v>51057.65</v>
      </c>
      <c r="M185" s="325">
        <v>1</v>
      </c>
    </row>
    <row r="186" spans="2:13" s="89" customFormat="1" ht="26.4" x14ac:dyDescent="0.9">
      <c r="B186" s="318" t="s">
        <v>208</v>
      </c>
      <c r="C186" s="319" t="s">
        <v>169</v>
      </c>
      <c r="D186" s="320">
        <v>99.4</v>
      </c>
      <c r="E186" s="320"/>
      <c r="F186" s="321"/>
      <c r="G186" s="322"/>
      <c r="H186" s="322"/>
      <c r="I186" s="323"/>
      <c r="J186" s="324">
        <v>559474.15</v>
      </c>
      <c r="K186" s="324">
        <v>559474.15</v>
      </c>
      <c r="L186" s="324">
        <v>556117.31000000006</v>
      </c>
      <c r="M186" s="325">
        <v>13</v>
      </c>
    </row>
    <row r="187" spans="2:13" s="89" customFormat="1" ht="26.4" x14ac:dyDescent="0.9">
      <c r="B187" s="318" t="s">
        <v>208</v>
      </c>
      <c r="C187" s="319" t="s">
        <v>169</v>
      </c>
      <c r="D187" s="320">
        <v>99.405000000000001</v>
      </c>
      <c r="E187" s="320"/>
      <c r="F187" s="321"/>
      <c r="G187" s="322"/>
      <c r="H187" s="322"/>
      <c r="I187" s="323"/>
      <c r="J187" s="324">
        <v>20941.53</v>
      </c>
      <c r="K187" s="324">
        <v>20941.53</v>
      </c>
      <c r="L187" s="324">
        <v>20816.93</v>
      </c>
      <c r="M187" s="325">
        <v>1</v>
      </c>
    </row>
    <row r="188" spans="2:13" s="89" customFormat="1" ht="26.4" x14ac:dyDescent="0.9">
      <c r="B188" s="318" t="s">
        <v>208</v>
      </c>
      <c r="C188" s="319" t="s">
        <v>169</v>
      </c>
      <c r="D188" s="320">
        <v>99.42</v>
      </c>
      <c r="E188" s="320"/>
      <c r="F188" s="321"/>
      <c r="G188" s="322"/>
      <c r="H188" s="322"/>
      <c r="I188" s="323"/>
      <c r="J188" s="324">
        <v>54491.23</v>
      </c>
      <c r="K188" s="324">
        <v>54491.23</v>
      </c>
      <c r="L188" s="324">
        <v>54175.18</v>
      </c>
      <c r="M188" s="325">
        <v>1</v>
      </c>
    </row>
    <row r="189" spans="2:13" s="89" customFormat="1" ht="26.4" x14ac:dyDescent="0.9">
      <c r="B189" s="318" t="s">
        <v>208</v>
      </c>
      <c r="C189" s="319" t="s">
        <v>169</v>
      </c>
      <c r="D189" s="320">
        <v>99.45</v>
      </c>
      <c r="E189" s="320"/>
      <c r="F189" s="321"/>
      <c r="G189" s="322"/>
      <c r="H189" s="322"/>
      <c r="I189" s="323"/>
      <c r="J189" s="324">
        <v>266460.59999999998</v>
      </c>
      <c r="K189" s="324">
        <v>266460.59999999998</v>
      </c>
      <c r="L189" s="324">
        <v>264995.07</v>
      </c>
      <c r="M189" s="325">
        <v>5</v>
      </c>
    </row>
    <row r="190" spans="2:13" s="89" customFormat="1" ht="26.4" x14ac:dyDescent="0.9">
      <c r="B190" s="318" t="s">
        <v>208</v>
      </c>
      <c r="C190" s="319" t="s">
        <v>169</v>
      </c>
      <c r="D190" s="320">
        <v>99.47</v>
      </c>
      <c r="E190" s="320"/>
      <c r="F190" s="321"/>
      <c r="G190" s="322"/>
      <c r="H190" s="322"/>
      <c r="I190" s="323"/>
      <c r="J190" s="324">
        <v>169453.09</v>
      </c>
      <c r="K190" s="324">
        <v>169453.09</v>
      </c>
      <c r="L190" s="324">
        <v>168554.99</v>
      </c>
      <c r="M190" s="325">
        <v>1</v>
      </c>
    </row>
    <row r="191" spans="2:13" s="89" customFormat="1" ht="26.4" x14ac:dyDescent="0.9">
      <c r="B191" s="318" t="s">
        <v>208</v>
      </c>
      <c r="C191" s="319" t="s">
        <v>169</v>
      </c>
      <c r="D191" s="320">
        <v>99.5</v>
      </c>
      <c r="E191" s="320"/>
      <c r="F191" s="321"/>
      <c r="G191" s="322"/>
      <c r="H191" s="322"/>
      <c r="I191" s="323"/>
      <c r="J191" s="324">
        <v>1473224.8</v>
      </c>
      <c r="K191" s="324">
        <v>1473224.8</v>
      </c>
      <c r="L191" s="324">
        <v>1465858.68</v>
      </c>
      <c r="M191" s="325">
        <v>15</v>
      </c>
    </row>
    <row r="192" spans="2:13" s="89" customFormat="1" ht="26.4" x14ac:dyDescent="0.9">
      <c r="B192" s="318" t="s">
        <v>208</v>
      </c>
      <c r="C192" s="319" t="s">
        <v>169</v>
      </c>
      <c r="D192" s="320">
        <v>99.51</v>
      </c>
      <c r="E192" s="320"/>
      <c r="F192" s="321"/>
      <c r="G192" s="322"/>
      <c r="H192" s="322"/>
      <c r="I192" s="323"/>
      <c r="J192" s="324">
        <v>412374.91</v>
      </c>
      <c r="K192" s="324">
        <v>412374.91</v>
      </c>
      <c r="L192" s="324">
        <v>410354.28</v>
      </c>
      <c r="M192" s="325">
        <v>3</v>
      </c>
    </row>
    <row r="193" spans="2:13" s="89" customFormat="1" ht="26.4" x14ac:dyDescent="0.9">
      <c r="B193" s="318" t="s">
        <v>208</v>
      </c>
      <c r="C193" s="319" t="s">
        <v>169</v>
      </c>
      <c r="D193" s="320">
        <v>99.52</v>
      </c>
      <c r="E193" s="320"/>
      <c r="F193" s="321"/>
      <c r="G193" s="322"/>
      <c r="H193" s="322"/>
      <c r="I193" s="323"/>
      <c r="J193" s="324">
        <v>484462.20999999996</v>
      </c>
      <c r="K193" s="324">
        <v>484462.20999999996</v>
      </c>
      <c r="L193" s="324">
        <v>482136.79</v>
      </c>
      <c r="M193" s="325">
        <v>3</v>
      </c>
    </row>
    <row r="194" spans="2:13" s="89" customFormat="1" ht="26.4" x14ac:dyDescent="0.9">
      <c r="B194" s="318" t="s">
        <v>208</v>
      </c>
      <c r="C194" s="319" t="s">
        <v>169</v>
      </c>
      <c r="D194" s="320">
        <v>99.53</v>
      </c>
      <c r="E194" s="320"/>
      <c r="F194" s="321"/>
      <c r="G194" s="322"/>
      <c r="H194" s="322"/>
      <c r="I194" s="323"/>
      <c r="J194" s="324">
        <v>614919.72</v>
      </c>
      <c r="K194" s="324">
        <v>614919.72</v>
      </c>
      <c r="L194" s="324">
        <v>612029.59</v>
      </c>
      <c r="M194" s="325">
        <v>3</v>
      </c>
    </row>
    <row r="195" spans="2:13" s="89" customFormat="1" ht="26.4" x14ac:dyDescent="0.9">
      <c r="B195" s="318" t="s">
        <v>208</v>
      </c>
      <c r="C195" s="319" t="s">
        <v>169</v>
      </c>
      <c r="D195" s="320">
        <v>99.530100000000004</v>
      </c>
      <c r="E195" s="320"/>
      <c r="F195" s="321"/>
      <c r="G195" s="322"/>
      <c r="H195" s="322"/>
      <c r="I195" s="323"/>
      <c r="J195" s="324">
        <v>366324.20999999996</v>
      </c>
      <c r="K195" s="324">
        <v>366324.20999999996</v>
      </c>
      <c r="L195" s="324">
        <v>364602.85</v>
      </c>
      <c r="M195" s="325">
        <v>2</v>
      </c>
    </row>
    <row r="196" spans="2:13" s="89" customFormat="1" ht="26.4" x14ac:dyDescent="0.9">
      <c r="B196" s="318" t="s">
        <v>208</v>
      </c>
      <c r="C196" s="319" t="s">
        <v>169</v>
      </c>
      <c r="D196" s="320">
        <v>99.543999999999997</v>
      </c>
      <c r="E196" s="320"/>
      <c r="F196" s="321"/>
      <c r="G196" s="322"/>
      <c r="H196" s="322"/>
      <c r="I196" s="323"/>
      <c r="J196" s="324">
        <v>511818.58</v>
      </c>
      <c r="K196" s="324">
        <v>511818.58</v>
      </c>
      <c r="L196" s="324">
        <v>509484.69</v>
      </c>
      <c r="M196" s="325">
        <v>1</v>
      </c>
    </row>
    <row r="197" spans="2:13" s="89" customFormat="1" ht="26.4" x14ac:dyDescent="0.9">
      <c r="B197" s="318" t="s">
        <v>208</v>
      </c>
      <c r="C197" s="319" t="s">
        <v>169</v>
      </c>
      <c r="D197" s="320">
        <v>99.55</v>
      </c>
      <c r="E197" s="320"/>
      <c r="F197" s="321"/>
      <c r="G197" s="322"/>
      <c r="H197" s="322"/>
      <c r="I197" s="323"/>
      <c r="J197" s="324">
        <v>1075388.25</v>
      </c>
      <c r="K197" s="324">
        <v>1075388.25</v>
      </c>
      <c r="L197" s="324">
        <v>1070549</v>
      </c>
      <c r="M197" s="325">
        <v>12</v>
      </c>
    </row>
    <row r="198" spans="2:13" s="89" customFormat="1" ht="26.4" x14ac:dyDescent="0.9">
      <c r="B198" s="318" t="s">
        <v>208</v>
      </c>
      <c r="C198" s="319" t="s">
        <v>169</v>
      </c>
      <c r="D198" s="320">
        <v>99.564999999999998</v>
      </c>
      <c r="E198" s="320"/>
      <c r="F198" s="321"/>
      <c r="G198" s="322"/>
      <c r="H198" s="322"/>
      <c r="I198" s="323"/>
      <c r="J198" s="324">
        <v>1270868.6200000001</v>
      </c>
      <c r="K198" s="324">
        <v>1270868.6200000001</v>
      </c>
      <c r="L198" s="324">
        <v>1265340.3400000001</v>
      </c>
      <c r="M198" s="325">
        <v>1</v>
      </c>
    </row>
    <row r="199" spans="2:13" s="89" customFormat="1" ht="26.4" x14ac:dyDescent="0.9">
      <c r="B199" s="318" t="s">
        <v>208</v>
      </c>
      <c r="C199" s="319" t="s">
        <v>169</v>
      </c>
      <c r="D199" s="320">
        <v>99.575000000000003</v>
      </c>
      <c r="E199" s="320"/>
      <c r="F199" s="321"/>
      <c r="G199" s="322"/>
      <c r="H199" s="322"/>
      <c r="I199" s="323"/>
      <c r="J199" s="324">
        <v>98571.4</v>
      </c>
      <c r="K199" s="324">
        <v>98571.4</v>
      </c>
      <c r="L199" s="324">
        <v>98152.47</v>
      </c>
      <c r="M199" s="325">
        <v>1</v>
      </c>
    </row>
    <row r="200" spans="2:13" s="89" customFormat="1" ht="26.4" x14ac:dyDescent="0.9">
      <c r="B200" s="318" t="s">
        <v>208</v>
      </c>
      <c r="C200" s="319" t="s">
        <v>169</v>
      </c>
      <c r="D200" s="320">
        <v>99.58</v>
      </c>
      <c r="E200" s="320"/>
      <c r="F200" s="321"/>
      <c r="G200" s="322"/>
      <c r="H200" s="322"/>
      <c r="I200" s="323"/>
      <c r="J200" s="324">
        <v>190293.51</v>
      </c>
      <c r="K200" s="324">
        <v>190293.51</v>
      </c>
      <c r="L200" s="324">
        <v>189494.28</v>
      </c>
      <c r="M200" s="325">
        <v>1</v>
      </c>
    </row>
    <row r="201" spans="2:13" s="89" customFormat="1" ht="26.4" x14ac:dyDescent="0.9">
      <c r="B201" s="318" t="s">
        <v>208</v>
      </c>
      <c r="C201" s="319" t="s">
        <v>169</v>
      </c>
      <c r="D201" s="320">
        <v>99.582400000000007</v>
      </c>
      <c r="E201" s="320"/>
      <c r="F201" s="321"/>
      <c r="G201" s="322"/>
      <c r="H201" s="322"/>
      <c r="I201" s="323"/>
      <c r="J201" s="324">
        <v>400000</v>
      </c>
      <c r="K201" s="324">
        <v>400000</v>
      </c>
      <c r="L201" s="324">
        <v>398329.59999999998</v>
      </c>
      <c r="M201" s="325">
        <v>1</v>
      </c>
    </row>
    <row r="202" spans="2:13" s="89" customFormat="1" ht="26.4" x14ac:dyDescent="0.9">
      <c r="B202" s="318" t="s">
        <v>208</v>
      </c>
      <c r="C202" s="319" t="s">
        <v>169</v>
      </c>
      <c r="D202" s="320">
        <v>99.6</v>
      </c>
      <c r="E202" s="320"/>
      <c r="F202" s="321"/>
      <c r="G202" s="322"/>
      <c r="H202" s="322"/>
      <c r="I202" s="323"/>
      <c r="J202" s="324">
        <v>1187565.07</v>
      </c>
      <c r="K202" s="324">
        <v>1187565.07</v>
      </c>
      <c r="L202" s="324">
        <v>1182814.8099999998</v>
      </c>
      <c r="M202" s="325">
        <v>10</v>
      </c>
    </row>
    <row r="203" spans="2:13" s="89" customFormat="1" ht="26.4" x14ac:dyDescent="0.9">
      <c r="B203" s="318" t="s">
        <v>208</v>
      </c>
      <c r="C203" s="319" t="s">
        <v>169</v>
      </c>
      <c r="D203" s="320">
        <v>99.603200000000001</v>
      </c>
      <c r="E203" s="320"/>
      <c r="F203" s="321"/>
      <c r="G203" s="322"/>
      <c r="H203" s="322"/>
      <c r="I203" s="323"/>
      <c r="J203" s="324">
        <v>606044.55000000005</v>
      </c>
      <c r="K203" s="324">
        <v>606044.55000000005</v>
      </c>
      <c r="L203" s="324">
        <v>603639.77</v>
      </c>
      <c r="M203" s="325">
        <v>1</v>
      </c>
    </row>
    <row r="204" spans="2:13" s="89" customFormat="1" ht="26.4" x14ac:dyDescent="0.9">
      <c r="B204" s="318" t="s">
        <v>208</v>
      </c>
      <c r="C204" s="319" t="s">
        <v>169</v>
      </c>
      <c r="D204" s="320">
        <v>99.62</v>
      </c>
      <c r="E204" s="320"/>
      <c r="F204" s="321"/>
      <c r="G204" s="322"/>
      <c r="H204" s="322"/>
      <c r="I204" s="323"/>
      <c r="J204" s="324">
        <v>557336.04</v>
      </c>
      <c r="K204" s="324">
        <v>557336.04</v>
      </c>
      <c r="L204" s="324">
        <v>555218.17000000004</v>
      </c>
      <c r="M204" s="325">
        <v>4</v>
      </c>
    </row>
    <row r="205" spans="2:13" s="89" customFormat="1" ht="26.4" x14ac:dyDescent="0.9">
      <c r="B205" s="318" t="s">
        <v>208</v>
      </c>
      <c r="C205" s="319" t="s">
        <v>169</v>
      </c>
      <c r="D205" s="320">
        <v>99.639499999999998</v>
      </c>
      <c r="E205" s="320"/>
      <c r="F205" s="321"/>
      <c r="G205" s="322"/>
      <c r="H205" s="322"/>
      <c r="I205" s="323"/>
      <c r="J205" s="324">
        <v>159586.26999999999</v>
      </c>
      <c r="K205" s="324">
        <v>159586.26999999999</v>
      </c>
      <c r="L205" s="324">
        <v>159010.96</v>
      </c>
      <c r="M205" s="325">
        <v>1</v>
      </c>
    </row>
    <row r="206" spans="2:13" s="89" customFormat="1" ht="26.4" x14ac:dyDescent="0.9">
      <c r="B206" s="318" t="s">
        <v>208</v>
      </c>
      <c r="C206" s="319" t="s">
        <v>169</v>
      </c>
      <c r="D206" s="320">
        <v>99.64</v>
      </c>
      <c r="E206" s="320"/>
      <c r="F206" s="321"/>
      <c r="G206" s="322"/>
      <c r="H206" s="322"/>
      <c r="I206" s="323"/>
      <c r="J206" s="324">
        <v>122905.9</v>
      </c>
      <c r="K206" s="324">
        <v>122905.9</v>
      </c>
      <c r="L206" s="324">
        <v>122463.44</v>
      </c>
      <c r="M206" s="325">
        <v>1</v>
      </c>
    </row>
    <row r="207" spans="2:13" s="89" customFormat="1" ht="26.4" x14ac:dyDescent="0.9">
      <c r="B207" s="318" t="s">
        <v>208</v>
      </c>
      <c r="C207" s="319" t="s">
        <v>169</v>
      </c>
      <c r="D207" s="320">
        <v>99.65</v>
      </c>
      <c r="E207" s="320"/>
      <c r="F207" s="321"/>
      <c r="G207" s="322"/>
      <c r="H207" s="322"/>
      <c r="I207" s="323"/>
      <c r="J207" s="324">
        <v>695095.9800000001</v>
      </c>
      <c r="K207" s="324">
        <v>695095.9800000001</v>
      </c>
      <c r="L207" s="324">
        <v>692663.14</v>
      </c>
      <c r="M207" s="325">
        <v>5</v>
      </c>
    </row>
    <row r="208" spans="2:13" s="89" customFormat="1" ht="26.4" x14ac:dyDescent="0.9">
      <c r="B208" s="318" t="s">
        <v>208</v>
      </c>
      <c r="C208" s="319" t="s">
        <v>169</v>
      </c>
      <c r="D208" s="320">
        <v>99.69</v>
      </c>
      <c r="E208" s="320"/>
      <c r="F208" s="321"/>
      <c r="G208" s="322"/>
      <c r="H208" s="322"/>
      <c r="I208" s="323"/>
      <c r="J208" s="324">
        <v>315269.17</v>
      </c>
      <c r="K208" s="324">
        <v>315269.17</v>
      </c>
      <c r="L208" s="324">
        <v>314291.83999999997</v>
      </c>
      <c r="M208" s="325">
        <v>2</v>
      </c>
    </row>
    <row r="209" spans="2:13" s="89" customFormat="1" ht="26.4" x14ac:dyDescent="0.9">
      <c r="B209" s="318" t="s">
        <v>208</v>
      </c>
      <c r="C209" s="319" t="s">
        <v>169</v>
      </c>
      <c r="D209" s="320">
        <v>99.7</v>
      </c>
      <c r="E209" s="320"/>
      <c r="F209" s="321"/>
      <c r="G209" s="322"/>
      <c r="H209" s="322"/>
      <c r="I209" s="323"/>
      <c r="J209" s="324">
        <v>1005489.8999999999</v>
      </c>
      <c r="K209" s="324">
        <v>1005489.8999999999</v>
      </c>
      <c r="L209" s="324">
        <v>1002473.4400000001</v>
      </c>
      <c r="M209" s="325">
        <v>6</v>
      </c>
    </row>
    <row r="210" spans="2:13" s="89" customFormat="1" ht="26.4" x14ac:dyDescent="0.9">
      <c r="B210" s="318" t="s">
        <v>208</v>
      </c>
      <c r="C210" s="319" t="s">
        <v>169</v>
      </c>
      <c r="D210" s="320">
        <v>99.72</v>
      </c>
      <c r="E210" s="320"/>
      <c r="F210" s="321"/>
      <c r="G210" s="322"/>
      <c r="H210" s="322"/>
      <c r="I210" s="323"/>
      <c r="J210" s="324">
        <v>125175.58</v>
      </c>
      <c r="K210" s="324">
        <v>125175.58</v>
      </c>
      <c r="L210" s="324">
        <v>124825.09</v>
      </c>
      <c r="M210" s="325">
        <v>1</v>
      </c>
    </row>
    <row r="211" spans="2:13" s="89" customFormat="1" ht="26.4" x14ac:dyDescent="0.9">
      <c r="B211" s="318" t="s">
        <v>208</v>
      </c>
      <c r="C211" s="319" t="s">
        <v>169</v>
      </c>
      <c r="D211" s="320">
        <v>99.73</v>
      </c>
      <c r="E211" s="320"/>
      <c r="F211" s="321"/>
      <c r="G211" s="322"/>
      <c r="H211" s="322"/>
      <c r="I211" s="323"/>
      <c r="J211" s="324">
        <v>697232.81</v>
      </c>
      <c r="K211" s="324">
        <v>697232.81</v>
      </c>
      <c r="L211" s="324">
        <v>695350.28</v>
      </c>
      <c r="M211" s="325">
        <v>2</v>
      </c>
    </row>
    <row r="212" spans="2:13" s="89" customFormat="1" ht="26.4" x14ac:dyDescent="0.9">
      <c r="B212" s="318" t="s">
        <v>208</v>
      </c>
      <c r="C212" s="319" t="s">
        <v>169</v>
      </c>
      <c r="D212" s="320">
        <v>99.730199999999996</v>
      </c>
      <c r="E212" s="320"/>
      <c r="F212" s="321"/>
      <c r="G212" s="322"/>
      <c r="H212" s="322"/>
      <c r="I212" s="323"/>
      <c r="J212" s="324">
        <v>120889.42</v>
      </c>
      <c r="K212" s="324">
        <v>120889.42</v>
      </c>
      <c r="L212" s="324">
        <v>120563.26</v>
      </c>
      <c r="M212" s="325">
        <v>1</v>
      </c>
    </row>
    <row r="213" spans="2:13" s="89" customFormat="1" ht="26.4" x14ac:dyDescent="0.9">
      <c r="B213" s="318" t="s">
        <v>208</v>
      </c>
      <c r="C213" s="319" t="s">
        <v>169</v>
      </c>
      <c r="D213" s="320">
        <v>99.75</v>
      </c>
      <c r="E213" s="320"/>
      <c r="F213" s="321"/>
      <c r="G213" s="322"/>
      <c r="H213" s="322"/>
      <c r="I213" s="323"/>
      <c r="J213" s="324">
        <v>2640678.0800000005</v>
      </c>
      <c r="K213" s="324">
        <v>2640678.0800000005</v>
      </c>
      <c r="L213" s="324">
        <v>2634076.3999999994</v>
      </c>
      <c r="M213" s="325">
        <v>9</v>
      </c>
    </row>
    <row r="214" spans="2:13" s="89" customFormat="1" ht="26.4" x14ac:dyDescent="0.9">
      <c r="B214" s="318" t="s">
        <v>208</v>
      </c>
      <c r="C214" s="319" t="s">
        <v>169</v>
      </c>
      <c r="D214" s="320">
        <v>99.76</v>
      </c>
      <c r="E214" s="320"/>
      <c r="F214" s="321"/>
      <c r="G214" s="322"/>
      <c r="H214" s="322"/>
      <c r="I214" s="323"/>
      <c r="J214" s="324">
        <v>1893833.85</v>
      </c>
      <c r="K214" s="324">
        <v>1893833.85</v>
      </c>
      <c r="L214" s="324">
        <v>1889288.65</v>
      </c>
      <c r="M214" s="325">
        <v>3</v>
      </c>
    </row>
    <row r="215" spans="2:13" s="89" customFormat="1" ht="26.4" x14ac:dyDescent="0.9">
      <c r="B215" s="318" t="s">
        <v>208</v>
      </c>
      <c r="C215" s="319" t="s">
        <v>169</v>
      </c>
      <c r="D215" s="320">
        <v>99.77</v>
      </c>
      <c r="E215" s="320"/>
      <c r="F215" s="321"/>
      <c r="G215" s="322"/>
      <c r="H215" s="322"/>
      <c r="I215" s="323"/>
      <c r="J215" s="324">
        <v>468174.86</v>
      </c>
      <c r="K215" s="324">
        <v>468174.86</v>
      </c>
      <c r="L215" s="324">
        <v>467098.06</v>
      </c>
      <c r="M215" s="325">
        <v>2</v>
      </c>
    </row>
    <row r="216" spans="2:13" s="89" customFormat="1" ht="26.4" x14ac:dyDescent="0.9">
      <c r="B216" s="318" t="s">
        <v>208</v>
      </c>
      <c r="C216" s="319" t="s">
        <v>169</v>
      </c>
      <c r="D216" s="320">
        <v>99.78</v>
      </c>
      <c r="E216" s="320"/>
      <c r="F216" s="321"/>
      <c r="G216" s="322"/>
      <c r="H216" s="322"/>
      <c r="I216" s="323"/>
      <c r="J216" s="324">
        <v>1305146.0900000001</v>
      </c>
      <c r="K216" s="324">
        <v>1305146.0900000001</v>
      </c>
      <c r="L216" s="324">
        <v>1302274.77</v>
      </c>
      <c r="M216" s="325">
        <v>2</v>
      </c>
    </row>
    <row r="217" spans="2:13" s="89" customFormat="1" ht="26.4" x14ac:dyDescent="0.9">
      <c r="B217" s="318" t="s">
        <v>208</v>
      </c>
      <c r="C217" s="319" t="s">
        <v>169</v>
      </c>
      <c r="D217" s="320">
        <v>99.8</v>
      </c>
      <c r="E217" s="320"/>
      <c r="F217" s="321"/>
      <c r="G217" s="322"/>
      <c r="H217" s="322"/>
      <c r="I217" s="323"/>
      <c r="J217" s="324">
        <v>1925100.94</v>
      </c>
      <c r="K217" s="324">
        <v>1925100.94</v>
      </c>
      <c r="L217" s="324">
        <v>1921250.74</v>
      </c>
      <c r="M217" s="325">
        <v>1</v>
      </c>
    </row>
    <row r="218" spans="2:13" s="89" customFormat="1" ht="26.4" x14ac:dyDescent="0.9">
      <c r="B218" s="318" t="s">
        <v>208</v>
      </c>
      <c r="C218" s="319" t="s">
        <v>169</v>
      </c>
      <c r="D218" s="320">
        <v>99.808300000000003</v>
      </c>
      <c r="E218" s="320"/>
      <c r="F218" s="321"/>
      <c r="G218" s="322"/>
      <c r="H218" s="322"/>
      <c r="I218" s="323"/>
      <c r="J218" s="324">
        <v>1460000</v>
      </c>
      <c r="K218" s="324">
        <v>1460000</v>
      </c>
      <c r="L218" s="324">
        <v>1457201.18</v>
      </c>
      <c r="M218" s="325">
        <v>2</v>
      </c>
    </row>
    <row r="219" spans="2:13" s="89" customFormat="1" ht="26.4" x14ac:dyDescent="0.9">
      <c r="B219" s="318" t="s">
        <v>208</v>
      </c>
      <c r="C219" s="319" t="s">
        <v>169</v>
      </c>
      <c r="D219" s="320">
        <v>99.81</v>
      </c>
      <c r="E219" s="320"/>
      <c r="F219" s="321"/>
      <c r="G219" s="322"/>
      <c r="H219" s="322"/>
      <c r="I219" s="323"/>
      <c r="J219" s="324">
        <v>2204782.39</v>
      </c>
      <c r="K219" s="324">
        <v>2204782.39</v>
      </c>
      <c r="L219" s="324">
        <v>2200593.2999999998</v>
      </c>
      <c r="M219" s="325">
        <v>2</v>
      </c>
    </row>
    <row r="220" spans="2:13" s="89" customFormat="1" ht="26.4" x14ac:dyDescent="0.9">
      <c r="B220" s="318" t="s">
        <v>208</v>
      </c>
      <c r="C220" s="319" t="s">
        <v>169</v>
      </c>
      <c r="D220" s="320">
        <v>99.819000000000003</v>
      </c>
      <c r="E220" s="320"/>
      <c r="F220" s="321"/>
      <c r="G220" s="322"/>
      <c r="H220" s="322"/>
      <c r="I220" s="323"/>
      <c r="J220" s="324">
        <v>797652</v>
      </c>
      <c r="K220" s="324">
        <v>797652</v>
      </c>
      <c r="L220" s="324">
        <v>796208.25</v>
      </c>
      <c r="M220" s="325">
        <v>1</v>
      </c>
    </row>
    <row r="221" spans="2:13" s="89" customFormat="1" ht="26.4" x14ac:dyDescent="0.9">
      <c r="B221" s="318" t="s">
        <v>208</v>
      </c>
      <c r="C221" s="319" t="s">
        <v>169</v>
      </c>
      <c r="D221" s="320">
        <v>99.820999999999998</v>
      </c>
      <c r="E221" s="320"/>
      <c r="F221" s="321"/>
      <c r="G221" s="322"/>
      <c r="H221" s="322"/>
      <c r="I221" s="323"/>
      <c r="J221" s="324">
        <v>1720794.52</v>
      </c>
      <c r="K221" s="324">
        <v>1720794.52</v>
      </c>
      <c r="L221" s="324">
        <v>1717714.3</v>
      </c>
      <c r="M221" s="325">
        <v>1</v>
      </c>
    </row>
    <row r="222" spans="2:13" s="89" customFormat="1" ht="26.4" x14ac:dyDescent="0.9">
      <c r="B222" s="318" t="s">
        <v>208</v>
      </c>
      <c r="C222" s="319" t="s">
        <v>169</v>
      </c>
      <c r="D222" s="320">
        <v>99.83</v>
      </c>
      <c r="E222" s="320"/>
      <c r="F222" s="321"/>
      <c r="G222" s="322"/>
      <c r="H222" s="322"/>
      <c r="I222" s="323"/>
      <c r="J222" s="324">
        <v>5911804.9800000004</v>
      </c>
      <c r="K222" s="324">
        <v>5911804.9800000004</v>
      </c>
      <c r="L222" s="324">
        <v>5901754.9199999999</v>
      </c>
      <c r="M222" s="325">
        <v>2</v>
      </c>
    </row>
    <row r="223" spans="2:13" s="89" customFormat="1" ht="26.4" x14ac:dyDescent="0.9">
      <c r="B223" s="318" t="s">
        <v>208</v>
      </c>
      <c r="C223" s="319" t="s">
        <v>169</v>
      </c>
      <c r="D223" s="320">
        <v>99.837500000000006</v>
      </c>
      <c r="E223" s="320"/>
      <c r="F223" s="321"/>
      <c r="G223" s="322"/>
      <c r="H223" s="322"/>
      <c r="I223" s="323"/>
      <c r="J223" s="324">
        <v>484046.72</v>
      </c>
      <c r="K223" s="324">
        <v>484046.72</v>
      </c>
      <c r="L223" s="324">
        <v>483260.14</v>
      </c>
      <c r="M223" s="325">
        <v>1</v>
      </c>
    </row>
    <row r="224" spans="2:13" s="90" customFormat="1" ht="26.4" x14ac:dyDescent="0.9">
      <c r="B224" s="305" t="s">
        <v>178</v>
      </c>
      <c r="C224" s="312"/>
      <c r="D224" s="313"/>
      <c r="E224" s="313"/>
      <c r="F224" s="314"/>
      <c r="G224" s="315"/>
      <c r="H224" s="315"/>
      <c r="I224" s="436"/>
      <c r="J224" s="316">
        <v>36496477.890000001</v>
      </c>
      <c r="K224" s="316">
        <v>36496477.890000001</v>
      </c>
      <c r="L224" s="316">
        <v>36380387.769999996</v>
      </c>
      <c r="M224" s="317">
        <v>270</v>
      </c>
    </row>
    <row r="225" spans="2:13" s="90" customFormat="1" ht="26.4" x14ac:dyDescent="0.9">
      <c r="B225" s="305" t="s">
        <v>209</v>
      </c>
      <c r="C225" s="312"/>
      <c r="D225" s="313"/>
      <c r="E225" s="313"/>
      <c r="F225" s="314"/>
      <c r="G225" s="315"/>
      <c r="H225" s="315"/>
      <c r="I225" s="436"/>
      <c r="J225" s="316"/>
      <c r="K225" s="316"/>
      <c r="L225" s="316"/>
      <c r="M225" s="317"/>
    </row>
    <row r="226" spans="2:13" s="89" customFormat="1" ht="26.4" x14ac:dyDescent="0.9">
      <c r="B226" s="318" t="s">
        <v>208</v>
      </c>
      <c r="C226" s="319" t="s">
        <v>169</v>
      </c>
      <c r="D226" s="320">
        <v>93</v>
      </c>
      <c r="E226" s="320"/>
      <c r="F226" s="321"/>
      <c r="G226" s="322"/>
      <c r="H226" s="322"/>
      <c r="I226" s="323"/>
      <c r="J226" s="324">
        <v>1158.54</v>
      </c>
      <c r="K226" s="324">
        <v>1158.54</v>
      </c>
      <c r="L226" s="324">
        <v>1077.44</v>
      </c>
      <c r="M226" s="325">
        <v>1</v>
      </c>
    </row>
    <row r="227" spans="2:13" s="89" customFormat="1" ht="26.4" x14ac:dyDescent="0.9">
      <c r="B227" s="318" t="s">
        <v>208</v>
      </c>
      <c r="C227" s="319" t="s">
        <v>169</v>
      </c>
      <c r="D227" s="320">
        <v>93.5</v>
      </c>
      <c r="E227" s="320"/>
      <c r="F227" s="321"/>
      <c r="G227" s="322"/>
      <c r="H227" s="322"/>
      <c r="I227" s="323"/>
      <c r="J227" s="324">
        <v>25849.759999999998</v>
      </c>
      <c r="K227" s="324">
        <v>25849.759999999998</v>
      </c>
      <c r="L227" s="324">
        <v>24169.53</v>
      </c>
      <c r="M227" s="325">
        <v>1</v>
      </c>
    </row>
    <row r="228" spans="2:13" s="89" customFormat="1" ht="26.4" x14ac:dyDescent="0.9">
      <c r="B228" s="318" t="s">
        <v>208</v>
      </c>
      <c r="C228" s="319" t="s">
        <v>169</v>
      </c>
      <c r="D228" s="320">
        <v>94.1</v>
      </c>
      <c r="E228" s="320"/>
      <c r="F228" s="321"/>
      <c r="G228" s="322"/>
      <c r="H228" s="322"/>
      <c r="I228" s="323"/>
      <c r="J228" s="324">
        <v>519236.79</v>
      </c>
      <c r="K228" s="324">
        <v>519236.79</v>
      </c>
      <c r="L228" s="324">
        <v>488601.81</v>
      </c>
      <c r="M228" s="325">
        <v>4</v>
      </c>
    </row>
    <row r="229" spans="2:13" s="89" customFormat="1" ht="26.4" x14ac:dyDescent="0.9">
      <c r="B229" s="318" t="s">
        <v>208</v>
      </c>
      <c r="C229" s="319" t="s">
        <v>169</v>
      </c>
      <c r="D229" s="320">
        <v>94.23</v>
      </c>
      <c r="E229" s="320"/>
      <c r="F229" s="321"/>
      <c r="G229" s="322"/>
      <c r="H229" s="322"/>
      <c r="I229" s="323"/>
      <c r="J229" s="324">
        <v>385503.05</v>
      </c>
      <c r="K229" s="324">
        <v>385503.05</v>
      </c>
      <c r="L229" s="324">
        <v>363259.52</v>
      </c>
      <c r="M229" s="325">
        <v>1</v>
      </c>
    </row>
    <row r="230" spans="2:13" s="89" customFormat="1" ht="26.4" x14ac:dyDescent="0.9">
      <c r="B230" s="318" t="s">
        <v>208</v>
      </c>
      <c r="C230" s="319" t="s">
        <v>169</v>
      </c>
      <c r="D230" s="320">
        <v>94.3</v>
      </c>
      <c r="E230" s="320"/>
      <c r="F230" s="321"/>
      <c r="G230" s="322"/>
      <c r="H230" s="322"/>
      <c r="I230" s="323"/>
      <c r="J230" s="324">
        <v>509876.63</v>
      </c>
      <c r="K230" s="324">
        <v>509876.63</v>
      </c>
      <c r="L230" s="324">
        <v>480813.67000000004</v>
      </c>
      <c r="M230" s="325">
        <v>7</v>
      </c>
    </row>
    <row r="231" spans="2:13" s="89" customFormat="1" ht="26.4" x14ac:dyDescent="0.9">
      <c r="B231" s="318" t="s">
        <v>208</v>
      </c>
      <c r="C231" s="319" t="s">
        <v>169</v>
      </c>
      <c r="D231" s="320">
        <v>94.4</v>
      </c>
      <c r="E231" s="320"/>
      <c r="F231" s="321"/>
      <c r="G231" s="322"/>
      <c r="H231" s="322"/>
      <c r="I231" s="323"/>
      <c r="J231" s="324">
        <v>135235.49</v>
      </c>
      <c r="K231" s="324">
        <v>135235.49</v>
      </c>
      <c r="L231" s="324">
        <v>127662.3</v>
      </c>
      <c r="M231" s="325">
        <v>1</v>
      </c>
    </row>
    <row r="232" spans="2:13" s="89" customFormat="1" ht="26.4" x14ac:dyDescent="0.9">
      <c r="B232" s="318" t="s">
        <v>208</v>
      </c>
      <c r="C232" s="319" t="s">
        <v>169</v>
      </c>
      <c r="D232" s="320">
        <v>94.417400000000001</v>
      </c>
      <c r="E232" s="320"/>
      <c r="F232" s="321"/>
      <c r="G232" s="322"/>
      <c r="H232" s="322"/>
      <c r="I232" s="323"/>
      <c r="J232" s="324">
        <v>109158.01</v>
      </c>
      <c r="K232" s="324">
        <v>109158.01</v>
      </c>
      <c r="L232" s="324">
        <v>103064.15</v>
      </c>
      <c r="M232" s="325">
        <v>1</v>
      </c>
    </row>
    <row r="233" spans="2:13" s="89" customFormat="1" ht="26.4" x14ac:dyDescent="0.9">
      <c r="B233" s="318" t="s">
        <v>208</v>
      </c>
      <c r="C233" s="319" t="s">
        <v>169</v>
      </c>
      <c r="D233" s="320">
        <v>94.5</v>
      </c>
      <c r="E233" s="320"/>
      <c r="F233" s="321"/>
      <c r="G233" s="322"/>
      <c r="H233" s="322"/>
      <c r="I233" s="323"/>
      <c r="J233" s="324">
        <v>298338.40000000002</v>
      </c>
      <c r="K233" s="324">
        <v>298338.40000000002</v>
      </c>
      <c r="L233" s="324">
        <v>281929.78999999998</v>
      </c>
      <c r="M233" s="325">
        <v>2</v>
      </c>
    </row>
    <row r="234" spans="2:13" s="89" customFormat="1" ht="26.4" x14ac:dyDescent="0.9">
      <c r="B234" s="318" t="s">
        <v>208</v>
      </c>
      <c r="C234" s="319" t="s">
        <v>169</v>
      </c>
      <c r="D234" s="320">
        <v>94.555000000000007</v>
      </c>
      <c r="E234" s="320"/>
      <c r="F234" s="321"/>
      <c r="G234" s="322"/>
      <c r="H234" s="322"/>
      <c r="I234" s="323"/>
      <c r="J234" s="324">
        <v>300000</v>
      </c>
      <c r="K234" s="324">
        <v>300000</v>
      </c>
      <c r="L234" s="324">
        <v>283665</v>
      </c>
      <c r="M234" s="325">
        <v>1</v>
      </c>
    </row>
    <row r="235" spans="2:13" s="89" customFormat="1" ht="26.4" x14ac:dyDescent="0.9">
      <c r="B235" s="318" t="s">
        <v>208</v>
      </c>
      <c r="C235" s="319" t="s">
        <v>169</v>
      </c>
      <c r="D235" s="320">
        <v>94.6</v>
      </c>
      <c r="E235" s="320"/>
      <c r="F235" s="321"/>
      <c r="G235" s="322"/>
      <c r="H235" s="322"/>
      <c r="I235" s="323"/>
      <c r="J235" s="324">
        <v>208381.05</v>
      </c>
      <c r="K235" s="324">
        <v>208381.05</v>
      </c>
      <c r="L235" s="324">
        <v>197128.47</v>
      </c>
      <c r="M235" s="325">
        <v>1</v>
      </c>
    </row>
    <row r="236" spans="2:13" s="89" customFormat="1" ht="26.4" x14ac:dyDescent="0.9">
      <c r="B236" s="318" t="s">
        <v>208</v>
      </c>
      <c r="C236" s="319" t="s">
        <v>169</v>
      </c>
      <c r="D236" s="320">
        <v>94.744699999999995</v>
      </c>
      <c r="E236" s="320"/>
      <c r="F236" s="321"/>
      <c r="G236" s="322"/>
      <c r="H236" s="322"/>
      <c r="I236" s="323"/>
      <c r="J236" s="324">
        <v>4000000</v>
      </c>
      <c r="K236" s="324">
        <v>4000000</v>
      </c>
      <c r="L236" s="324">
        <v>3789788</v>
      </c>
      <c r="M236" s="325">
        <v>1</v>
      </c>
    </row>
    <row r="237" spans="2:13" s="89" customFormat="1" ht="26.4" x14ac:dyDescent="0.9">
      <c r="B237" s="318" t="s">
        <v>208</v>
      </c>
      <c r="C237" s="319" t="s">
        <v>169</v>
      </c>
      <c r="D237" s="320">
        <v>94.812399999999997</v>
      </c>
      <c r="E237" s="320"/>
      <c r="F237" s="321"/>
      <c r="G237" s="322"/>
      <c r="H237" s="322"/>
      <c r="I237" s="323"/>
      <c r="J237" s="324">
        <v>428585.74</v>
      </c>
      <c r="K237" s="324">
        <v>428585.74</v>
      </c>
      <c r="L237" s="324">
        <v>406352.43</v>
      </c>
      <c r="M237" s="325">
        <v>2</v>
      </c>
    </row>
    <row r="238" spans="2:13" s="89" customFormat="1" ht="26.4" x14ac:dyDescent="0.9">
      <c r="B238" s="318" t="s">
        <v>208</v>
      </c>
      <c r="C238" s="319" t="s">
        <v>169</v>
      </c>
      <c r="D238" s="320">
        <v>95</v>
      </c>
      <c r="E238" s="320"/>
      <c r="F238" s="321"/>
      <c r="G238" s="322"/>
      <c r="H238" s="322"/>
      <c r="I238" s="323"/>
      <c r="J238" s="324">
        <v>200000</v>
      </c>
      <c r="K238" s="324">
        <v>200000</v>
      </c>
      <c r="L238" s="324">
        <v>190000</v>
      </c>
      <c r="M238" s="325">
        <v>2</v>
      </c>
    </row>
    <row r="239" spans="2:13" s="89" customFormat="1" ht="26.4" x14ac:dyDescent="0.9">
      <c r="B239" s="318" t="s">
        <v>208</v>
      </c>
      <c r="C239" s="319" t="s">
        <v>169</v>
      </c>
      <c r="D239" s="320">
        <v>95.5</v>
      </c>
      <c r="E239" s="320"/>
      <c r="F239" s="321"/>
      <c r="G239" s="322"/>
      <c r="H239" s="322"/>
      <c r="I239" s="323"/>
      <c r="J239" s="324">
        <v>25000</v>
      </c>
      <c r="K239" s="324">
        <v>25000</v>
      </c>
      <c r="L239" s="324">
        <v>23875</v>
      </c>
      <c r="M239" s="325">
        <v>4</v>
      </c>
    </row>
    <row r="240" spans="2:13" s="90" customFormat="1" ht="26.4" x14ac:dyDescent="0.9">
      <c r="B240" s="305" t="s">
        <v>178</v>
      </c>
      <c r="C240" s="312"/>
      <c r="D240" s="313"/>
      <c r="E240" s="313"/>
      <c r="F240" s="314"/>
      <c r="G240" s="315"/>
      <c r="H240" s="315"/>
      <c r="I240" s="436"/>
      <c r="J240" s="316">
        <v>7146323.46</v>
      </c>
      <c r="K240" s="316">
        <v>7146323.46</v>
      </c>
      <c r="L240" s="316">
        <v>6761387.1099999994</v>
      </c>
      <c r="M240" s="317">
        <v>29</v>
      </c>
    </row>
    <row r="241" spans="2:13" s="90" customFormat="1" ht="26.4" x14ac:dyDescent="0.9">
      <c r="B241" s="305" t="s">
        <v>210</v>
      </c>
      <c r="C241" s="312"/>
      <c r="D241" s="313"/>
      <c r="E241" s="313"/>
      <c r="F241" s="314"/>
      <c r="G241" s="315"/>
      <c r="H241" s="315"/>
      <c r="I241" s="436"/>
      <c r="J241" s="316"/>
      <c r="K241" s="316"/>
      <c r="L241" s="316"/>
      <c r="M241" s="317"/>
    </row>
    <row r="242" spans="2:13" s="89" customFormat="1" ht="26.4" x14ac:dyDescent="0.9">
      <c r="B242" s="318" t="s">
        <v>402</v>
      </c>
      <c r="C242" s="319" t="s">
        <v>169</v>
      </c>
      <c r="D242" s="320">
        <v>99.993700000000004</v>
      </c>
      <c r="E242" s="320">
        <v>9.75</v>
      </c>
      <c r="F242" s="321" t="s">
        <v>235</v>
      </c>
      <c r="G242" s="322">
        <v>9.75</v>
      </c>
      <c r="H242" s="322">
        <v>10.112310000000001</v>
      </c>
      <c r="I242" s="323" t="s">
        <v>180</v>
      </c>
      <c r="J242" s="324">
        <v>1980000</v>
      </c>
      <c r="K242" s="324">
        <v>1980000</v>
      </c>
      <c r="L242" s="324">
        <v>1979875.64</v>
      </c>
      <c r="M242" s="325">
        <v>1</v>
      </c>
    </row>
    <row r="243" spans="2:13" s="89" customFormat="1" ht="26.4" x14ac:dyDescent="0.9">
      <c r="B243" s="318" t="s">
        <v>402</v>
      </c>
      <c r="C243" s="319" t="s">
        <v>169</v>
      </c>
      <c r="D243" s="320">
        <v>98.280100000000004</v>
      </c>
      <c r="E243" s="320">
        <v>9.25</v>
      </c>
      <c r="F243" s="321" t="s">
        <v>187</v>
      </c>
      <c r="G243" s="322">
        <v>10.5</v>
      </c>
      <c r="H243" s="322">
        <v>10.920719999999999</v>
      </c>
      <c r="I243" s="323" t="s">
        <v>180</v>
      </c>
      <c r="J243" s="324">
        <v>3000000</v>
      </c>
      <c r="K243" s="324">
        <v>3000000</v>
      </c>
      <c r="L243" s="324">
        <v>2948403.55</v>
      </c>
      <c r="M243" s="325">
        <v>1</v>
      </c>
    </row>
    <row r="244" spans="2:13" s="89" customFormat="1" ht="26.4" x14ac:dyDescent="0.9">
      <c r="B244" s="318" t="s">
        <v>248</v>
      </c>
      <c r="C244" s="319" t="s">
        <v>169</v>
      </c>
      <c r="D244" s="320">
        <v>98.322199999999995</v>
      </c>
      <c r="E244" s="320">
        <v>9.25</v>
      </c>
      <c r="F244" s="321" t="s">
        <v>403</v>
      </c>
      <c r="G244" s="322">
        <v>10.5</v>
      </c>
      <c r="H244" s="322">
        <v>10.920719999999999</v>
      </c>
      <c r="I244" s="323" t="s">
        <v>180</v>
      </c>
      <c r="J244" s="324">
        <v>2232000</v>
      </c>
      <c r="K244" s="324">
        <v>2232000</v>
      </c>
      <c r="L244" s="324">
        <v>2194553.0299999998</v>
      </c>
      <c r="M244" s="325">
        <v>1</v>
      </c>
    </row>
    <row r="245" spans="2:13" s="89" customFormat="1" ht="26.4" x14ac:dyDescent="0.9">
      <c r="B245" s="318" t="s">
        <v>248</v>
      </c>
      <c r="C245" s="319" t="s">
        <v>169</v>
      </c>
      <c r="D245" s="320">
        <v>97.711100000000002</v>
      </c>
      <c r="E245" s="320">
        <v>9.5</v>
      </c>
      <c r="F245" s="321" t="s">
        <v>234</v>
      </c>
      <c r="G245" s="322">
        <v>10.5</v>
      </c>
      <c r="H245" s="322">
        <v>10.920719999999999</v>
      </c>
      <c r="I245" s="323" t="s">
        <v>180</v>
      </c>
      <c r="J245" s="324">
        <v>818000</v>
      </c>
      <c r="K245" s="324">
        <v>818000</v>
      </c>
      <c r="L245" s="324">
        <v>799277.02</v>
      </c>
      <c r="M245" s="325">
        <v>1</v>
      </c>
    </row>
    <row r="246" spans="2:13" s="89" customFormat="1" ht="26.4" x14ac:dyDescent="0.9">
      <c r="B246" s="318" t="s">
        <v>215</v>
      </c>
      <c r="C246" s="319" t="s">
        <v>169</v>
      </c>
      <c r="D246" s="320">
        <v>100.51779999999999</v>
      </c>
      <c r="E246" s="320">
        <v>8</v>
      </c>
      <c r="F246" s="321" t="s">
        <v>404</v>
      </c>
      <c r="G246" s="322">
        <v>7.6761900000000001</v>
      </c>
      <c r="H246" s="322">
        <v>7.8999899999999998</v>
      </c>
      <c r="I246" s="323" t="s">
        <v>180</v>
      </c>
      <c r="J246" s="324">
        <v>487762.5</v>
      </c>
      <c r="K246" s="324">
        <v>650350</v>
      </c>
      <c r="L246" s="324">
        <v>490288.13</v>
      </c>
      <c r="M246" s="325">
        <v>3</v>
      </c>
    </row>
    <row r="247" spans="2:13" s="89" customFormat="1" ht="26.4" x14ac:dyDescent="0.9">
      <c r="B247" s="318" t="s">
        <v>215</v>
      </c>
      <c r="C247" s="319" t="s">
        <v>169</v>
      </c>
      <c r="D247" s="320">
        <v>100.3695</v>
      </c>
      <c r="E247" s="320">
        <v>8</v>
      </c>
      <c r="F247" s="321" t="s">
        <v>405</v>
      </c>
      <c r="G247" s="322">
        <v>7.7706</v>
      </c>
      <c r="H247" s="322">
        <v>7.9999799999999999</v>
      </c>
      <c r="I247" s="323" t="s">
        <v>180</v>
      </c>
      <c r="J247" s="324">
        <v>10500</v>
      </c>
      <c r="K247" s="324">
        <v>14000</v>
      </c>
      <c r="L247" s="324">
        <v>10538.8</v>
      </c>
      <c r="M247" s="325">
        <v>1</v>
      </c>
    </row>
    <row r="248" spans="2:13" s="89" customFormat="1" ht="26.4" x14ac:dyDescent="0.9">
      <c r="B248" s="318" t="s">
        <v>215</v>
      </c>
      <c r="C248" s="319" t="s">
        <v>169</v>
      </c>
      <c r="D248" s="320">
        <v>99.546999999999997</v>
      </c>
      <c r="E248" s="320">
        <v>9</v>
      </c>
      <c r="F248" s="321" t="s">
        <v>406</v>
      </c>
      <c r="G248" s="322">
        <v>9.3038799999999995</v>
      </c>
      <c r="H248" s="322">
        <v>9.6335499999999996</v>
      </c>
      <c r="I248" s="323" t="s">
        <v>180</v>
      </c>
      <c r="J248" s="324">
        <v>250055</v>
      </c>
      <c r="K248" s="324">
        <v>384700</v>
      </c>
      <c r="L248" s="324">
        <v>248922.25</v>
      </c>
      <c r="M248" s="325">
        <v>1</v>
      </c>
    </row>
    <row r="249" spans="2:13" s="89" customFormat="1" ht="26.4" x14ac:dyDescent="0.9">
      <c r="B249" s="318" t="s">
        <v>215</v>
      </c>
      <c r="C249" s="319" t="s">
        <v>169</v>
      </c>
      <c r="D249" s="320">
        <v>97.820999999999998</v>
      </c>
      <c r="E249" s="320">
        <v>8</v>
      </c>
      <c r="F249" s="321" t="s">
        <v>407</v>
      </c>
      <c r="G249" s="322">
        <v>9.3421099999999999</v>
      </c>
      <c r="H249" s="322">
        <v>9.6745199999999993</v>
      </c>
      <c r="I249" s="323" t="s">
        <v>180</v>
      </c>
      <c r="J249" s="324">
        <v>250012.5</v>
      </c>
      <c r="K249" s="324">
        <v>333350</v>
      </c>
      <c r="L249" s="324">
        <v>244564.73</v>
      </c>
      <c r="M249" s="325">
        <v>1</v>
      </c>
    </row>
    <row r="250" spans="2:13" s="89" customFormat="1" ht="26.4" x14ac:dyDescent="0.9">
      <c r="B250" s="318" t="s">
        <v>215</v>
      </c>
      <c r="C250" s="319" t="s">
        <v>169</v>
      </c>
      <c r="D250" s="320">
        <v>99.084699999999998</v>
      </c>
      <c r="E250" s="320">
        <v>9</v>
      </c>
      <c r="F250" s="321" t="s">
        <v>408</v>
      </c>
      <c r="G250" s="322">
        <v>9.6418199999999992</v>
      </c>
      <c r="H250" s="322">
        <v>9.9960699999999996</v>
      </c>
      <c r="I250" s="323" t="s">
        <v>180</v>
      </c>
      <c r="J250" s="324">
        <v>52000</v>
      </c>
      <c r="K250" s="324">
        <v>80000</v>
      </c>
      <c r="L250" s="324">
        <v>51524.04</v>
      </c>
      <c r="M250" s="325">
        <v>1</v>
      </c>
    </row>
    <row r="251" spans="2:13" s="89" customFormat="1" ht="26.4" x14ac:dyDescent="0.9">
      <c r="B251" s="318" t="s">
        <v>215</v>
      </c>
      <c r="C251" s="319" t="s">
        <v>169</v>
      </c>
      <c r="D251" s="320">
        <v>99.258600000000001</v>
      </c>
      <c r="E251" s="320">
        <v>9</v>
      </c>
      <c r="F251" s="321" t="s">
        <v>409</v>
      </c>
      <c r="G251" s="322">
        <v>9.75</v>
      </c>
      <c r="H251" s="322">
        <v>10.112310000000001</v>
      </c>
      <c r="I251" s="323" t="s">
        <v>180</v>
      </c>
      <c r="J251" s="324">
        <v>3740.75</v>
      </c>
      <c r="K251" s="324">
        <v>4987</v>
      </c>
      <c r="L251" s="324">
        <v>3713.02</v>
      </c>
      <c r="M251" s="325">
        <v>1</v>
      </c>
    </row>
    <row r="252" spans="2:13" s="89" customFormat="1" ht="26.4" x14ac:dyDescent="0.9">
      <c r="B252" s="318" t="s">
        <v>215</v>
      </c>
      <c r="C252" s="319" t="s">
        <v>169</v>
      </c>
      <c r="D252" s="320">
        <v>99.300600000000003</v>
      </c>
      <c r="E252" s="320">
        <v>9</v>
      </c>
      <c r="F252" s="321" t="s">
        <v>410</v>
      </c>
      <c r="G252" s="322">
        <v>9.7542899999999992</v>
      </c>
      <c r="H252" s="322">
        <v>10.11693</v>
      </c>
      <c r="I252" s="323" t="s">
        <v>180</v>
      </c>
      <c r="J252" s="324">
        <v>100000.33</v>
      </c>
      <c r="K252" s="324">
        <v>133316</v>
      </c>
      <c r="L252" s="324">
        <v>99300.93</v>
      </c>
      <c r="M252" s="325">
        <v>1</v>
      </c>
    </row>
    <row r="253" spans="2:13" s="89" customFormat="1" ht="26.4" x14ac:dyDescent="0.9">
      <c r="B253" s="318" t="s">
        <v>215</v>
      </c>
      <c r="C253" s="319" t="s">
        <v>169</v>
      </c>
      <c r="D253" s="320">
        <v>98.820400000000006</v>
      </c>
      <c r="E253" s="320">
        <v>9</v>
      </c>
      <c r="F253" s="321" t="s">
        <v>411</v>
      </c>
      <c r="G253" s="322">
        <v>9.8000000000000007</v>
      </c>
      <c r="H253" s="322">
        <v>10.16606</v>
      </c>
      <c r="I253" s="323" t="s">
        <v>180</v>
      </c>
      <c r="J253" s="324">
        <v>1300</v>
      </c>
      <c r="K253" s="324">
        <v>2000</v>
      </c>
      <c r="L253" s="324">
        <v>1284.67</v>
      </c>
      <c r="M253" s="325">
        <v>1</v>
      </c>
    </row>
    <row r="254" spans="2:13" s="89" customFormat="1" ht="26.4" x14ac:dyDescent="0.9">
      <c r="B254" s="318" t="s">
        <v>215</v>
      </c>
      <c r="C254" s="319" t="s">
        <v>169</v>
      </c>
      <c r="D254" s="320">
        <v>98.633200000000002</v>
      </c>
      <c r="E254" s="320">
        <v>9</v>
      </c>
      <c r="F254" s="321" t="s">
        <v>412</v>
      </c>
      <c r="G254" s="322">
        <v>9.9499999999999993</v>
      </c>
      <c r="H254" s="322">
        <v>10.327450000000001</v>
      </c>
      <c r="I254" s="323" t="s">
        <v>180</v>
      </c>
      <c r="J254" s="324">
        <v>31279</v>
      </c>
      <c r="K254" s="324">
        <v>31279</v>
      </c>
      <c r="L254" s="324">
        <v>30851.48</v>
      </c>
      <c r="M254" s="325">
        <v>2</v>
      </c>
    </row>
    <row r="255" spans="2:13" s="89" customFormat="1" ht="26.4" x14ac:dyDescent="0.9">
      <c r="B255" s="318" t="s">
        <v>215</v>
      </c>
      <c r="C255" s="319" t="s">
        <v>169</v>
      </c>
      <c r="D255" s="320">
        <v>98.619500000000002</v>
      </c>
      <c r="E255" s="320">
        <v>9</v>
      </c>
      <c r="F255" s="321" t="s">
        <v>413</v>
      </c>
      <c r="G255" s="322">
        <v>9.9499999999999993</v>
      </c>
      <c r="H255" s="322">
        <v>10.327450000000001</v>
      </c>
      <c r="I255" s="323" t="s">
        <v>180</v>
      </c>
      <c r="J255" s="324">
        <v>100000</v>
      </c>
      <c r="K255" s="324">
        <v>100000</v>
      </c>
      <c r="L255" s="324">
        <v>98619.56</v>
      </c>
      <c r="M255" s="325">
        <v>1</v>
      </c>
    </row>
    <row r="256" spans="2:13" s="89" customFormat="1" ht="26.4" x14ac:dyDescent="0.9">
      <c r="B256" s="318" t="s">
        <v>414</v>
      </c>
      <c r="C256" s="319" t="s">
        <v>169</v>
      </c>
      <c r="D256" s="320">
        <v>98.986199999999997</v>
      </c>
      <c r="E256" s="320">
        <v>8.5</v>
      </c>
      <c r="F256" s="321" t="s">
        <v>415</v>
      </c>
      <c r="G256" s="322">
        <v>9.5</v>
      </c>
      <c r="H256" s="322">
        <v>9.8438199999999991</v>
      </c>
      <c r="I256" s="323" t="s">
        <v>180</v>
      </c>
      <c r="J256" s="324">
        <v>5625</v>
      </c>
      <c r="K256" s="324">
        <v>10000</v>
      </c>
      <c r="L256" s="324">
        <v>5567.97</v>
      </c>
      <c r="M256" s="325">
        <v>1</v>
      </c>
    </row>
    <row r="257" spans="2:13" s="89" customFormat="1" ht="26.4" x14ac:dyDescent="0.9">
      <c r="B257" s="318" t="s">
        <v>216</v>
      </c>
      <c r="C257" s="319" t="s">
        <v>169</v>
      </c>
      <c r="D257" s="320">
        <v>100.3413</v>
      </c>
      <c r="E257" s="320">
        <v>8</v>
      </c>
      <c r="F257" s="321" t="s">
        <v>416</v>
      </c>
      <c r="G257" s="322">
        <v>7.7705900000000003</v>
      </c>
      <c r="H257" s="322">
        <v>7.9999700000000002</v>
      </c>
      <c r="I257" s="323" t="s">
        <v>180</v>
      </c>
      <c r="J257" s="324">
        <v>10010</v>
      </c>
      <c r="K257" s="324">
        <v>15400</v>
      </c>
      <c r="L257" s="324">
        <v>10044.16</v>
      </c>
      <c r="M257" s="325">
        <v>1</v>
      </c>
    </row>
    <row r="258" spans="2:13" s="89" customFormat="1" ht="26.4" x14ac:dyDescent="0.9">
      <c r="B258" s="318" t="s">
        <v>216</v>
      </c>
      <c r="C258" s="319" t="s">
        <v>169</v>
      </c>
      <c r="D258" s="320">
        <v>100.3412</v>
      </c>
      <c r="E258" s="320">
        <v>8</v>
      </c>
      <c r="F258" s="321" t="s">
        <v>416</v>
      </c>
      <c r="G258" s="322">
        <v>7.7706</v>
      </c>
      <c r="H258" s="322">
        <v>7.9999799999999999</v>
      </c>
      <c r="I258" s="323" t="s">
        <v>180</v>
      </c>
      <c r="J258" s="324">
        <v>10000</v>
      </c>
      <c r="K258" s="324">
        <v>15384.62</v>
      </c>
      <c r="L258" s="324">
        <v>10034.129999999999</v>
      </c>
      <c r="M258" s="325">
        <v>1</v>
      </c>
    </row>
    <row r="259" spans="2:13" s="89" customFormat="1" ht="26.4" x14ac:dyDescent="0.9">
      <c r="B259" s="318" t="s">
        <v>216</v>
      </c>
      <c r="C259" s="319" t="s">
        <v>169</v>
      </c>
      <c r="D259" s="320">
        <v>100.3419</v>
      </c>
      <c r="E259" s="320">
        <v>8</v>
      </c>
      <c r="F259" s="321" t="s">
        <v>228</v>
      </c>
      <c r="G259" s="322">
        <v>7.7706</v>
      </c>
      <c r="H259" s="322">
        <v>7.9999799999999999</v>
      </c>
      <c r="I259" s="323" t="s">
        <v>180</v>
      </c>
      <c r="J259" s="324">
        <v>20020</v>
      </c>
      <c r="K259" s="324">
        <v>30800</v>
      </c>
      <c r="L259" s="324">
        <v>20088.439999999999</v>
      </c>
      <c r="M259" s="325">
        <v>2</v>
      </c>
    </row>
    <row r="260" spans="2:13" s="89" customFormat="1" ht="26.4" x14ac:dyDescent="0.9">
      <c r="B260" s="318" t="s">
        <v>216</v>
      </c>
      <c r="C260" s="319" t="s">
        <v>169</v>
      </c>
      <c r="D260" s="320">
        <v>99.164599999999993</v>
      </c>
      <c r="E260" s="320">
        <v>9</v>
      </c>
      <c r="F260" s="321" t="s">
        <v>417</v>
      </c>
      <c r="G260" s="322">
        <v>9.8000000000000007</v>
      </c>
      <c r="H260" s="322">
        <v>10.16606</v>
      </c>
      <c r="I260" s="323" t="s">
        <v>180</v>
      </c>
      <c r="J260" s="324">
        <v>2199.29</v>
      </c>
      <c r="K260" s="324">
        <v>2932</v>
      </c>
      <c r="L260" s="324">
        <v>2180.92</v>
      </c>
      <c r="M260" s="325">
        <v>1</v>
      </c>
    </row>
    <row r="261" spans="2:13" s="89" customFormat="1" ht="26.4" x14ac:dyDescent="0.9">
      <c r="B261" s="318" t="s">
        <v>216</v>
      </c>
      <c r="C261" s="319" t="s">
        <v>169</v>
      </c>
      <c r="D261" s="320">
        <v>99.117099999999994</v>
      </c>
      <c r="E261" s="320">
        <v>9</v>
      </c>
      <c r="F261" s="321" t="s">
        <v>418</v>
      </c>
      <c r="G261" s="322">
        <v>9.9</v>
      </c>
      <c r="H261" s="322">
        <v>10.273630000000001</v>
      </c>
      <c r="I261" s="323" t="s">
        <v>180</v>
      </c>
      <c r="J261" s="324">
        <v>489.07</v>
      </c>
      <c r="K261" s="324">
        <v>652</v>
      </c>
      <c r="L261" s="324">
        <v>484.75</v>
      </c>
      <c r="M261" s="325">
        <v>1</v>
      </c>
    </row>
    <row r="262" spans="2:13" s="89" customFormat="1" ht="26.4" x14ac:dyDescent="0.9">
      <c r="B262" s="318" t="s">
        <v>216</v>
      </c>
      <c r="C262" s="319" t="s">
        <v>169</v>
      </c>
      <c r="D262" s="320">
        <v>98.076899999999995</v>
      </c>
      <c r="E262" s="320">
        <v>9</v>
      </c>
      <c r="F262" s="321" t="s">
        <v>419</v>
      </c>
      <c r="G262" s="322">
        <v>9.9</v>
      </c>
      <c r="H262" s="322">
        <v>10.273630000000001</v>
      </c>
      <c r="I262" s="323" t="s">
        <v>180</v>
      </c>
      <c r="J262" s="324">
        <v>1200000</v>
      </c>
      <c r="K262" s="324">
        <v>1200000</v>
      </c>
      <c r="L262" s="324">
        <v>1176923.2</v>
      </c>
      <c r="M262" s="325">
        <v>1</v>
      </c>
    </row>
    <row r="263" spans="2:13" s="89" customFormat="1" ht="26.4" x14ac:dyDescent="0.9">
      <c r="B263" s="318" t="s">
        <v>216</v>
      </c>
      <c r="C263" s="319" t="s">
        <v>169</v>
      </c>
      <c r="D263" s="320">
        <v>98.633200000000002</v>
      </c>
      <c r="E263" s="320">
        <v>9</v>
      </c>
      <c r="F263" s="321" t="s">
        <v>412</v>
      </c>
      <c r="G263" s="322">
        <v>9.9499999999999993</v>
      </c>
      <c r="H263" s="322">
        <v>10.327450000000001</v>
      </c>
      <c r="I263" s="323" t="s">
        <v>180</v>
      </c>
      <c r="J263" s="324">
        <v>30000</v>
      </c>
      <c r="K263" s="324">
        <v>30000</v>
      </c>
      <c r="L263" s="324">
        <v>29589.96</v>
      </c>
      <c r="M263" s="325">
        <v>1</v>
      </c>
    </row>
    <row r="264" spans="2:13" s="89" customFormat="1" ht="26.4" x14ac:dyDescent="0.9">
      <c r="B264" s="318" t="s">
        <v>216</v>
      </c>
      <c r="C264" s="319" t="s">
        <v>169</v>
      </c>
      <c r="D264" s="320">
        <v>98.619500000000002</v>
      </c>
      <c r="E264" s="320">
        <v>9</v>
      </c>
      <c r="F264" s="321" t="s">
        <v>413</v>
      </c>
      <c r="G264" s="322">
        <v>9.9499999999999993</v>
      </c>
      <c r="H264" s="322">
        <v>10.327450000000001</v>
      </c>
      <c r="I264" s="323" t="s">
        <v>180</v>
      </c>
      <c r="J264" s="324">
        <v>140000</v>
      </c>
      <c r="K264" s="324">
        <v>140000</v>
      </c>
      <c r="L264" s="324">
        <v>138067.38</v>
      </c>
      <c r="M264" s="325">
        <v>1</v>
      </c>
    </row>
    <row r="265" spans="2:13" s="89" customFormat="1" ht="26.4" x14ac:dyDescent="0.9">
      <c r="B265" s="318" t="s">
        <v>420</v>
      </c>
      <c r="C265" s="319" t="s">
        <v>169</v>
      </c>
      <c r="D265" s="320">
        <v>102.23650000000001</v>
      </c>
      <c r="E265" s="320">
        <v>9</v>
      </c>
      <c r="F265" s="321" t="s">
        <v>421</v>
      </c>
      <c r="G265" s="322">
        <v>7.7705900000000003</v>
      </c>
      <c r="H265" s="322">
        <v>7.9999700000000002</v>
      </c>
      <c r="I265" s="323" t="s">
        <v>180</v>
      </c>
      <c r="J265" s="324">
        <v>20000</v>
      </c>
      <c r="K265" s="324">
        <v>25000</v>
      </c>
      <c r="L265" s="324">
        <v>20447.3</v>
      </c>
      <c r="M265" s="325">
        <v>2</v>
      </c>
    </row>
    <row r="266" spans="2:13" s="89" customFormat="1" ht="26.4" x14ac:dyDescent="0.9">
      <c r="B266" s="318" t="s">
        <v>218</v>
      </c>
      <c r="C266" s="319" t="s">
        <v>169</v>
      </c>
      <c r="D266" s="320">
        <v>100.1362</v>
      </c>
      <c r="E266" s="320">
        <v>8</v>
      </c>
      <c r="F266" s="321" t="s">
        <v>422</v>
      </c>
      <c r="G266" s="322">
        <v>7.7</v>
      </c>
      <c r="H266" s="322">
        <v>7.9252000000000002</v>
      </c>
      <c r="I266" s="323" t="s">
        <v>180</v>
      </c>
      <c r="J266" s="324">
        <v>46909.11</v>
      </c>
      <c r="K266" s="324">
        <v>140727.32</v>
      </c>
      <c r="L266" s="324">
        <v>46973.02</v>
      </c>
      <c r="M266" s="325">
        <v>1</v>
      </c>
    </row>
    <row r="267" spans="2:13" s="89" customFormat="1" ht="26.4" x14ac:dyDescent="0.9">
      <c r="B267" s="318" t="s">
        <v>219</v>
      </c>
      <c r="C267" s="319" t="s">
        <v>169</v>
      </c>
      <c r="D267" s="320">
        <v>98.733500000000006</v>
      </c>
      <c r="E267" s="320">
        <v>7</v>
      </c>
      <c r="F267" s="321" t="s">
        <v>423</v>
      </c>
      <c r="G267" s="322">
        <v>7.5</v>
      </c>
      <c r="H267" s="322">
        <v>7.6406200000000002</v>
      </c>
      <c r="I267" s="323" t="s">
        <v>180</v>
      </c>
      <c r="J267" s="324">
        <v>10000</v>
      </c>
      <c r="K267" s="324">
        <v>10000</v>
      </c>
      <c r="L267" s="324">
        <v>9873.36</v>
      </c>
      <c r="M267" s="325">
        <v>1</v>
      </c>
    </row>
    <row r="268" spans="2:13" s="89" customFormat="1" ht="26.4" x14ac:dyDescent="0.9">
      <c r="B268" s="318" t="s">
        <v>220</v>
      </c>
      <c r="C268" s="319" t="s">
        <v>169</v>
      </c>
      <c r="D268" s="320">
        <v>98.887</v>
      </c>
      <c r="E268" s="320">
        <v>9.75</v>
      </c>
      <c r="F268" s="321" t="s">
        <v>424</v>
      </c>
      <c r="G268" s="322">
        <v>10.3</v>
      </c>
      <c r="H268" s="322">
        <v>10.70471</v>
      </c>
      <c r="I268" s="323" t="s">
        <v>180</v>
      </c>
      <c r="J268" s="324">
        <v>1200000</v>
      </c>
      <c r="K268" s="324">
        <v>1200000</v>
      </c>
      <c r="L268" s="324">
        <v>1186644.31</v>
      </c>
      <c r="M268" s="325">
        <v>1</v>
      </c>
    </row>
    <row r="269" spans="2:13" s="89" customFormat="1" ht="26.4" x14ac:dyDescent="0.9">
      <c r="B269" s="318" t="s">
        <v>425</v>
      </c>
      <c r="C269" s="319" t="s">
        <v>169</v>
      </c>
      <c r="D269" s="320">
        <v>99.233599999999996</v>
      </c>
      <c r="E269" s="320">
        <v>7</v>
      </c>
      <c r="F269" s="321" t="s">
        <v>426</v>
      </c>
      <c r="G269" s="322">
        <v>7.2976099999999997</v>
      </c>
      <c r="H269" s="322">
        <v>7.4997600000000002</v>
      </c>
      <c r="I269" s="323" t="s">
        <v>180</v>
      </c>
      <c r="J269" s="324">
        <v>399891.6</v>
      </c>
      <c r="K269" s="324">
        <v>439200</v>
      </c>
      <c r="L269" s="324">
        <v>396826.84</v>
      </c>
      <c r="M269" s="325">
        <v>2</v>
      </c>
    </row>
    <row r="270" spans="2:13" s="89" customFormat="1" ht="26.4" x14ac:dyDescent="0.9">
      <c r="B270" s="318" t="s">
        <v>425</v>
      </c>
      <c r="C270" s="319" t="s">
        <v>169</v>
      </c>
      <c r="D270" s="320">
        <v>99.291799999999995</v>
      </c>
      <c r="E270" s="320">
        <v>8</v>
      </c>
      <c r="F270" s="321" t="s">
        <v>170</v>
      </c>
      <c r="G270" s="322">
        <v>9.75</v>
      </c>
      <c r="H270" s="322">
        <v>10.112310000000001</v>
      </c>
      <c r="I270" s="323" t="s">
        <v>180</v>
      </c>
      <c r="J270" s="324">
        <v>455.63</v>
      </c>
      <c r="K270" s="324">
        <v>2430</v>
      </c>
      <c r="L270" s="324">
        <v>452.4</v>
      </c>
      <c r="M270" s="325">
        <v>1</v>
      </c>
    </row>
    <row r="271" spans="2:13" s="89" customFormat="1" ht="26.4" x14ac:dyDescent="0.9">
      <c r="B271" s="318" t="s">
        <v>425</v>
      </c>
      <c r="C271" s="319" t="s">
        <v>169</v>
      </c>
      <c r="D271" s="320">
        <v>95.138499999999993</v>
      </c>
      <c r="E271" s="320">
        <v>7</v>
      </c>
      <c r="F271" s="321" t="s">
        <v>427</v>
      </c>
      <c r="G271" s="322">
        <v>9.9</v>
      </c>
      <c r="H271" s="322">
        <v>10.273630000000001</v>
      </c>
      <c r="I271" s="323" t="s">
        <v>180</v>
      </c>
      <c r="J271" s="324">
        <v>6213.52</v>
      </c>
      <c r="K271" s="324">
        <v>6976</v>
      </c>
      <c r="L271" s="324">
        <v>5911.46</v>
      </c>
      <c r="M271" s="325">
        <v>1</v>
      </c>
    </row>
    <row r="272" spans="2:13" s="89" customFormat="1" ht="26.4" x14ac:dyDescent="0.9">
      <c r="B272" s="318" t="s">
        <v>425</v>
      </c>
      <c r="C272" s="319" t="s">
        <v>169</v>
      </c>
      <c r="D272" s="320">
        <v>95.105699999999999</v>
      </c>
      <c r="E272" s="320">
        <v>7</v>
      </c>
      <c r="F272" s="321" t="s">
        <v>428</v>
      </c>
      <c r="G272" s="322">
        <v>9.9</v>
      </c>
      <c r="H272" s="322">
        <v>10.273630000000001</v>
      </c>
      <c r="I272" s="323" t="s">
        <v>180</v>
      </c>
      <c r="J272" s="324">
        <v>5708.5</v>
      </c>
      <c r="K272" s="324">
        <v>6409</v>
      </c>
      <c r="L272" s="324">
        <v>5429.11</v>
      </c>
      <c r="M272" s="325">
        <v>1</v>
      </c>
    </row>
    <row r="273" spans="2:13" s="89" customFormat="1" ht="26.4" x14ac:dyDescent="0.9">
      <c r="B273" s="318" t="s">
        <v>224</v>
      </c>
      <c r="C273" s="319" t="s">
        <v>169</v>
      </c>
      <c r="D273" s="320">
        <v>99.995599999999996</v>
      </c>
      <c r="E273" s="320">
        <v>7.5</v>
      </c>
      <c r="F273" s="321" t="s">
        <v>429</v>
      </c>
      <c r="G273" s="322">
        <v>7.5</v>
      </c>
      <c r="H273" s="322">
        <v>7.7135800000000003</v>
      </c>
      <c r="I273" s="323" t="s">
        <v>180</v>
      </c>
      <c r="J273" s="324">
        <v>4125</v>
      </c>
      <c r="K273" s="324">
        <v>5000</v>
      </c>
      <c r="L273" s="324">
        <v>4124.82</v>
      </c>
      <c r="M273" s="325">
        <v>1</v>
      </c>
    </row>
    <row r="274" spans="2:13" s="89" customFormat="1" ht="26.4" x14ac:dyDescent="0.9">
      <c r="B274" s="318" t="s">
        <v>224</v>
      </c>
      <c r="C274" s="319" t="s">
        <v>169</v>
      </c>
      <c r="D274" s="320">
        <v>99.995599999999996</v>
      </c>
      <c r="E274" s="320">
        <v>8</v>
      </c>
      <c r="F274" s="321" t="s">
        <v>430</v>
      </c>
      <c r="G274" s="322">
        <v>8</v>
      </c>
      <c r="H274" s="322">
        <v>8.2432099999999995</v>
      </c>
      <c r="I274" s="323" t="s">
        <v>180</v>
      </c>
      <c r="J274" s="324">
        <v>4800</v>
      </c>
      <c r="K274" s="324">
        <v>16000</v>
      </c>
      <c r="L274" s="324">
        <v>4799.79</v>
      </c>
      <c r="M274" s="325">
        <v>2</v>
      </c>
    </row>
    <row r="275" spans="2:13" s="89" customFormat="1" ht="26.4" x14ac:dyDescent="0.9">
      <c r="B275" s="318" t="s">
        <v>224</v>
      </c>
      <c r="C275" s="319" t="s">
        <v>169</v>
      </c>
      <c r="D275" s="320">
        <v>99.997200000000007</v>
      </c>
      <c r="E275" s="320">
        <v>8.25</v>
      </c>
      <c r="F275" s="321" t="s">
        <v>431</v>
      </c>
      <c r="G275" s="322">
        <v>8.25</v>
      </c>
      <c r="H275" s="322">
        <v>8.5087600000000005</v>
      </c>
      <c r="I275" s="323" t="s">
        <v>180</v>
      </c>
      <c r="J275" s="324">
        <v>5787</v>
      </c>
      <c r="K275" s="324">
        <v>9000</v>
      </c>
      <c r="L275" s="324">
        <v>5786.84</v>
      </c>
      <c r="M275" s="325">
        <v>1</v>
      </c>
    </row>
    <row r="276" spans="2:13" s="89" customFormat="1" ht="26.4" x14ac:dyDescent="0.9">
      <c r="B276" s="318" t="s">
        <v>224</v>
      </c>
      <c r="C276" s="319" t="s">
        <v>169</v>
      </c>
      <c r="D276" s="320">
        <v>99.996700000000004</v>
      </c>
      <c r="E276" s="320">
        <v>8.25</v>
      </c>
      <c r="F276" s="321" t="s">
        <v>432</v>
      </c>
      <c r="G276" s="322">
        <v>8.25</v>
      </c>
      <c r="H276" s="322">
        <v>8.5087600000000005</v>
      </c>
      <c r="I276" s="323" t="s">
        <v>180</v>
      </c>
      <c r="J276" s="324">
        <v>7716</v>
      </c>
      <c r="K276" s="324">
        <v>12000</v>
      </c>
      <c r="L276" s="324">
        <v>7715.75</v>
      </c>
      <c r="M276" s="325">
        <v>1</v>
      </c>
    </row>
    <row r="277" spans="2:13" s="89" customFormat="1" ht="26.4" x14ac:dyDescent="0.9">
      <c r="B277" s="318" t="s">
        <v>224</v>
      </c>
      <c r="C277" s="319" t="s">
        <v>169</v>
      </c>
      <c r="D277" s="320">
        <v>96.046199999999999</v>
      </c>
      <c r="E277" s="320">
        <v>7</v>
      </c>
      <c r="F277" s="321" t="s">
        <v>433</v>
      </c>
      <c r="G277" s="322">
        <v>8.5</v>
      </c>
      <c r="H277" s="322">
        <v>8.7747899999999994</v>
      </c>
      <c r="I277" s="323" t="s">
        <v>180</v>
      </c>
      <c r="J277" s="324">
        <v>60985.07</v>
      </c>
      <c r="K277" s="324">
        <v>68300</v>
      </c>
      <c r="L277" s="324">
        <v>58573.89</v>
      </c>
      <c r="M277" s="325">
        <v>2</v>
      </c>
    </row>
    <row r="278" spans="2:13" s="89" customFormat="1" ht="26.4" x14ac:dyDescent="0.9">
      <c r="B278" s="318" t="s">
        <v>224</v>
      </c>
      <c r="C278" s="319" t="s">
        <v>169</v>
      </c>
      <c r="D278" s="320">
        <v>96.005600000000001</v>
      </c>
      <c r="E278" s="320">
        <v>7</v>
      </c>
      <c r="F278" s="321" t="s">
        <v>434</v>
      </c>
      <c r="G278" s="322">
        <v>8.5</v>
      </c>
      <c r="H278" s="322">
        <v>8.7747899999999994</v>
      </c>
      <c r="I278" s="323" t="s">
        <v>180</v>
      </c>
      <c r="J278" s="324">
        <v>13393.5</v>
      </c>
      <c r="K278" s="324">
        <v>15000</v>
      </c>
      <c r="L278" s="324">
        <v>12858.51</v>
      </c>
      <c r="M278" s="325">
        <v>1</v>
      </c>
    </row>
    <row r="279" spans="2:13" s="89" customFormat="1" ht="26.4" x14ac:dyDescent="0.9">
      <c r="B279" s="318" t="s">
        <v>224</v>
      </c>
      <c r="C279" s="319" t="s">
        <v>169</v>
      </c>
      <c r="D279" s="320">
        <v>99.994200000000006</v>
      </c>
      <c r="E279" s="320">
        <v>9</v>
      </c>
      <c r="F279" s="321" t="s">
        <v>435</v>
      </c>
      <c r="G279" s="322">
        <v>9</v>
      </c>
      <c r="H279" s="322">
        <v>9.3083299999999998</v>
      </c>
      <c r="I279" s="323" t="s">
        <v>180</v>
      </c>
      <c r="J279" s="324">
        <v>2200</v>
      </c>
      <c r="K279" s="324">
        <v>5500</v>
      </c>
      <c r="L279" s="324">
        <v>2199.87</v>
      </c>
      <c r="M279" s="325">
        <v>1</v>
      </c>
    </row>
    <row r="280" spans="2:13" s="89" customFormat="1" ht="26.4" x14ac:dyDescent="0.9">
      <c r="B280" s="318" t="s">
        <v>260</v>
      </c>
      <c r="C280" s="319" t="s">
        <v>169</v>
      </c>
      <c r="D280" s="320">
        <v>99.996200000000002</v>
      </c>
      <c r="E280" s="320">
        <v>8.1999999999999993</v>
      </c>
      <c r="F280" s="321" t="s">
        <v>436</v>
      </c>
      <c r="G280" s="322">
        <v>8.1999999999999993</v>
      </c>
      <c r="H280" s="322">
        <v>8.4556100000000001</v>
      </c>
      <c r="I280" s="323" t="s">
        <v>180</v>
      </c>
      <c r="J280" s="324">
        <v>13368</v>
      </c>
      <c r="K280" s="324">
        <v>13368</v>
      </c>
      <c r="L280" s="324">
        <v>13367.5</v>
      </c>
      <c r="M280" s="325">
        <v>1</v>
      </c>
    </row>
    <row r="281" spans="2:13" s="89" customFormat="1" ht="26.4" x14ac:dyDescent="0.9">
      <c r="B281" s="318" t="s">
        <v>225</v>
      </c>
      <c r="C281" s="319" t="s">
        <v>169</v>
      </c>
      <c r="D281" s="320">
        <v>101.1489</v>
      </c>
      <c r="E281" s="320">
        <v>8</v>
      </c>
      <c r="F281" s="321" t="s">
        <v>437</v>
      </c>
      <c r="G281" s="322">
        <v>7.2978199999999998</v>
      </c>
      <c r="H281" s="322">
        <v>7.4999799999999999</v>
      </c>
      <c r="I281" s="323" t="s">
        <v>180</v>
      </c>
      <c r="J281" s="324">
        <v>10950</v>
      </c>
      <c r="K281" s="324">
        <v>14600</v>
      </c>
      <c r="L281" s="324">
        <v>11075.8</v>
      </c>
      <c r="M281" s="325">
        <v>1</v>
      </c>
    </row>
    <row r="282" spans="2:13" s="89" customFormat="1" ht="26.4" x14ac:dyDescent="0.9">
      <c r="B282" s="318" t="s">
        <v>225</v>
      </c>
      <c r="C282" s="319" t="s">
        <v>169</v>
      </c>
      <c r="D282" s="320">
        <v>98.011799999999994</v>
      </c>
      <c r="E282" s="320">
        <v>9</v>
      </c>
      <c r="F282" s="321" t="s">
        <v>212</v>
      </c>
      <c r="G282" s="322">
        <v>9.9</v>
      </c>
      <c r="H282" s="322">
        <v>10.273630000000001</v>
      </c>
      <c r="I282" s="323" t="s">
        <v>180</v>
      </c>
      <c r="J282" s="324">
        <v>350000</v>
      </c>
      <c r="K282" s="324">
        <v>350000</v>
      </c>
      <c r="L282" s="324">
        <v>343041.43</v>
      </c>
      <c r="M282" s="325">
        <v>1</v>
      </c>
    </row>
    <row r="283" spans="2:13" s="89" customFormat="1" ht="26.4" x14ac:dyDescent="0.9">
      <c r="B283" s="318" t="s">
        <v>226</v>
      </c>
      <c r="C283" s="319" t="s">
        <v>169</v>
      </c>
      <c r="D283" s="320">
        <v>96.881699999999995</v>
      </c>
      <c r="E283" s="320">
        <v>8</v>
      </c>
      <c r="F283" s="321" t="s">
        <v>438</v>
      </c>
      <c r="G283" s="322">
        <v>9.5</v>
      </c>
      <c r="H283" s="322">
        <v>9.8438199999999991</v>
      </c>
      <c r="I283" s="323" t="s">
        <v>180</v>
      </c>
      <c r="J283" s="324">
        <v>12606.76</v>
      </c>
      <c r="K283" s="324">
        <v>12930</v>
      </c>
      <c r="L283" s="324">
        <v>12213.63</v>
      </c>
      <c r="M283" s="325">
        <v>2</v>
      </c>
    </row>
    <row r="284" spans="2:13" s="89" customFormat="1" ht="26.4" x14ac:dyDescent="0.9">
      <c r="B284" s="318" t="s">
        <v>226</v>
      </c>
      <c r="C284" s="319" t="s">
        <v>169</v>
      </c>
      <c r="D284" s="320">
        <v>96.152000000000001</v>
      </c>
      <c r="E284" s="320">
        <v>8</v>
      </c>
      <c r="F284" s="321" t="s">
        <v>431</v>
      </c>
      <c r="G284" s="322">
        <v>9.9</v>
      </c>
      <c r="H284" s="322">
        <v>10.273630000000001</v>
      </c>
      <c r="I284" s="323" t="s">
        <v>180</v>
      </c>
      <c r="J284" s="324">
        <v>126.75</v>
      </c>
      <c r="K284" s="324">
        <v>130</v>
      </c>
      <c r="L284" s="324">
        <v>121.87</v>
      </c>
      <c r="M284" s="325">
        <v>1</v>
      </c>
    </row>
    <row r="285" spans="2:13" s="89" customFormat="1" ht="26.4" x14ac:dyDescent="0.9">
      <c r="B285" s="318" t="s">
        <v>226</v>
      </c>
      <c r="C285" s="319" t="s">
        <v>169</v>
      </c>
      <c r="D285" s="320">
        <v>96.147599999999997</v>
      </c>
      <c r="E285" s="320">
        <v>8</v>
      </c>
      <c r="F285" s="321" t="s">
        <v>439</v>
      </c>
      <c r="G285" s="322">
        <v>9.9</v>
      </c>
      <c r="H285" s="322">
        <v>10.273630000000001</v>
      </c>
      <c r="I285" s="323" t="s">
        <v>180</v>
      </c>
      <c r="J285" s="324">
        <v>13942.51</v>
      </c>
      <c r="K285" s="324">
        <v>14300</v>
      </c>
      <c r="L285" s="324">
        <v>13405.39</v>
      </c>
      <c r="M285" s="325">
        <v>2</v>
      </c>
    </row>
    <row r="286" spans="2:13" s="89" customFormat="1" ht="26.4" x14ac:dyDescent="0.9">
      <c r="B286" s="318" t="s">
        <v>226</v>
      </c>
      <c r="C286" s="319" t="s">
        <v>169</v>
      </c>
      <c r="D286" s="320">
        <v>96.1173</v>
      </c>
      <c r="E286" s="320">
        <v>8</v>
      </c>
      <c r="F286" s="321" t="s">
        <v>440</v>
      </c>
      <c r="G286" s="322">
        <v>9.9</v>
      </c>
      <c r="H286" s="322">
        <v>10.273630000000001</v>
      </c>
      <c r="I286" s="323" t="s">
        <v>180</v>
      </c>
      <c r="J286" s="324">
        <v>22654.13</v>
      </c>
      <c r="K286" s="324">
        <v>23235</v>
      </c>
      <c r="L286" s="324">
        <v>21774.560000000001</v>
      </c>
      <c r="M286" s="325">
        <v>3</v>
      </c>
    </row>
    <row r="287" spans="2:13" s="89" customFormat="1" ht="26.4" x14ac:dyDescent="0.9">
      <c r="B287" s="318" t="s">
        <v>226</v>
      </c>
      <c r="C287" s="319" t="s">
        <v>169</v>
      </c>
      <c r="D287" s="320">
        <v>96.104500000000002</v>
      </c>
      <c r="E287" s="320">
        <v>8</v>
      </c>
      <c r="F287" s="321" t="s">
        <v>441</v>
      </c>
      <c r="G287" s="322">
        <v>9.9</v>
      </c>
      <c r="H287" s="322">
        <v>10.273630000000001</v>
      </c>
      <c r="I287" s="323" t="s">
        <v>180</v>
      </c>
      <c r="J287" s="324">
        <v>24791.33</v>
      </c>
      <c r="K287" s="324">
        <v>25427</v>
      </c>
      <c r="L287" s="324">
        <v>23825.58</v>
      </c>
      <c r="M287" s="325">
        <v>1</v>
      </c>
    </row>
    <row r="288" spans="2:13" s="89" customFormat="1" ht="26.4" x14ac:dyDescent="0.9">
      <c r="B288" s="318" t="s">
        <v>229</v>
      </c>
      <c r="C288" s="319" t="s">
        <v>169</v>
      </c>
      <c r="D288" s="320">
        <v>97.435500000000005</v>
      </c>
      <c r="E288" s="320">
        <v>7.1</v>
      </c>
      <c r="F288" s="321" t="s">
        <v>442</v>
      </c>
      <c r="G288" s="322">
        <v>8</v>
      </c>
      <c r="H288" s="322">
        <v>8.16</v>
      </c>
      <c r="I288" s="323" t="s">
        <v>180</v>
      </c>
      <c r="J288" s="324">
        <v>17500</v>
      </c>
      <c r="K288" s="324">
        <v>20000</v>
      </c>
      <c r="L288" s="324">
        <v>17051.22</v>
      </c>
      <c r="M288" s="325">
        <v>1</v>
      </c>
    </row>
    <row r="289" spans="2:13" s="89" customFormat="1" ht="26.4" x14ac:dyDescent="0.9">
      <c r="B289" s="318" t="s">
        <v>230</v>
      </c>
      <c r="C289" s="319" t="s">
        <v>169</v>
      </c>
      <c r="D289" s="320">
        <v>100.7512</v>
      </c>
      <c r="E289" s="320">
        <v>8.5</v>
      </c>
      <c r="F289" s="321" t="s">
        <v>443</v>
      </c>
      <c r="G289" s="322">
        <v>7.7705900000000003</v>
      </c>
      <c r="H289" s="322">
        <v>7.9999700000000002</v>
      </c>
      <c r="I289" s="323" t="s">
        <v>180</v>
      </c>
      <c r="J289" s="324">
        <v>10000.23</v>
      </c>
      <c r="K289" s="324">
        <v>18713</v>
      </c>
      <c r="L289" s="324">
        <v>10075.35</v>
      </c>
      <c r="M289" s="325">
        <v>1</v>
      </c>
    </row>
    <row r="290" spans="2:13" s="89" customFormat="1" ht="26.4" x14ac:dyDescent="0.9">
      <c r="B290" s="318" t="s">
        <v>230</v>
      </c>
      <c r="C290" s="319" t="s">
        <v>169</v>
      </c>
      <c r="D290" s="320">
        <v>98.946200000000005</v>
      </c>
      <c r="E290" s="320">
        <v>8.5</v>
      </c>
      <c r="F290" s="321" t="s">
        <v>444</v>
      </c>
      <c r="G290" s="322">
        <v>9.5</v>
      </c>
      <c r="H290" s="322">
        <v>9.8438199999999991</v>
      </c>
      <c r="I290" s="323" t="s">
        <v>180</v>
      </c>
      <c r="J290" s="324">
        <v>5344</v>
      </c>
      <c r="K290" s="324">
        <v>10000</v>
      </c>
      <c r="L290" s="324">
        <v>5287.69</v>
      </c>
      <c r="M290" s="325">
        <v>1</v>
      </c>
    </row>
    <row r="291" spans="2:13" s="89" customFormat="1" ht="26.4" x14ac:dyDescent="0.9">
      <c r="B291" s="318" t="s">
        <v>232</v>
      </c>
      <c r="C291" s="319" t="s">
        <v>169</v>
      </c>
      <c r="D291" s="320">
        <v>100.0634</v>
      </c>
      <c r="E291" s="320">
        <v>9</v>
      </c>
      <c r="F291" s="321" t="s">
        <v>445</v>
      </c>
      <c r="G291" s="322">
        <v>8.9558800000000005</v>
      </c>
      <c r="H291" s="322">
        <v>9.2611799999999995</v>
      </c>
      <c r="I291" s="323" t="s">
        <v>180</v>
      </c>
      <c r="J291" s="324">
        <v>216160</v>
      </c>
      <c r="K291" s="324">
        <v>247040</v>
      </c>
      <c r="L291" s="324">
        <v>216297.05</v>
      </c>
      <c r="M291" s="325">
        <v>1</v>
      </c>
    </row>
    <row r="292" spans="2:13" s="89" customFormat="1" ht="26.4" x14ac:dyDescent="0.9">
      <c r="B292" s="318" t="s">
        <v>446</v>
      </c>
      <c r="C292" s="319" t="s">
        <v>169</v>
      </c>
      <c r="D292" s="320">
        <v>99.226900000000001</v>
      </c>
      <c r="E292" s="320">
        <v>8.75</v>
      </c>
      <c r="F292" s="321" t="s">
        <v>412</v>
      </c>
      <c r="G292" s="322">
        <v>9.25</v>
      </c>
      <c r="H292" s="322">
        <v>9.4639000000000006</v>
      </c>
      <c r="I292" s="323" t="s">
        <v>180</v>
      </c>
      <c r="J292" s="324">
        <v>300000</v>
      </c>
      <c r="K292" s="324">
        <v>300000</v>
      </c>
      <c r="L292" s="324">
        <v>297680.74</v>
      </c>
      <c r="M292" s="325">
        <v>1</v>
      </c>
    </row>
    <row r="293" spans="2:13" s="89" customFormat="1" ht="26.4" x14ac:dyDescent="0.9">
      <c r="B293" s="318" t="s">
        <v>447</v>
      </c>
      <c r="C293" s="319" t="s">
        <v>169</v>
      </c>
      <c r="D293" s="320">
        <v>100.56359999999999</v>
      </c>
      <c r="E293" s="320">
        <v>8</v>
      </c>
      <c r="F293" s="321" t="s">
        <v>448</v>
      </c>
      <c r="G293" s="322">
        <v>7.7706099999999996</v>
      </c>
      <c r="H293" s="322">
        <v>7.9999900000000004</v>
      </c>
      <c r="I293" s="323" t="s">
        <v>180</v>
      </c>
      <c r="J293" s="324">
        <v>30066.9</v>
      </c>
      <c r="K293" s="324">
        <v>36600</v>
      </c>
      <c r="L293" s="324">
        <v>30236.37</v>
      </c>
      <c r="M293" s="325">
        <v>3</v>
      </c>
    </row>
    <row r="294" spans="2:13" s="89" customFormat="1" ht="26.4" x14ac:dyDescent="0.9">
      <c r="B294" s="318" t="s">
        <v>447</v>
      </c>
      <c r="C294" s="319" t="s">
        <v>169</v>
      </c>
      <c r="D294" s="320">
        <v>97.6935</v>
      </c>
      <c r="E294" s="320">
        <v>9</v>
      </c>
      <c r="F294" s="321" t="s">
        <v>449</v>
      </c>
      <c r="G294" s="322">
        <v>9.8000000000000007</v>
      </c>
      <c r="H294" s="322">
        <v>10.16606</v>
      </c>
      <c r="I294" s="323" t="s">
        <v>180</v>
      </c>
      <c r="J294" s="324">
        <v>400000</v>
      </c>
      <c r="K294" s="324">
        <v>400000</v>
      </c>
      <c r="L294" s="324">
        <v>390774.07</v>
      </c>
      <c r="M294" s="325">
        <v>1</v>
      </c>
    </row>
    <row r="295" spans="2:13" s="89" customFormat="1" ht="26.4" x14ac:dyDescent="0.9">
      <c r="B295" s="318" t="s">
        <v>450</v>
      </c>
      <c r="C295" s="319" t="s">
        <v>169</v>
      </c>
      <c r="D295" s="320">
        <v>100.7679</v>
      </c>
      <c r="E295" s="320">
        <v>9</v>
      </c>
      <c r="F295" s="321" t="s">
        <v>223</v>
      </c>
      <c r="G295" s="322">
        <v>8.3898100000000007</v>
      </c>
      <c r="H295" s="322">
        <v>8.65747</v>
      </c>
      <c r="I295" s="323" t="s">
        <v>180</v>
      </c>
      <c r="J295" s="324">
        <v>182187.5</v>
      </c>
      <c r="K295" s="324">
        <v>291500</v>
      </c>
      <c r="L295" s="324">
        <v>183586.52</v>
      </c>
      <c r="M295" s="325">
        <v>1</v>
      </c>
    </row>
    <row r="296" spans="2:13" s="89" customFormat="1" ht="26.4" x14ac:dyDescent="0.9">
      <c r="B296" s="318" t="s">
        <v>450</v>
      </c>
      <c r="C296" s="319" t="s">
        <v>169</v>
      </c>
      <c r="D296" s="320">
        <v>97.496499999999997</v>
      </c>
      <c r="E296" s="320">
        <v>9</v>
      </c>
      <c r="F296" s="321" t="s">
        <v>449</v>
      </c>
      <c r="G296" s="322">
        <v>9.8000000000000007</v>
      </c>
      <c r="H296" s="322">
        <v>10.16606</v>
      </c>
      <c r="I296" s="323" t="s">
        <v>180</v>
      </c>
      <c r="J296" s="324">
        <v>350000</v>
      </c>
      <c r="K296" s="324">
        <v>350000</v>
      </c>
      <c r="L296" s="324">
        <v>341238.08</v>
      </c>
      <c r="M296" s="325">
        <v>1</v>
      </c>
    </row>
    <row r="297" spans="2:13" s="89" customFormat="1" ht="26.4" x14ac:dyDescent="0.9">
      <c r="B297" s="318" t="s">
        <v>450</v>
      </c>
      <c r="C297" s="319" t="s">
        <v>169</v>
      </c>
      <c r="D297" s="320">
        <v>97.2209</v>
      </c>
      <c r="E297" s="320">
        <v>9</v>
      </c>
      <c r="F297" s="321" t="s">
        <v>451</v>
      </c>
      <c r="G297" s="322">
        <v>9.9</v>
      </c>
      <c r="H297" s="322">
        <v>10.273630000000001</v>
      </c>
      <c r="I297" s="323" t="s">
        <v>180</v>
      </c>
      <c r="J297" s="324">
        <v>250000</v>
      </c>
      <c r="K297" s="324">
        <v>250000</v>
      </c>
      <c r="L297" s="324">
        <v>243052.34</v>
      </c>
      <c r="M297" s="325">
        <v>1</v>
      </c>
    </row>
    <row r="298" spans="2:13" s="89" customFormat="1" ht="26.4" x14ac:dyDescent="0.9">
      <c r="B298" s="318" t="s">
        <v>450</v>
      </c>
      <c r="C298" s="319" t="s">
        <v>169</v>
      </c>
      <c r="D298" s="320">
        <v>97.058599999999998</v>
      </c>
      <c r="E298" s="320">
        <v>9</v>
      </c>
      <c r="F298" s="321" t="s">
        <v>452</v>
      </c>
      <c r="G298" s="322">
        <v>9.9499999999999993</v>
      </c>
      <c r="H298" s="322">
        <v>10.327450000000001</v>
      </c>
      <c r="I298" s="323" t="s">
        <v>180</v>
      </c>
      <c r="J298" s="324">
        <v>80000</v>
      </c>
      <c r="K298" s="324">
        <v>80000</v>
      </c>
      <c r="L298" s="324">
        <v>77646.94</v>
      </c>
      <c r="M298" s="325">
        <v>1</v>
      </c>
    </row>
    <row r="299" spans="2:13" s="89" customFormat="1" ht="26.4" x14ac:dyDescent="0.9">
      <c r="B299" s="318" t="s">
        <v>268</v>
      </c>
      <c r="C299" s="319" t="s">
        <v>169</v>
      </c>
      <c r="D299" s="320">
        <v>98.1751</v>
      </c>
      <c r="E299" s="320">
        <v>9.25</v>
      </c>
      <c r="F299" s="321" t="s">
        <v>453</v>
      </c>
      <c r="G299" s="322">
        <v>10.5</v>
      </c>
      <c r="H299" s="322">
        <v>10.920719999999999</v>
      </c>
      <c r="I299" s="323" t="s">
        <v>180</v>
      </c>
      <c r="J299" s="324">
        <v>1000000</v>
      </c>
      <c r="K299" s="324">
        <v>1000000</v>
      </c>
      <c r="L299" s="324">
        <v>981751.77</v>
      </c>
      <c r="M299" s="325">
        <v>1</v>
      </c>
    </row>
    <row r="300" spans="2:13" s="89" customFormat="1" ht="26.4" x14ac:dyDescent="0.9">
      <c r="B300" s="318" t="s">
        <v>268</v>
      </c>
      <c r="C300" s="319" t="s">
        <v>169</v>
      </c>
      <c r="D300" s="320">
        <v>98.164000000000001</v>
      </c>
      <c r="E300" s="320">
        <v>9.25</v>
      </c>
      <c r="F300" s="321" t="s">
        <v>454</v>
      </c>
      <c r="G300" s="322">
        <v>10.5</v>
      </c>
      <c r="H300" s="322">
        <v>10.920719999999999</v>
      </c>
      <c r="I300" s="323" t="s">
        <v>180</v>
      </c>
      <c r="J300" s="324">
        <v>1500000</v>
      </c>
      <c r="K300" s="324">
        <v>1500000</v>
      </c>
      <c r="L300" s="324">
        <v>1472460.64</v>
      </c>
      <c r="M300" s="325">
        <v>1</v>
      </c>
    </row>
    <row r="301" spans="2:13" s="89" customFormat="1" ht="26.4" x14ac:dyDescent="0.9">
      <c r="B301" s="318" t="s">
        <v>455</v>
      </c>
      <c r="C301" s="319" t="s">
        <v>169</v>
      </c>
      <c r="D301" s="320">
        <v>96.645200000000003</v>
      </c>
      <c r="E301" s="320">
        <v>8.5</v>
      </c>
      <c r="F301" s="321" t="s">
        <v>243</v>
      </c>
      <c r="G301" s="322">
        <v>10</v>
      </c>
      <c r="H301" s="322">
        <v>10.25</v>
      </c>
      <c r="I301" s="323" t="s">
        <v>180</v>
      </c>
      <c r="J301" s="324">
        <v>500000</v>
      </c>
      <c r="K301" s="324">
        <v>500000</v>
      </c>
      <c r="L301" s="324">
        <v>483226.4</v>
      </c>
      <c r="M301" s="325">
        <v>1</v>
      </c>
    </row>
    <row r="302" spans="2:13" s="89" customFormat="1" ht="26.4" x14ac:dyDescent="0.9">
      <c r="B302" s="318" t="s">
        <v>455</v>
      </c>
      <c r="C302" s="319" t="s">
        <v>169</v>
      </c>
      <c r="D302" s="320">
        <v>93.916799999999995</v>
      </c>
      <c r="E302" s="320">
        <v>7</v>
      </c>
      <c r="F302" s="321" t="s">
        <v>456</v>
      </c>
      <c r="G302" s="322">
        <v>11.11248</v>
      </c>
      <c r="H302" s="322">
        <v>11.421200000000001</v>
      </c>
      <c r="I302" s="323" t="s">
        <v>180</v>
      </c>
      <c r="J302" s="324">
        <v>450000</v>
      </c>
      <c r="K302" s="324">
        <v>600000</v>
      </c>
      <c r="L302" s="324">
        <v>422625.6</v>
      </c>
      <c r="M302" s="325">
        <v>1</v>
      </c>
    </row>
    <row r="303" spans="2:13" s="89" customFormat="1" ht="26.4" x14ac:dyDescent="0.9">
      <c r="B303" s="318" t="s">
        <v>457</v>
      </c>
      <c r="C303" s="319" t="s">
        <v>169</v>
      </c>
      <c r="D303" s="320">
        <v>99.060400000000001</v>
      </c>
      <c r="E303" s="320">
        <v>9</v>
      </c>
      <c r="F303" s="321" t="s">
        <v>458</v>
      </c>
      <c r="G303" s="322">
        <v>9.5</v>
      </c>
      <c r="H303" s="322">
        <v>9.8438199999999991</v>
      </c>
      <c r="I303" s="323" t="s">
        <v>180</v>
      </c>
      <c r="J303" s="324">
        <v>150000</v>
      </c>
      <c r="K303" s="324">
        <v>150000</v>
      </c>
      <c r="L303" s="324">
        <v>148590.68</v>
      </c>
      <c r="M303" s="325">
        <v>1</v>
      </c>
    </row>
    <row r="304" spans="2:13" s="89" customFormat="1" ht="26.4" x14ac:dyDescent="0.9">
      <c r="B304" s="318" t="s">
        <v>236</v>
      </c>
      <c r="C304" s="319" t="s">
        <v>169</v>
      </c>
      <c r="D304" s="320">
        <v>99.6785</v>
      </c>
      <c r="E304" s="320">
        <v>8</v>
      </c>
      <c r="F304" s="321" t="s">
        <v>459</v>
      </c>
      <c r="G304" s="322">
        <v>8.1259200000000007</v>
      </c>
      <c r="H304" s="322">
        <v>8.3769100000000005</v>
      </c>
      <c r="I304" s="323" t="s">
        <v>180</v>
      </c>
      <c r="J304" s="324">
        <v>182100</v>
      </c>
      <c r="K304" s="324">
        <v>200000</v>
      </c>
      <c r="L304" s="324">
        <v>181514.55</v>
      </c>
      <c r="M304" s="325">
        <v>1</v>
      </c>
    </row>
    <row r="305" spans="2:13" s="89" customFormat="1" ht="26.4" x14ac:dyDescent="0.9">
      <c r="B305" s="318" t="s">
        <v>237</v>
      </c>
      <c r="C305" s="319" t="s">
        <v>169</v>
      </c>
      <c r="D305" s="320">
        <v>99.572000000000003</v>
      </c>
      <c r="E305" s="320">
        <v>8</v>
      </c>
      <c r="F305" s="321" t="s">
        <v>416</v>
      </c>
      <c r="G305" s="322">
        <v>8.2822899999999997</v>
      </c>
      <c r="H305" s="322">
        <v>8.5431000000000008</v>
      </c>
      <c r="I305" s="323" t="s">
        <v>180</v>
      </c>
      <c r="J305" s="324">
        <v>799999.2</v>
      </c>
      <c r="K305" s="324">
        <v>1036000</v>
      </c>
      <c r="L305" s="324">
        <v>796575.2</v>
      </c>
      <c r="M305" s="325">
        <v>2</v>
      </c>
    </row>
    <row r="306" spans="2:13" s="89" customFormat="1" ht="26.4" x14ac:dyDescent="0.9">
      <c r="B306" s="318" t="s">
        <v>237</v>
      </c>
      <c r="C306" s="319" t="s">
        <v>169</v>
      </c>
      <c r="D306" s="320">
        <v>98.223200000000006</v>
      </c>
      <c r="E306" s="320">
        <v>9</v>
      </c>
      <c r="F306" s="321" t="s">
        <v>238</v>
      </c>
      <c r="G306" s="322">
        <v>9.9</v>
      </c>
      <c r="H306" s="322">
        <v>10.273630000000001</v>
      </c>
      <c r="I306" s="323" t="s">
        <v>180</v>
      </c>
      <c r="J306" s="324">
        <v>7174.4</v>
      </c>
      <c r="K306" s="324">
        <v>7552</v>
      </c>
      <c r="L306" s="324">
        <v>7046.93</v>
      </c>
      <c r="M306" s="325">
        <v>1</v>
      </c>
    </row>
    <row r="307" spans="2:13" s="89" customFormat="1" ht="26.4" x14ac:dyDescent="0.9">
      <c r="B307" s="318" t="s">
        <v>237</v>
      </c>
      <c r="C307" s="319" t="s">
        <v>169</v>
      </c>
      <c r="D307" s="320">
        <v>98.221000000000004</v>
      </c>
      <c r="E307" s="320">
        <v>9</v>
      </c>
      <c r="F307" s="321" t="s">
        <v>460</v>
      </c>
      <c r="G307" s="322">
        <v>9.9</v>
      </c>
      <c r="H307" s="322">
        <v>10.273630000000001</v>
      </c>
      <c r="I307" s="323" t="s">
        <v>180</v>
      </c>
      <c r="J307" s="324">
        <v>73288.7</v>
      </c>
      <c r="K307" s="324">
        <v>77146</v>
      </c>
      <c r="L307" s="324">
        <v>71984.95</v>
      </c>
      <c r="M307" s="325">
        <v>1</v>
      </c>
    </row>
    <row r="308" spans="2:13" s="89" customFormat="1" ht="26.4" x14ac:dyDescent="0.9">
      <c r="B308" s="318" t="s">
        <v>461</v>
      </c>
      <c r="C308" s="319" t="s">
        <v>169</v>
      </c>
      <c r="D308" s="320">
        <v>100</v>
      </c>
      <c r="E308" s="320">
        <v>7.75</v>
      </c>
      <c r="F308" s="321" t="s">
        <v>462</v>
      </c>
      <c r="G308" s="322">
        <v>7.73325</v>
      </c>
      <c r="H308" s="322">
        <v>7.9604200000000001</v>
      </c>
      <c r="I308" s="323" t="s">
        <v>180</v>
      </c>
      <c r="J308" s="324">
        <v>190000</v>
      </c>
      <c r="K308" s="324">
        <v>1520000</v>
      </c>
      <c r="L308" s="324">
        <v>190000</v>
      </c>
      <c r="M308" s="325">
        <v>3</v>
      </c>
    </row>
    <row r="309" spans="2:13" s="89" customFormat="1" ht="26.4" x14ac:dyDescent="0.9">
      <c r="B309" s="318" t="s">
        <v>461</v>
      </c>
      <c r="C309" s="319" t="s">
        <v>169</v>
      </c>
      <c r="D309" s="320">
        <v>100</v>
      </c>
      <c r="E309" s="320">
        <v>8.25</v>
      </c>
      <c r="F309" s="321" t="s">
        <v>463</v>
      </c>
      <c r="G309" s="322">
        <v>8.2412100000000006</v>
      </c>
      <c r="H309" s="322">
        <v>8.4994200000000006</v>
      </c>
      <c r="I309" s="323" t="s">
        <v>180</v>
      </c>
      <c r="J309" s="324">
        <v>320416.65999999997</v>
      </c>
      <c r="K309" s="324">
        <v>768999.96</v>
      </c>
      <c r="L309" s="324">
        <v>320416.65999999997</v>
      </c>
      <c r="M309" s="325">
        <v>7</v>
      </c>
    </row>
    <row r="310" spans="2:13" s="89" customFormat="1" ht="26.4" x14ac:dyDescent="0.9">
      <c r="B310" s="318" t="s">
        <v>269</v>
      </c>
      <c r="C310" s="319" t="s">
        <v>169</v>
      </c>
      <c r="D310" s="320">
        <v>97.972499999999997</v>
      </c>
      <c r="E310" s="320">
        <v>8</v>
      </c>
      <c r="F310" s="321" t="s">
        <v>464</v>
      </c>
      <c r="G310" s="322">
        <v>9.2570700000000006</v>
      </c>
      <c r="H310" s="322">
        <v>9.5834100000000007</v>
      </c>
      <c r="I310" s="323" t="s">
        <v>180</v>
      </c>
      <c r="J310" s="324">
        <v>100000.67</v>
      </c>
      <c r="K310" s="324">
        <v>112272</v>
      </c>
      <c r="L310" s="324">
        <v>97973.16</v>
      </c>
      <c r="M310" s="325">
        <v>1</v>
      </c>
    </row>
    <row r="311" spans="2:13" s="89" customFormat="1" ht="26.4" x14ac:dyDescent="0.9">
      <c r="B311" s="318" t="s">
        <v>269</v>
      </c>
      <c r="C311" s="319" t="s">
        <v>169</v>
      </c>
      <c r="D311" s="320">
        <v>99.227500000000006</v>
      </c>
      <c r="E311" s="320">
        <v>9</v>
      </c>
      <c r="F311" s="321" t="s">
        <v>465</v>
      </c>
      <c r="G311" s="322">
        <v>9.35</v>
      </c>
      <c r="H311" s="322">
        <v>9.6829699999999992</v>
      </c>
      <c r="I311" s="323" t="s">
        <v>180</v>
      </c>
      <c r="J311" s="324">
        <v>612168</v>
      </c>
      <c r="K311" s="324">
        <v>612168</v>
      </c>
      <c r="L311" s="324">
        <v>607439.4</v>
      </c>
      <c r="M311" s="325">
        <v>1</v>
      </c>
    </row>
    <row r="312" spans="2:13" s="89" customFormat="1" ht="26.4" x14ac:dyDescent="0.9">
      <c r="B312" s="318" t="s">
        <v>269</v>
      </c>
      <c r="C312" s="319" t="s">
        <v>169</v>
      </c>
      <c r="D312" s="320">
        <v>99.226399999999998</v>
      </c>
      <c r="E312" s="320">
        <v>9</v>
      </c>
      <c r="F312" s="321" t="s">
        <v>354</v>
      </c>
      <c r="G312" s="322">
        <v>9.35</v>
      </c>
      <c r="H312" s="322">
        <v>9.6829699999999992</v>
      </c>
      <c r="I312" s="323" t="s">
        <v>180</v>
      </c>
      <c r="J312" s="324">
        <v>274552</v>
      </c>
      <c r="K312" s="324">
        <v>274552</v>
      </c>
      <c r="L312" s="324">
        <v>272428.15999999997</v>
      </c>
      <c r="M312" s="325">
        <v>1</v>
      </c>
    </row>
    <row r="313" spans="2:13" s="89" customFormat="1" ht="26.4" x14ac:dyDescent="0.9">
      <c r="B313" s="318" t="s">
        <v>269</v>
      </c>
      <c r="C313" s="319" t="s">
        <v>169</v>
      </c>
      <c r="D313" s="320">
        <v>98.888099999999994</v>
      </c>
      <c r="E313" s="320">
        <v>9</v>
      </c>
      <c r="F313" s="321" t="s">
        <v>212</v>
      </c>
      <c r="G313" s="322">
        <v>9.5</v>
      </c>
      <c r="H313" s="322">
        <v>9.8438199999999991</v>
      </c>
      <c r="I313" s="323" t="s">
        <v>180</v>
      </c>
      <c r="J313" s="324">
        <v>2730000</v>
      </c>
      <c r="K313" s="324">
        <v>2730000</v>
      </c>
      <c r="L313" s="324">
        <v>2699645.45</v>
      </c>
      <c r="M313" s="325">
        <v>1</v>
      </c>
    </row>
    <row r="314" spans="2:13" s="89" customFormat="1" ht="26.4" x14ac:dyDescent="0.9">
      <c r="B314" s="318" t="s">
        <v>269</v>
      </c>
      <c r="C314" s="319" t="s">
        <v>169</v>
      </c>
      <c r="D314" s="320">
        <v>96.450800000000001</v>
      </c>
      <c r="E314" s="320">
        <v>8</v>
      </c>
      <c r="F314" s="321" t="s">
        <v>466</v>
      </c>
      <c r="G314" s="322">
        <v>9.5</v>
      </c>
      <c r="H314" s="322">
        <v>9.8438199999999991</v>
      </c>
      <c r="I314" s="323" t="s">
        <v>180</v>
      </c>
      <c r="J314" s="324">
        <v>285860.58</v>
      </c>
      <c r="K314" s="324">
        <v>313960</v>
      </c>
      <c r="L314" s="324">
        <v>275714.96999999997</v>
      </c>
      <c r="M314" s="325">
        <v>1</v>
      </c>
    </row>
    <row r="315" spans="2:13" s="89" customFormat="1" ht="26.4" x14ac:dyDescent="0.9">
      <c r="B315" s="318" t="s">
        <v>269</v>
      </c>
      <c r="C315" s="319" t="s">
        <v>169</v>
      </c>
      <c r="D315" s="320">
        <v>96.444199999999995</v>
      </c>
      <c r="E315" s="320">
        <v>8</v>
      </c>
      <c r="F315" s="321" t="s">
        <v>467</v>
      </c>
      <c r="G315" s="322">
        <v>9.5</v>
      </c>
      <c r="H315" s="322">
        <v>9.8438199999999991</v>
      </c>
      <c r="I315" s="323" t="s">
        <v>180</v>
      </c>
      <c r="J315" s="324">
        <v>306757.46999999997</v>
      </c>
      <c r="K315" s="324">
        <v>336911</v>
      </c>
      <c r="L315" s="324">
        <v>295850.08</v>
      </c>
      <c r="M315" s="325">
        <v>1</v>
      </c>
    </row>
    <row r="316" spans="2:13" s="89" customFormat="1" ht="26.4" x14ac:dyDescent="0.9">
      <c r="B316" s="318" t="s">
        <v>269</v>
      </c>
      <c r="C316" s="319" t="s">
        <v>169</v>
      </c>
      <c r="D316" s="320">
        <v>96.421499999999995</v>
      </c>
      <c r="E316" s="320">
        <v>8</v>
      </c>
      <c r="F316" s="321" t="s">
        <v>468</v>
      </c>
      <c r="G316" s="322">
        <v>9.5</v>
      </c>
      <c r="H316" s="322">
        <v>9.8438199999999991</v>
      </c>
      <c r="I316" s="323" t="s">
        <v>180</v>
      </c>
      <c r="J316" s="324">
        <v>512194.49</v>
      </c>
      <c r="K316" s="324">
        <v>562542</v>
      </c>
      <c r="L316" s="324">
        <v>493865.87</v>
      </c>
      <c r="M316" s="325">
        <v>1</v>
      </c>
    </row>
    <row r="317" spans="2:13" s="89" customFormat="1" ht="26.4" x14ac:dyDescent="0.9">
      <c r="B317" s="318" t="s">
        <v>239</v>
      </c>
      <c r="C317" s="319" t="s">
        <v>169</v>
      </c>
      <c r="D317" s="320">
        <v>99.121899999999997</v>
      </c>
      <c r="E317" s="320">
        <v>8</v>
      </c>
      <c r="F317" s="321" t="s">
        <v>469</v>
      </c>
      <c r="G317" s="322">
        <v>9.5</v>
      </c>
      <c r="H317" s="322">
        <v>9.8438199999999991</v>
      </c>
      <c r="I317" s="323" t="s">
        <v>180</v>
      </c>
      <c r="J317" s="324">
        <v>65368.5</v>
      </c>
      <c r="K317" s="324">
        <v>261474</v>
      </c>
      <c r="L317" s="324">
        <v>64794.54</v>
      </c>
      <c r="M317" s="325">
        <v>2</v>
      </c>
    </row>
    <row r="318" spans="2:13" s="89" customFormat="1" ht="26.4" x14ac:dyDescent="0.9">
      <c r="B318" s="318" t="s">
        <v>239</v>
      </c>
      <c r="C318" s="319" t="s">
        <v>169</v>
      </c>
      <c r="D318" s="320">
        <v>97.489800000000002</v>
      </c>
      <c r="E318" s="320">
        <v>9</v>
      </c>
      <c r="F318" s="321" t="s">
        <v>449</v>
      </c>
      <c r="G318" s="322">
        <v>9.8000000000000007</v>
      </c>
      <c r="H318" s="322">
        <v>10.16606</v>
      </c>
      <c r="I318" s="323" t="s">
        <v>180</v>
      </c>
      <c r="J318" s="324">
        <v>350000</v>
      </c>
      <c r="K318" s="324">
        <v>350000</v>
      </c>
      <c r="L318" s="324">
        <v>341214.43</v>
      </c>
      <c r="M318" s="325">
        <v>1</v>
      </c>
    </row>
    <row r="319" spans="2:13" s="89" customFormat="1" ht="26.4" x14ac:dyDescent="0.9">
      <c r="B319" s="318" t="s">
        <v>288</v>
      </c>
      <c r="C319" s="319" t="s">
        <v>169</v>
      </c>
      <c r="D319" s="320">
        <v>95.356800000000007</v>
      </c>
      <c r="E319" s="320">
        <v>8</v>
      </c>
      <c r="F319" s="321" t="s">
        <v>470</v>
      </c>
      <c r="G319" s="322">
        <v>10.25</v>
      </c>
      <c r="H319" s="322">
        <v>10.65075</v>
      </c>
      <c r="I319" s="323" t="s">
        <v>180</v>
      </c>
      <c r="J319" s="324">
        <v>671300</v>
      </c>
      <c r="K319" s="324">
        <v>671300</v>
      </c>
      <c r="L319" s="324">
        <v>640130.72</v>
      </c>
      <c r="M319" s="325">
        <v>2</v>
      </c>
    </row>
    <row r="320" spans="2:13" s="89" customFormat="1" ht="26.4" x14ac:dyDescent="0.9">
      <c r="B320" s="318" t="s">
        <v>288</v>
      </c>
      <c r="C320" s="319" t="s">
        <v>169</v>
      </c>
      <c r="D320" s="320">
        <v>95.351900000000001</v>
      </c>
      <c r="E320" s="320">
        <v>8</v>
      </c>
      <c r="F320" s="321" t="s">
        <v>471</v>
      </c>
      <c r="G320" s="322">
        <v>10.25</v>
      </c>
      <c r="H320" s="322">
        <v>10.65075</v>
      </c>
      <c r="I320" s="323" t="s">
        <v>180</v>
      </c>
      <c r="J320" s="324">
        <v>200000</v>
      </c>
      <c r="K320" s="324">
        <v>200000</v>
      </c>
      <c r="L320" s="324">
        <v>190703.8</v>
      </c>
      <c r="M320" s="325">
        <v>2</v>
      </c>
    </row>
    <row r="321" spans="2:13" s="89" customFormat="1" ht="26.4" x14ac:dyDescent="0.9">
      <c r="B321" s="318" t="s">
        <v>288</v>
      </c>
      <c r="C321" s="319" t="s">
        <v>169</v>
      </c>
      <c r="D321" s="320">
        <v>95.337000000000003</v>
      </c>
      <c r="E321" s="320">
        <v>8</v>
      </c>
      <c r="F321" s="321" t="s">
        <v>472</v>
      </c>
      <c r="G321" s="322">
        <v>10.25</v>
      </c>
      <c r="H321" s="322">
        <v>10.65075</v>
      </c>
      <c r="I321" s="323" t="s">
        <v>180</v>
      </c>
      <c r="J321" s="324">
        <v>1710000</v>
      </c>
      <c r="K321" s="324">
        <v>1710000</v>
      </c>
      <c r="L321" s="324">
        <v>1630263.08</v>
      </c>
      <c r="M321" s="325">
        <v>2</v>
      </c>
    </row>
    <row r="322" spans="2:13" s="89" customFormat="1" ht="26.4" x14ac:dyDescent="0.9">
      <c r="B322" s="318" t="s">
        <v>288</v>
      </c>
      <c r="C322" s="319" t="s">
        <v>169</v>
      </c>
      <c r="D322" s="320">
        <v>95.0672</v>
      </c>
      <c r="E322" s="320">
        <v>8</v>
      </c>
      <c r="F322" s="321" t="s">
        <v>240</v>
      </c>
      <c r="G322" s="322">
        <v>10.25</v>
      </c>
      <c r="H322" s="322">
        <v>10.65075</v>
      </c>
      <c r="I322" s="323" t="s">
        <v>180</v>
      </c>
      <c r="J322" s="324">
        <v>670000</v>
      </c>
      <c r="K322" s="324">
        <v>670000</v>
      </c>
      <c r="L322" s="324">
        <v>636950.73</v>
      </c>
      <c r="M322" s="325">
        <v>2</v>
      </c>
    </row>
    <row r="323" spans="2:13" s="89" customFormat="1" ht="26.4" x14ac:dyDescent="0.9">
      <c r="B323" s="318" t="s">
        <v>288</v>
      </c>
      <c r="C323" s="319" t="s">
        <v>169</v>
      </c>
      <c r="D323" s="320">
        <v>95.062700000000007</v>
      </c>
      <c r="E323" s="320">
        <v>8</v>
      </c>
      <c r="F323" s="321" t="s">
        <v>241</v>
      </c>
      <c r="G323" s="322">
        <v>10.25</v>
      </c>
      <c r="H323" s="322">
        <v>10.65075</v>
      </c>
      <c r="I323" s="323" t="s">
        <v>180</v>
      </c>
      <c r="J323" s="324">
        <v>640000</v>
      </c>
      <c r="K323" s="324">
        <v>640000</v>
      </c>
      <c r="L323" s="324">
        <v>608401.66</v>
      </c>
      <c r="M323" s="325">
        <v>2</v>
      </c>
    </row>
    <row r="324" spans="2:13" s="89" customFormat="1" ht="26.4" x14ac:dyDescent="0.9">
      <c r="B324" s="318" t="s">
        <v>288</v>
      </c>
      <c r="C324" s="319" t="s">
        <v>169</v>
      </c>
      <c r="D324" s="320">
        <v>95.058199999999999</v>
      </c>
      <c r="E324" s="320">
        <v>8</v>
      </c>
      <c r="F324" s="321" t="s">
        <v>212</v>
      </c>
      <c r="G324" s="322">
        <v>10.25</v>
      </c>
      <c r="H324" s="322">
        <v>10.65075</v>
      </c>
      <c r="I324" s="323" t="s">
        <v>180</v>
      </c>
      <c r="J324" s="324">
        <v>108700</v>
      </c>
      <c r="K324" s="324">
        <v>108700</v>
      </c>
      <c r="L324" s="324">
        <v>103328.32000000001</v>
      </c>
      <c r="M324" s="325">
        <v>1</v>
      </c>
    </row>
    <row r="325" spans="2:13" s="89" customFormat="1" ht="26.4" x14ac:dyDescent="0.9">
      <c r="B325" s="318" t="s">
        <v>473</v>
      </c>
      <c r="C325" s="319" t="s">
        <v>169</v>
      </c>
      <c r="D325" s="320">
        <v>99.322400000000002</v>
      </c>
      <c r="E325" s="320">
        <v>8.5</v>
      </c>
      <c r="F325" s="321" t="s">
        <v>474</v>
      </c>
      <c r="G325" s="322">
        <v>9</v>
      </c>
      <c r="H325" s="322">
        <v>9.3083299999999998</v>
      </c>
      <c r="I325" s="323" t="s">
        <v>180</v>
      </c>
      <c r="J325" s="324">
        <v>20000</v>
      </c>
      <c r="K325" s="324">
        <v>20000</v>
      </c>
      <c r="L325" s="324">
        <v>19864.5</v>
      </c>
      <c r="M325" s="325">
        <v>1</v>
      </c>
    </row>
    <row r="326" spans="2:13" s="89" customFormat="1" ht="26.4" x14ac:dyDescent="0.9">
      <c r="B326" s="318" t="s">
        <v>475</v>
      </c>
      <c r="C326" s="319" t="s">
        <v>169</v>
      </c>
      <c r="D326" s="320">
        <v>100.0393</v>
      </c>
      <c r="E326" s="320">
        <v>9</v>
      </c>
      <c r="F326" s="321" t="s">
        <v>476</v>
      </c>
      <c r="G326" s="322">
        <v>8.9808599999999998</v>
      </c>
      <c r="H326" s="322">
        <v>9.2878699999999998</v>
      </c>
      <c r="I326" s="323" t="s">
        <v>180</v>
      </c>
      <c r="J326" s="324">
        <v>235170</v>
      </c>
      <c r="K326" s="324">
        <v>270000</v>
      </c>
      <c r="L326" s="324">
        <v>235262.42</v>
      </c>
      <c r="M326" s="325">
        <v>1</v>
      </c>
    </row>
    <row r="327" spans="2:13" s="89" customFormat="1" ht="26.4" x14ac:dyDescent="0.9">
      <c r="B327" s="318" t="s">
        <v>477</v>
      </c>
      <c r="C327" s="319" t="s">
        <v>169</v>
      </c>
      <c r="D327" s="320">
        <v>99.119900000000001</v>
      </c>
      <c r="E327" s="320">
        <v>8.25</v>
      </c>
      <c r="F327" s="321" t="s">
        <v>478</v>
      </c>
      <c r="G327" s="322">
        <v>9</v>
      </c>
      <c r="H327" s="322">
        <v>9.3083299999999998</v>
      </c>
      <c r="I327" s="323" t="s">
        <v>180</v>
      </c>
      <c r="J327" s="324">
        <v>20167.400000000001</v>
      </c>
      <c r="K327" s="324">
        <v>22000</v>
      </c>
      <c r="L327" s="324">
        <v>19989.93</v>
      </c>
      <c r="M327" s="325">
        <v>1</v>
      </c>
    </row>
    <row r="328" spans="2:13" s="89" customFormat="1" ht="26.4" x14ac:dyDescent="0.9">
      <c r="B328" s="318" t="s">
        <v>479</v>
      </c>
      <c r="C328" s="319" t="s">
        <v>169</v>
      </c>
      <c r="D328" s="320">
        <v>98.223500000000001</v>
      </c>
      <c r="E328" s="320">
        <v>9</v>
      </c>
      <c r="F328" s="321" t="s">
        <v>480</v>
      </c>
      <c r="G328" s="322">
        <v>9.8779500000000002</v>
      </c>
      <c r="H328" s="322">
        <v>10.24991</v>
      </c>
      <c r="I328" s="323" t="s">
        <v>180</v>
      </c>
      <c r="J328" s="324">
        <v>200000.65</v>
      </c>
      <c r="K328" s="324">
        <v>210527</v>
      </c>
      <c r="L328" s="324">
        <v>196447.64</v>
      </c>
      <c r="M328" s="325">
        <v>1</v>
      </c>
    </row>
    <row r="329" spans="2:13" s="89" customFormat="1" ht="26.4" x14ac:dyDescent="0.9">
      <c r="B329" s="318" t="s">
        <v>481</v>
      </c>
      <c r="C329" s="319" t="s">
        <v>169</v>
      </c>
      <c r="D329" s="320">
        <v>98.154200000000003</v>
      </c>
      <c r="E329" s="320">
        <v>9</v>
      </c>
      <c r="F329" s="321" t="s">
        <v>482</v>
      </c>
      <c r="G329" s="322">
        <v>9.9</v>
      </c>
      <c r="H329" s="322">
        <v>10.273630000000001</v>
      </c>
      <c r="I329" s="323" t="s">
        <v>180</v>
      </c>
      <c r="J329" s="324">
        <v>9885</v>
      </c>
      <c r="K329" s="324">
        <v>9885</v>
      </c>
      <c r="L329" s="324">
        <v>9702.5400000000009</v>
      </c>
      <c r="M329" s="325">
        <v>2</v>
      </c>
    </row>
    <row r="330" spans="2:13" s="89" customFormat="1" ht="26.4" x14ac:dyDescent="0.9">
      <c r="B330" s="318" t="s">
        <v>481</v>
      </c>
      <c r="C330" s="319" t="s">
        <v>169</v>
      </c>
      <c r="D330" s="320">
        <v>98.141199999999998</v>
      </c>
      <c r="E330" s="320">
        <v>9</v>
      </c>
      <c r="F330" s="321" t="s">
        <v>183</v>
      </c>
      <c r="G330" s="322">
        <v>9.9</v>
      </c>
      <c r="H330" s="322">
        <v>10.273630000000001</v>
      </c>
      <c r="I330" s="323" t="s">
        <v>180</v>
      </c>
      <c r="J330" s="324">
        <v>8916</v>
      </c>
      <c r="K330" s="324">
        <v>8916</v>
      </c>
      <c r="L330" s="324">
        <v>8750.2800000000007</v>
      </c>
      <c r="M330" s="325">
        <v>2</v>
      </c>
    </row>
    <row r="331" spans="2:13" s="89" customFormat="1" ht="26.4" x14ac:dyDescent="0.9">
      <c r="B331" s="318" t="s">
        <v>481</v>
      </c>
      <c r="C331" s="319" t="s">
        <v>169</v>
      </c>
      <c r="D331" s="320">
        <v>98.134900000000002</v>
      </c>
      <c r="E331" s="320">
        <v>9</v>
      </c>
      <c r="F331" s="321" t="s">
        <v>483</v>
      </c>
      <c r="G331" s="322">
        <v>9.9</v>
      </c>
      <c r="H331" s="322">
        <v>10.273630000000001</v>
      </c>
      <c r="I331" s="323" t="s">
        <v>180</v>
      </c>
      <c r="J331" s="324">
        <v>40990</v>
      </c>
      <c r="K331" s="324">
        <v>40990</v>
      </c>
      <c r="L331" s="324">
        <v>40225.51</v>
      </c>
      <c r="M331" s="325">
        <v>2</v>
      </c>
    </row>
    <row r="332" spans="2:13" s="89" customFormat="1" ht="26.4" x14ac:dyDescent="0.9">
      <c r="B332" s="318" t="s">
        <v>484</v>
      </c>
      <c r="C332" s="319" t="s">
        <v>169</v>
      </c>
      <c r="D332" s="320">
        <v>97.816800000000001</v>
      </c>
      <c r="E332" s="320">
        <v>8.25</v>
      </c>
      <c r="F332" s="321" t="s">
        <v>212</v>
      </c>
      <c r="G332" s="322">
        <v>9</v>
      </c>
      <c r="H332" s="322">
        <v>9.3083299999999998</v>
      </c>
      <c r="I332" s="323" t="s">
        <v>180</v>
      </c>
      <c r="J332" s="324">
        <v>100000</v>
      </c>
      <c r="K332" s="324">
        <v>100000</v>
      </c>
      <c r="L332" s="324">
        <v>97816.88</v>
      </c>
      <c r="M332" s="325">
        <v>1</v>
      </c>
    </row>
    <row r="333" spans="2:13" s="90" customFormat="1" ht="26.4" x14ac:dyDescent="0.9">
      <c r="B333" s="305" t="s">
        <v>178</v>
      </c>
      <c r="C333" s="312"/>
      <c r="D333" s="313"/>
      <c r="E333" s="313"/>
      <c r="F333" s="314"/>
      <c r="G333" s="315"/>
      <c r="H333" s="315"/>
      <c r="I333" s="436"/>
      <c r="J333" s="316">
        <v>29857886.199999992</v>
      </c>
      <c r="K333" s="316">
        <v>33224430.899999999</v>
      </c>
      <c r="L333" s="316">
        <v>29278024.609999999</v>
      </c>
      <c r="M333" s="317">
        <v>123</v>
      </c>
    </row>
    <row r="334" spans="2:13" s="90" customFormat="1" ht="26.4" x14ac:dyDescent="0.9">
      <c r="B334" s="305" t="s">
        <v>244</v>
      </c>
      <c r="C334" s="312"/>
      <c r="D334" s="313"/>
      <c r="E334" s="313"/>
      <c r="F334" s="314"/>
      <c r="G334" s="315"/>
      <c r="H334" s="315"/>
      <c r="I334" s="436"/>
      <c r="J334" s="316"/>
      <c r="K334" s="316"/>
      <c r="L334" s="316"/>
      <c r="M334" s="317"/>
    </row>
    <row r="335" spans="2:13" s="89" customFormat="1" ht="26.4" x14ac:dyDescent="0.9">
      <c r="B335" s="318" t="s">
        <v>245</v>
      </c>
      <c r="C335" s="319" t="s">
        <v>169</v>
      </c>
      <c r="D335" s="320">
        <v>95.693700000000007</v>
      </c>
      <c r="E335" s="320"/>
      <c r="F335" s="321" t="s">
        <v>197</v>
      </c>
      <c r="G335" s="322">
        <v>9</v>
      </c>
      <c r="H335" s="322">
        <v>9.202</v>
      </c>
      <c r="I335" s="323" t="s">
        <v>171</v>
      </c>
      <c r="J335" s="324">
        <v>20000</v>
      </c>
      <c r="K335" s="324">
        <v>20000</v>
      </c>
      <c r="L335" s="324">
        <v>19138.759999999998</v>
      </c>
      <c r="M335" s="325">
        <v>1</v>
      </c>
    </row>
    <row r="336" spans="2:13" s="89" customFormat="1" ht="26.4" x14ac:dyDescent="0.9">
      <c r="B336" s="318" t="s">
        <v>245</v>
      </c>
      <c r="C336" s="319" t="s">
        <v>169</v>
      </c>
      <c r="D336" s="320">
        <v>95.6708</v>
      </c>
      <c r="E336" s="320"/>
      <c r="F336" s="321" t="s">
        <v>193</v>
      </c>
      <c r="G336" s="322">
        <v>9</v>
      </c>
      <c r="H336" s="322">
        <v>9.2009999999999987</v>
      </c>
      <c r="I336" s="323" t="s">
        <v>171</v>
      </c>
      <c r="J336" s="324">
        <v>52200</v>
      </c>
      <c r="K336" s="324">
        <v>52200</v>
      </c>
      <c r="L336" s="324">
        <v>49940.21</v>
      </c>
      <c r="M336" s="325">
        <v>1</v>
      </c>
    </row>
    <row r="337" spans="2:13" s="89" customFormat="1" ht="26.4" x14ac:dyDescent="0.9">
      <c r="B337" s="318" t="s">
        <v>245</v>
      </c>
      <c r="C337" s="319" t="s">
        <v>169</v>
      </c>
      <c r="D337" s="320">
        <v>93.512500000000003</v>
      </c>
      <c r="E337" s="320"/>
      <c r="F337" s="321" t="s">
        <v>186</v>
      </c>
      <c r="G337" s="322">
        <v>9.25</v>
      </c>
      <c r="H337" s="322">
        <v>9.3549999999999986</v>
      </c>
      <c r="I337" s="323" t="s">
        <v>171</v>
      </c>
      <c r="J337" s="324">
        <v>21333</v>
      </c>
      <c r="K337" s="324">
        <v>21333</v>
      </c>
      <c r="L337" s="324">
        <v>19949.04</v>
      </c>
      <c r="M337" s="325">
        <v>1</v>
      </c>
    </row>
    <row r="338" spans="2:13" s="89" customFormat="1" ht="26.4" x14ac:dyDescent="0.9">
      <c r="B338" s="318" t="s">
        <v>213</v>
      </c>
      <c r="C338" s="319" t="s">
        <v>169</v>
      </c>
      <c r="D338" s="320">
        <v>97.799499999999995</v>
      </c>
      <c r="E338" s="320"/>
      <c r="F338" s="321" t="s">
        <v>246</v>
      </c>
      <c r="G338" s="322">
        <v>6.75</v>
      </c>
      <c r="H338" s="322">
        <v>6.9029999999999996</v>
      </c>
      <c r="I338" s="323" t="s">
        <v>171</v>
      </c>
      <c r="J338" s="324">
        <v>10000</v>
      </c>
      <c r="K338" s="324">
        <v>10000</v>
      </c>
      <c r="L338" s="324">
        <v>9779.9500000000007</v>
      </c>
      <c r="M338" s="325">
        <v>1</v>
      </c>
    </row>
    <row r="339" spans="2:13" s="89" customFormat="1" ht="26.4" x14ac:dyDescent="0.9">
      <c r="B339" s="318" t="s">
        <v>213</v>
      </c>
      <c r="C339" s="319" t="s">
        <v>169</v>
      </c>
      <c r="D339" s="320">
        <v>97.763599999999997</v>
      </c>
      <c r="E339" s="320"/>
      <c r="F339" s="321" t="s">
        <v>485</v>
      </c>
      <c r="G339" s="322">
        <v>6.75</v>
      </c>
      <c r="H339" s="322">
        <v>6.9009999999999998</v>
      </c>
      <c r="I339" s="323" t="s">
        <v>171</v>
      </c>
      <c r="J339" s="324">
        <v>10000</v>
      </c>
      <c r="K339" s="324">
        <v>10000</v>
      </c>
      <c r="L339" s="324">
        <v>9776.3700000000008</v>
      </c>
      <c r="M339" s="325">
        <v>1</v>
      </c>
    </row>
    <row r="340" spans="2:13" s="89" customFormat="1" ht="26.4" x14ac:dyDescent="0.9">
      <c r="B340" s="318" t="s">
        <v>213</v>
      </c>
      <c r="C340" s="319" t="s">
        <v>169</v>
      </c>
      <c r="D340" s="320">
        <v>96.501800000000003</v>
      </c>
      <c r="E340" s="320"/>
      <c r="F340" s="321" t="s">
        <v>197</v>
      </c>
      <c r="G340" s="322">
        <v>7.25</v>
      </c>
      <c r="H340" s="322">
        <v>7.3810000000000002</v>
      </c>
      <c r="I340" s="323" t="s">
        <v>171</v>
      </c>
      <c r="J340" s="324">
        <v>70354</v>
      </c>
      <c r="K340" s="324">
        <v>70354</v>
      </c>
      <c r="L340" s="324">
        <v>67892.88</v>
      </c>
      <c r="M340" s="325">
        <v>1</v>
      </c>
    </row>
    <row r="341" spans="2:13" s="89" customFormat="1" ht="26.4" x14ac:dyDescent="0.9">
      <c r="B341" s="318" t="s">
        <v>248</v>
      </c>
      <c r="C341" s="319" t="s">
        <v>169</v>
      </c>
      <c r="D341" s="320">
        <v>97.739699999999999</v>
      </c>
      <c r="E341" s="320"/>
      <c r="F341" s="321" t="s">
        <v>250</v>
      </c>
      <c r="G341" s="322">
        <v>9.25</v>
      </c>
      <c r="H341" s="322">
        <v>9.5749999999999993</v>
      </c>
      <c r="I341" s="323" t="s">
        <v>171</v>
      </c>
      <c r="J341" s="324">
        <v>30584</v>
      </c>
      <c r="K341" s="324">
        <v>30584</v>
      </c>
      <c r="L341" s="324">
        <v>29892.73</v>
      </c>
      <c r="M341" s="325">
        <v>1</v>
      </c>
    </row>
    <row r="342" spans="2:13" s="89" customFormat="1" ht="26.4" x14ac:dyDescent="0.9">
      <c r="B342" s="318" t="s">
        <v>248</v>
      </c>
      <c r="C342" s="319" t="s">
        <v>169</v>
      </c>
      <c r="D342" s="320">
        <v>96.930499999999995</v>
      </c>
      <c r="E342" s="320"/>
      <c r="F342" s="321" t="s">
        <v>246</v>
      </c>
      <c r="G342" s="322">
        <v>9.5</v>
      </c>
      <c r="H342" s="322">
        <v>9.8040000000000003</v>
      </c>
      <c r="I342" s="323" t="s">
        <v>171</v>
      </c>
      <c r="J342" s="324">
        <v>30195</v>
      </c>
      <c r="K342" s="324">
        <v>30195</v>
      </c>
      <c r="L342" s="324">
        <v>29268.17</v>
      </c>
      <c r="M342" s="325">
        <v>1</v>
      </c>
    </row>
    <row r="343" spans="2:13" s="89" customFormat="1" ht="26.4" x14ac:dyDescent="0.9">
      <c r="B343" s="318" t="s">
        <v>248</v>
      </c>
      <c r="C343" s="319" t="s">
        <v>169</v>
      </c>
      <c r="D343" s="320">
        <v>96.880899999999997</v>
      </c>
      <c r="E343" s="320"/>
      <c r="F343" s="321" t="s">
        <v>485</v>
      </c>
      <c r="G343" s="322">
        <v>9.5</v>
      </c>
      <c r="H343" s="322">
        <v>9.8010000000000002</v>
      </c>
      <c r="I343" s="323" t="s">
        <v>171</v>
      </c>
      <c r="J343" s="324">
        <v>7225</v>
      </c>
      <c r="K343" s="324">
        <v>7225</v>
      </c>
      <c r="L343" s="324">
        <v>6999.65</v>
      </c>
      <c r="M343" s="325">
        <v>1</v>
      </c>
    </row>
    <row r="344" spans="2:13" s="89" customFormat="1" ht="26.4" x14ac:dyDescent="0.9">
      <c r="B344" s="318" t="s">
        <v>248</v>
      </c>
      <c r="C344" s="319" t="s">
        <v>169</v>
      </c>
      <c r="D344" s="320">
        <v>95.326899999999995</v>
      </c>
      <c r="E344" s="320"/>
      <c r="F344" s="321" t="s">
        <v>193</v>
      </c>
      <c r="G344" s="322">
        <v>9.75</v>
      </c>
      <c r="H344" s="322">
        <v>9.9860000000000007</v>
      </c>
      <c r="I344" s="323" t="s">
        <v>171</v>
      </c>
      <c r="J344" s="324">
        <v>55000</v>
      </c>
      <c r="K344" s="324">
        <v>55000</v>
      </c>
      <c r="L344" s="324">
        <v>52429.85</v>
      </c>
      <c r="M344" s="325">
        <v>1</v>
      </c>
    </row>
    <row r="345" spans="2:13" s="89" customFormat="1" ht="26.4" x14ac:dyDescent="0.9">
      <c r="B345" s="318" t="s">
        <v>248</v>
      </c>
      <c r="C345" s="319" t="s">
        <v>169</v>
      </c>
      <c r="D345" s="320">
        <v>90.896000000000001</v>
      </c>
      <c r="E345" s="320"/>
      <c r="F345" s="321" t="s">
        <v>198</v>
      </c>
      <c r="G345" s="322">
        <v>10.1</v>
      </c>
      <c r="H345" s="322">
        <v>10.104000000000001</v>
      </c>
      <c r="I345" s="323" t="s">
        <v>171</v>
      </c>
      <c r="J345" s="324">
        <v>584606</v>
      </c>
      <c r="K345" s="324">
        <v>584606</v>
      </c>
      <c r="L345" s="324">
        <v>531383.51</v>
      </c>
      <c r="M345" s="325">
        <v>1</v>
      </c>
    </row>
    <row r="346" spans="2:13" s="89" customFormat="1" ht="26.4" x14ac:dyDescent="0.9">
      <c r="B346" s="318" t="s">
        <v>248</v>
      </c>
      <c r="C346" s="319" t="s">
        <v>169</v>
      </c>
      <c r="D346" s="320">
        <v>90.545500000000004</v>
      </c>
      <c r="E346" s="320"/>
      <c r="F346" s="321" t="s">
        <v>255</v>
      </c>
      <c r="G346" s="322">
        <v>10.5</v>
      </c>
      <c r="H346" s="322">
        <v>10.502000000000001</v>
      </c>
      <c r="I346" s="323" t="s">
        <v>171</v>
      </c>
      <c r="J346" s="324">
        <v>319700</v>
      </c>
      <c r="K346" s="324">
        <v>319700</v>
      </c>
      <c r="L346" s="324">
        <v>289474.08</v>
      </c>
      <c r="M346" s="325">
        <v>1</v>
      </c>
    </row>
    <row r="347" spans="2:13" s="89" customFormat="1" ht="26.4" x14ac:dyDescent="0.9">
      <c r="B347" s="318" t="s">
        <v>254</v>
      </c>
      <c r="C347" s="319" t="s">
        <v>169</v>
      </c>
      <c r="D347" s="320">
        <v>99.315799999999996</v>
      </c>
      <c r="E347" s="320"/>
      <c r="F347" s="321" t="s">
        <v>285</v>
      </c>
      <c r="G347" s="322">
        <v>8</v>
      </c>
      <c r="H347" s="322">
        <v>8.298</v>
      </c>
      <c r="I347" s="323" t="s">
        <v>171</v>
      </c>
      <c r="J347" s="324">
        <v>95918</v>
      </c>
      <c r="K347" s="324">
        <v>95918</v>
      </c>
      <c r="L347" s="324">
        <v>95261.75</v>
      </c>
      <c r="M347" s="325">
        <v>1</v>
      </c>
    </row>
    <row r="348" spans="2:13" s="89" customFormat="1" ht="26.4" x14ac:dyDescent="0.9">
      <c r="B348" s="318" t="s">
        <v>254</v>
      </c>
      <c r="C348" s="319" t="s">
        <v>169</v>
      </c>
      <c r="D348" s="320">
        <v>97.356499999999997</v>
      </c>
      <c r="E348" s="320"/>
      <c r="F348" s="321" t="s">
        <v>486</v>
      </c>
      <c r="G348" s="322">
        <v>8.5</v>
      </c>
      <c r="H348" s="322">
        <v>8.7480000000000011</v>
      </c>
      <c r="I348" s="323" t="s">
        <v>171</v>
      </c>
      <c r="J348" s="324">
        <v>57604</v>
      </c>
      <c r="K348" s="324">
        <v>57604</v>
      </c>
      <c r="L348" s="324">
        <v>56081.24</v>
      </c>
      <c r="M348" s="325">
        <v>1</v>
      </c>
    </row>
    <row r="349" spans="2:13" s="89" customFormat="1" ht="26.4" x14ac:dyDescent="0.9">
      <c r="B349" s="318" t="s">
        <v>254</v>
      </c>
      <c r="C349" s="319" t="s">
        <v>169</v>
      </c>
      <c r="D349" s="320">
        <v>97.133200000000002</v>
      </c>
      <c r="E349" s="320"/>
      <c r="F349" s="321" t="s">
        <v>314</v>
      </c>
      <c r="G349" s="322">
        <v>8.5</v>
      </c>
      <c r="H349" s="322">
        <v>8.7370000000000001</v>
      </c>
      <c r="I349" s="323" t="s">
        <v>171</v>
      </c>
      <c r="J349" s="324">
        <v>10000</v>
      </c>
      <c r="K349" s="324">
        <v>10000</v>
      </c>
      <c r="L349" s="324">
        <v>9713.32</v>
      </c>
      <c r="M349" s="325">
        <v>1</v>
      </c>
    </row>
    <row r="350" spans="2:13" s="89" customFormat="1" ht="26.4" x14ac:dyDescent="0.9">
      <c r="B350" s="318" t="s">
        <v>254</v>
      </c>
      <c r="C350" s="319" t="s">
        <v>169</v>
      </c>
      <c r="D350" s="320">
        <v>97.0886</v>
      </c>
      <c r="E350" s="320"/>
      <c r="F350" s="321" t="s">
        <v>253</v>
      </c>
      <c r="G350" s="322">
        <v>8.5</v>
      </c>
      <c r="H350" s="322">
        <v>8.7349999999999994</v>
      </c>
      <c r="I350" s="323" t="s">
        <v>171</v>
      </c>
      <c r="J350" s="324">
        <v>3200</v>
      </c>
      <c r="K350" s="324">
        <v>3200</v>
      </c>
      <c r="L350" s="324">
        <v>3106.84</v>
      </c>
      <c r="M350" s="325">
        <v>1</v>
      </c>
    </row>
    <row r="351" spans="2:13" s="89" customFormat="1" ht="26.4" x14ac:dyDescent="0.9">
      <c r="B351" s="318" t="s">
        <v>254</v>
      </c>
      <c r="C351" s="319" t="s">
        <v>169</v>
      </c>
      <c r="D351" s="320">
        <v>97.0441</v>
      </c>
      <c r="E351" s="320"/>
      <c r="F351" s="321" t="s">
        <v>273</v>
      </c>
      <c r="G351" s="322">
        <v>8.5</v>
      </c>
      <c r="H351" s="322">
        <v>8.7330000000000005</v>
      </c>
      <c r="I351" s="323" t="s">
        <v>171</v>
      </c>
      <c r="J351" s="324">
        <v>8800</v>
      </c>
      <c r="K351" s="324">
        <v>8800</v>
      </c>
      <c r="L351" s="324">
        <v>8539.89</v>
      </c>
      <c r="M351" s="325">
        <v>1</v>
      </c>
    </row>
    <row r="352" spans="2:13" s="89" customFormat="1" ht="26.4" x14ac:dyDescent="0.9">
      <c r="B352" s="318" t="s">
        <v>214</v>
      </c>
      <c r="C352" s="319" t="s">
        <v>169</v>
      </c>
      <c r="D352" s="320">
        <v>97.919200000000004</v>
      </c>
      <c r="E352" s="320"/>
      <c r="F352" s="321" t="s">
        <v>250</v>
      </c>
      <c r="G352" s="322">
        <v>8.5</v>
      </c>
      <c r="H352" s="322">
        <v>8.7739999999999991</v>
      </c>
      <c r="I352" s="323" t="s">
        <v>171</v>
      </c>
      <c r="J352" s="324">
        <v>1104</v>
      </c>
      <c r="K352" s="324">
        <v>1104</v>
      </c>
      <c r="L352" s="324">
        <v>1081.03</v>
      </c>
      <c r="M352" s="325">
        <v>1</v>
      </c>
    </row>
    <row r="353" spans="2:13" s="89" customFormat="1" ht="26.4" x14ac:dyDescent="0.9">
      <c r="B353" s="318" t="s">
        <v>214</v>
      </c>
      <c r="C353" s="319" t="s">
        <v>169</v>
      </c>
      <c r="D353" s="320">
        <v>95.693700000000007</v>
      </c>
      <c r="E353" s="320"/>
      <c r="F353" s="321" t="s">
        <v>197</v>
      </c>
      <c r="G353" s="322">
        <v>9</v>
      </c>
      <c r="H353" s="322">
        <v>9.202</v>
      </c>
      <c r="I353" s="323" t="s">
        <v>171</v>
      </c>
      <c r="J353" s="324">
        <v>42652</v>
      </c>
      <c r="K353" s="324">
        <v>42652</v>
      </c>
      <c r="L353" s="324">
        <v>40815.31</v>
      </c>
      <c r="M353" s="325">
        <v>3</v>
      </c>
    </row>
    <row r="354" spans="2:13" s="89" customFormat="1" ht="26.4" x14ac:dyDescent="0.9">
      <c r="B354" s="318" t="s">
        <v>214</v>
      </c>
      <c r="C354" s="319" t="s">
        <v>169</v>
      </c>
      <c r="D354" s="320">
        <v>95.6708</v>
      </c>
      <c r="E354" s="320"/>
      <c r="F354" s="321" t="s">
        <v>193</v>
      </c>
      <c r="G354" s="322">
        <v>9</v>
      </c>
      <c r="H354" s="322">
        <v>9.2009999999999987</v>
      </c>
      <c r="I354" s="323" t="s">
        <v>171</v>
      </c>
      <c r="J354" s="324">
        <v>8114</v>
      </c>
      <c r="K354" s="324">
        <v>8114</v>
      </c>
      <c r="L354" s="324">
        <v>7762.74</v>
      </c>
      <c r="M354" s="325">
        <v>1</v>
      </c>
    </row>
    <row r="355" spans="2:13" s="89" customFormat="1" ht="26.4" x14ac:dyDescent="0.9">
      <c r="B355" s="318" t="s">
        <v>214</v>
      </c>
      <c r="C355" s="319" t="s">
        <v>169</v>
      </c>
      <c r="D355" s="320">
        <v>92.637299999999996</v>
      </c>
      <c r="E355" s="320"/>
      <c r="F355" s="321" t="s">
        <v>487</v>
      </c>
      <c r="G355" s="322">
        <v>9.1999999999999993</v>
      </c>
      <c r="H355" s="322">
        <v>9.2560000000000002</v>
      </c>
      <c r="I355" s="323" t="s">
        <v>171</v>
      </c>
      <c r="J355" s="324">
        <v>48204</v>
      </c>
      <c r="K355" s="324">
        <v>48204</v>
      </c>
      <c r="L355" s="324">
        <v>44654.93</v>
      </c>
      <c r="M355" s="325">
        <v>1</v>
      </c>
    </row>
    <row r="356" spans="2:13" s="89" customFormat="1" ht="26.4" x14ac:dyDescent="0.9">
      <c r="B356" s="318" t="s">
        <v>214</v>
      </c>
      <c r="C356" s="319" t="s">
        <v>169</v>
      </c>
      <c r="D356" s="320">
        <v>95.537599999999998</v>
      </c>
      <c r="E356" s="320"/>
      <c r="F356" s="321" t="s">
        <v>400</v>
      </c>
      <c r="G356" s="322">
        <v>9.5</v>
      </c>
      <c r="H356" s="322">
        <v>9.729000000000001</v>
      </c>
      <c r="I356" s="323" t="s">
        <v>171</v>
      </c>
      <c r="J356" s="324">
        <v>17786</v>
      </c>
      <c r="K356" s="324">
        <v>17786</v>
      </c>
      <c r="L356" s="324">
        <v>16992.32</v>
      </c>
      <c r="M356" s="325">
        <v>1</v>
      </c>
    </row>
    <row r="357" spans="2:13" s="89" customFormat="1" ht="26.4" x14ac:dyDescent="0.9">
      <c r="B357" s="318" t="s">
        <v>214</v>
      </c>
      <c r="C357" s="319" t="s">
        <v>169</v>
      </c>
      <c r="D357" s="320">
        <v>95.417299999999997</v>
      </c>
      <c r="E357" s="320"/>
      <c r="F357" s="321" t="s">
        <v>194</v>
      </c>
      <c r="G357" s="322">
        <v>9.5</v>
      </c>
      <c r="H357" s="322">
        <v>9.722999999999999</v>
      </c>
      <c r="I357" s="323" t="s">
        <v>171</v>
      </c>
      <c r="J357" s="324">
        <v>987113</v>
      </c>
      <c r="K357" s="324">
        <v>987113</v>
      </c>
      <c r="L357" s="324">
        <v>941876.75</v>
      </c>
      <c r="M357" s="325">
        <v>2</v>
      </c>
    </row>
    <row r="358" spans="2:13" s="89" customFormat="1" ht="26.4" x14ac:dyDescent="0.9">
      <c r="B358" s="318" t="s">
        <v>214</v>
      </c>
      <c r="C358" s="319" t="s">
        <v>169</v>
      </c>
      <c r="D358" s="320">
        <v>92.190600000000003</v>
      </c>
      <c r="E358" s="320"/>
      <c r="F358" s="321" t="s">
        <v>488</v>
      </c>
      <c r="G358" s="322">
        <v>9.5</v>
      </c>
      <c r="H358" s="322">
        <v>9.5470000000000006</v>
      </c>
      <c r="I358" s="323" t="s">
        <v>171</v>
      </c>
      <c r="J358" s="324">
        <v>108380</v>
      </c>
      <c r="K358" s="324">
        <v>108380</v>
      </c>
      <c r="L358" s="324">
        <v>99916.26</v>
      </c>
      <c r="M358" s="325">
        <v>1</v>
      </c>
    </row>
    <row r="359" spans="2:13" s="89" customFormat="1" ht="26.4" x14ac:dyDescent="0.9">
      <c r="B359" s="318" t="s">
        <v>215</v>
      </c>
      <c r="C359" s="319" t="s">
        <v>169</v>
      </c>
      <c r="D359" s="320">
        <v>96.806700000000006</v>
      </c>
      <c r="E359" s="320"/>
      <c r="F359" s="321" t="s">
        <v>314</v>
      </c>
      <c r="G359" s="322">
        <v>9.5</v>
      </c>
      <c r="H359" s="322">
        <v>9.7970000000000006</v>
      </c>
      <c r="I359" s="323" t="s">
        <v>171</v>
      </c>
      <c r="J359" s="324">
        <v>4122</v>
      </c>
      <c r="K359" s="324">
        <v>4122</v>
      </c>
      <c r="L359" s="324">
        <v>3990.37</v>
      </c>
      <c r="M359" s="325">
        <v>1</v>
      </c>
    </row>
    <row r="360" spans="2:13" s="89" customFormat="1" ht="26.4" x14ac:dyDescent="0.9">
      <c r="B360" s="318" t="s">
        <v>215</v>
      </c>
      <c r="C360" s="319" t="s">
        <v>169</v>
      </c>
      <c r="D360" s="320">
        <v>93.279899999999998</v>
      </c>
      <c r="E360" s="320"/>
      <c r="F360" s="321" t="s">
        <v>203</v>
      </c>
      <c r="G360" s="322">
        <v>9.75</v>
      </c>
      <c r="H360" s="322">
        <v>9.8719999999999999</v>
      </c>
      <c r="I360" s="323" t="s">
        <v>171</v>
      </c>
      <c r="J360" s="324">
        <v>5360</v>
      </c>
      <c r="K360" s="324">
        <v>5360</v>
      </c>
      <c r="L360" s="324">
        <v>4999.8100000000004</v>
      </c>
      <c r="M360" s="325">
        <v>1</v>
      </c>
    </row>
    <row r="361" spans="2:13" s="89" customFormat="1" ht="26.4" x14ac:dyDescent="0.9">
      <c r="B361" s="318" t="s">
        <v>215</v>
      </c>
      <c r="C361" s="319" t="s">
        <v>169</v>
      </c>
      <c r="D361" s="320">
        <v>91.403499999999994</v>
      </c>
      <c r="E361" s="320"/>
      <c r="F361" s="321" t="s">
        <v>258</v>
      </c>
      <c r="G361" s="322">
        <v>9.9</v>
      </c>
      <c r="H361" s="322">
        <v>9.923</v>
      </c>
      <c r="I361" s="323" t="s">
        <v>171</v>
      </c>
      <c r="J361" s="324">
        <v>4839</v>
      </c>
      <c r="K361" s="324">
        <v>4839</v>
      </c>
      <c r="L361" s="324">
        <v>4423.0200000000004</v>
      </c>
      <c r="M361" s="325">
        <v>1</v>
      </c>
    </row>
    <row r="362" spans="2:13" s="89" customFormat="1" ht="26.4" x14ac:dyDescent="0.9">
      <c r="B362" s="318" t="s">
        <v>215</v>
      </c>
      <c r="C362" s="319" t="s">
        <v>169</v>
      </c>
      <c r="D362" s="320">
        <v>91.357500000000002</v>
      </c>
      <c r="E362" s="320"/>
      <c r="F362" s="321" t="s">
        <v>489</v>
      </c>
      <c r="G362" s="322">
        <v>9.9</v>
      </c>
      <c r="H362" s="322">
        <v>9.9210000000000012</v>
      </c>
      <c r="I362" s="323" t="s">
        <v>171</v>
      </c>
      <c r="J362" s="324">
        <v>12432</v>
      </c>
      <c r="K362" s="324">
        <v>12432</v>
      </c>
      <c r="L362" s="324">
        <v>11357.57</v>
      </c>
      <c r="M362" s="325">
        <v>1</v>
      </c>
    </row>
    <row r="363" spans="2:13" s="89" customFormat="1" ht="26.4" x14ac:dyDescent="0.9">
      <c r="B363" s="318" t="s">
        <v>215</v>
      </c>
      <c r="C363" s="319" t="s">
        <v>169</v>
      </c>
      <c r="D363" s="320">
        <v>91.22</v>
      </c>
      <c r="E363" s="320"/>
      <c r="F363" s="321" t="s">
        <v>259</v>
      </c>
      <c r="G363" s="322">
        <v>9.9</v>
      </c>
      <c r="H363" s="322">
        <v>9.9130000000000003</v>
      </c>
      <c r="I363" s="323" t="s">
        <v>171</v>
      </c>
      <c r="J363" s="324">
        <v>34884</v>
      </c>
      <c r="K363" s="324">
        <v>34884</v>
      </c>
      <c r="L363" s="324">
        <v>31821.21</v>
      </c>
      <c r="M363" s="325">
        <v>1</v>
      </c>
    </row>
    <row r="364" spans="2:13" s="89" customFormat="1" ht="26.4" x14ac:dyDescent="0.9">
      <c r="B364" s="318" t="s">
        <v>215</v>
      </c>
      <c r="C364" s="319" t="s">
        <v>169</v>
      </c>
      <c r="D364" s="320">
        <v>91.060100000000006</v>
      </c>
      <c r="E364" s="320"/>
      <c r="F364" s="321" t="s">
        <v>198</v>
      </c>
      <c r="G364" s="322">
        <v>9.9</v>
      </c>
      <c r="H364" s="322">
        <v>9.9030000000000005</v>
      </c>
      <c r="I364" s="323" t="s">
        <v>171</v>
      </c>
      <c r="J364" s="324">
        <v>43960</v>
      </c>
      <c r="K364" s="324">
        <v>43960</v>
      </c>
      <c r="L364" s="324">
        <v>40030.050000000003</v>
      </c>
      <c r="M364" s="325">
        <v>1</v>
      </c>
    </row>
    <row r="365" spans="2:13" s="89" customFormat="1" ht="26.4" x14ac:dyDescent="0.9">
      <c r="B365" s="318" t="s">
        <v>215</v>
      </c>
      <c r="C365" s="319" t="s">
        <v>169</v>
      </c>
      <c r="D365" s="320">
        <v>91.014499999999998</v>
      </c>
      <c r="E365" s="320"/>
      <c r="F365" s="321" t="s">
        <v>199</v>
      </c>
      <c r="G365" s="322">
        <v>9.9</v>
      </c>
      <c r="H365" s="322">
        <v>9.9009999999999998</v>
      </c>
      <c r="I365" s="323" t="s">
        <v>171</v>
      </c>
      <c r="J365" s="324">
        <v>75000</v>
      </c>
      <c r="K365" s="324">
        <v>75000</v>
      </c>
      <c r="L365" s="324">
        <v>68260.94</v>
      </c>
      <c r="M365" s="325">
        <v>1</v>
      </c>
    </row>
    <row r="366" spans="2:13" s="89" customFormat="1" ht="26.4" x14ac:dyDescent="0.9">
      <c r="B366" s="318" t="s">
        <v>490</v>
      </c>
      <c r="C366" s="319" t="s">
        <v>169</v>
      </c>
      <c r="D366" s="320">
        <v>96.696200000000005</v>
      </c>
      <c r="E366" s="320"/>
      <c r="F366" s="321" t="s">
        <v>251</v>
      </c>
      <c r="G366" s="322">
        <v>10</v>
      </c>
      <c r="H366" s="322">
        <v>10.331999999999999</v>
      </c>
      <c r="I366" s="323" t="s">
        <v>171</v>
      </c>
      <c r="J366" s="324">
        <v>130000</v>
      </c>
      <c r="K366" s="324">
        <v>130000</v>
      </c>
      <c r="L366" s="324">
        <v>125705.08</v>
      </c>
      <c r="M366" s="325">
        <v>1</v>
      </c>
    </row>
    <row r="367" spans="2:13" s="89" customFormat="1" ht="26.4" x14ac:dyDescent="0.9">
      <c r="B367" s="318" t="s">
        <v>414</v>
      </c>
      <c r="C367" s="319" t="s">
        <v>169</v>
      </c>
      <c r="D367" s="320">
        <v>98.662499999999994</v>
      </c>
      <c r="E367" s="320"/>
      <c r="F367" s="321" t="s">
        <v>491</v>
      </c>
      <c r="G367" s="322">
        <v>8</v>
      </c>
      <c r="H367" s="322">
        <v>8.27</v>
      </c>
      <c r="I367" s="323" t="s">
        <v>171</v>
      </c>
      <c r="J367" s="324">
        <v>5709</v>
      </c>
      <c r="K367" s="324">
        <v>5709</v>
      </c>
      <c r="L367" s="324">
        <v>5632.65</v>
      </c>
      <c r="M367" s="325">
        <v>1</v>
      </c>
    </row>
    <row r="368" spans="2:13" s="89" customFormat="1" ht="26.4" x14ac:dyDescent="0.9">
      <c r="B368" s="318" t="s">
        <v>414</v>
      </c>
      <c r="C368" s="319" t="s">
        <v>169</v>
      </c>
      <c r="D368" s="320">
        <v>90.773200000000003</v>
      </c>
      <c r="E368" s="320"/>
      <c r="F368" s="321" t="s">
        <v>198</v>
      </c>
      <c r="G368" s="322">
        <v>10.25</v>
      </c>
      <c r="H368" s="322">
        <v>10.254000000000001</v>
      </c>
      <c r="I368" s="323" t="s">
        <v>171</v>
      </c>
      <c r="J368" s="324">
        <v>20525</v>
      </c>
      <c r="K368" s="324">
        <v>20525</v>
      </c>
      <c r="L368" s="324">
        <v>18631.21</v>
      </c>
      <c r="M368" s="325">
        <v>2</v>
      </c>
    </row>
    <row r="369" spans="2:13" s="89" customFormat="1" ht="26.4" x14ac:dyDescent="0.9">
      <c r="B369" s="318" t="s">
        <v>216</v>
      </c>
      <c r="C369" s="319" t="s">
        <v>169</v>
      </c>
      <c r="D369" s="320">
        <v>95.371300000000005</v>
      </c>
      <c r="E369" s="320"/>
      <c r="F369" s="321" t="s">
        <v>194</v>
      </c>
      <c r="G369" s="322">
        <v>9.6</v>
      </c>
      <c r="H369" s="322">
        <v>9.827</v>
      </c>
      <c r="I369" s="323" t="s">
        <v>171</v>
      </c>
      <c r="J369" s="324">
        <v>26141</v>
      </c>
      <c r="K369" s="324">
        <v>26141</v>
      </c>
      <c r="L369" s="324">
        <v>24931.01</v>
      </c>
      <c r="M369" s="325">
        <v>1</v>
      </c>
    </row>
    <row r="370" spans="2:13" s="89" customFormat="1" ht="26.4" x14ac:dyDescent="0.9">
      <c r="B370" s="318" t="s">
        <v>216</v>
      </c>
      <c r="C370" s="319" t="s">
        <v>169</v>
      </c>
      <c r="D370" s="320">
        <v>97.801500000000004</v>
      </c>
      <c r="E370" s="320"/>
      <c r="F370" s="321" t="s">
        <v>492</v>
      </c>
      <c r="G370" s="322">
        <v>9.75</v>
      </c>
      <c r="H370" s="322">
        <v>10.122</v>
      </c>
      <c r="I370" s="323" t="s">
        <v>171</v>
      </c>
      <c r="J370" s="324">
        <v>25540</v>
      </c>
      <c r="K370" s="324">
        <v>25540</v>
      </c>
      <c r="L370" s="324">
        <v>24978.5</v>
      </c>
      <c r="M370" s="325">
        <v>1</v>
      </c>
    </row>
    <row r="371" spans="2:13" s="89" customFormat="1" ht="26.4" x14ac:dyDescent="0.9">
      <c r="B371" s="318" t="s">
        <v>216</v>
      </c>
      <c r="C371" s="319" t="s">
        <v>169</v>
      </c>
      <c r="D371" s="320">
        <v>97.775599999999997</v>
      </c>
      <c r="E371" s="320"/>
      <c r="F371" s="321" t="s">
        <v>195</v>
      </c>
      <c r="G371" s="322">
        <v>9.75</v>
      </c>
      <c r="H371" s="322">
        <v>10.119999999999999</v>
      </c>
      <c r="I371" s="323" t="s">
        <v>171</v>
      </c>
      <c r="J371" s="324">
        <v>50000</v>
      </c>
      <c r="K371" s="324">
        <v>50000</v>
      </c>
      <c r="L371" s="324">
        <v>48887.8</v>
      </c>
      <c r="M371" s="325">
        <v>1</v>
      </c>
    </row>
    <row r="372" spans="2:13" s="89" customFormat="1" ht="26.4" x14ac:dyDescent="0.9">
      <c r="B372" s="318" t="s">
        <v>216</v>
      </c>
      <c r="C372" s="319" t="s">
        <v>169</v>
      </c>
      <c r="D372" s="320">
        <v>97.543099999999995</v>
      </c>
      <c r="E372" s="320"/>
      <c r="F372" s="321" t="s">
        <v>493</v>
      </c>
      <c r="G372" s="322">
        <v>9.75</v>
      </c>
      <c r="H372" s="322">
        <v>10.108000000000001</v>
      </c>
      <c r="I372" s="323" t="s">
        <v>171</v>
      </c>
      <c r="J372" s="324">
        <v>25118</v>
      </c>
      <c r="K372" s="324">
        <v>25118</v>
      </c>
      <c r="L372" s="324">
        <v>24500.89</v>
      </c>
      <c r="M372" s="325">
        <v>2</v>
      </c>
    </row>
    <row r="373" spans="2:13" s="89" customFormat="1" ht="26.4" x14ac:dyDescent="0.9">
      <c r="B373" s="318" t="s">
        <v>216</v>
      </c>
      <c r="C373" s="319" t="s">
        <v>169</v>
      </c>
      <c r="D373" s="320">
        <v>91.142399999999995</v>
      </c>
      <c r="E373" s="320"/>
      <c r="F373" s="321" t="s">
        <v>198</v>
      </c>
      <c r="G373" s="322">
        <v>9.8000000000000007</v>
      </c>
      <c r="H373" s="322">
        <v>9.8030000000000008</v>
      </c>
      <c r="I373" s="323" t="s">
        <v>171</v>
      </c>
      <c r="J373" s="324">
        <v>16403</v>
      </c>
      <c r="K373" s="324">
        <v>16403</v>
      </c>
      <c r="L373" s="324">
        <v>14950.1</v>
      </c>
      <c r="M373" s="325">
        <v>1</v>
      </c>
    </row>
    <row r="374" spans="2:13" s="89" customFormat="1" ht="26.4" x14ac:dyDescent="0.9">
      <c r="B374" s="318" t="s">
        <v>216</v>
      </c>
      <c r="C374" s="319" t="s">
        <v>169</v>
      </c>
      <c r="D374" s="320">
        <v>91.119799999999998</v>
      </c>
      <c r="E374" s="320"/>
      <c r="F374" s="321" t="s">
        <v>255</v>
      </c>
      <c r="G374" s="322">
        <v>9.8000000000000007</v>
      </c>
      <c r="H374" s="322">
        <v>9.8019999999999996</v>
      </c>
      <c r="I374" s="323" t="s">
        <v>171</v>
      </c>
      <c r="J374" s="324">
        <v>13181</v>
      </c>
      <c r="K374" s="324">
        <v>13181</v>
      </c>
      <c r="L374" s="324">
        <v>12010.51</v>
      </c>
      <c r="M374" s="325">
        <v>1</v>
      </c>
    </row>
    <row r="375" spans="2:13" s="89" customFormat="1" ht="26.4" x14ac:dyDescent="0.9">
      <c r="B375" s="318" t="s">
        <v>216</v>
      </c>
      <c r="C375" s="319" t="s">
        <v>169</v>
      </c>
      <c r="D375" s="320">
        <v>91.097200000000001</v>
      </c>
      <c r="E375" s="320"/>
      <c r="F375" s="321" t="s">
        <v>199</v>
      </c>
      <c r="G375" s="322">
        <v>9.8000000000000007</v>
      </c>
      <c r="H375" s="322">
        <v>9.8010000000000002</v>
      </c>
      <c r="I375" s="323" t="s">
        <v>171</v>
      </c>
      <c r="J375" s="324">
        <v>65865</v>
      </c>
      <c r="K375" s="324">
        <v>65865</v>
      </c>
      <c r="L375" s="324">
        <v>60001.22</v>
      </c>
      <c r="M375" s="325">
        <v>3</v>
      </c>
    </row>
    <row r="376" spans="2:13" s="89" customFormat="1" ht="26.4" x14ac:dyDescent="0.9">
      <c r="B376" s="318" t="s">
        <v>216</v>
      </c>
      <c r="C376" s="319" t="s">
        <v>169</v>
      </c>
      <c r="D376" s="320">
        <v>95.258499999999998</v>
      </c>
      <c r="E376" s="320"/>
      <c r="F376" s="321" t="s">
        <v>193</v>
      </c>
      <c r="G376" s="322">
        <v>9.9</v>
      </c>
      <c r="H376" s="322">
        <v>10.143000000000001</v>
      </c>
      <c r="I376" s="323" t="s">
        <v>171</v>
      </c>
      <c r="J376" s="324">
        <v>141249</v>
      </c>
      <c r="K376" s="324">
        <v>141249</v>
      </c>
      <c r="L376" s="324">
        <v>134551.67999999999</v>
      </c>
      <c r="M376" s="325">
        <v>3</v>
      </c>
    </row>
    <row r="377" spans="2:13" s="89" customFormat="1" ht="26.4" x14ac:dyDescent="0.9">
      <c r="B377" s="318" t="s">
        <v>216</v>
      </c>
      <c r="C377" s="319" t="s">
        <v>169</v>
      </c>
      <c r="D377" s="320">
        <v>91.060100000000006</v>
      </c>
      <c r="E377" s="320"/>
      <c r="F377" s="321" t="s">
        <v>198</v>
      </c>
      <c r="G377" s="322">
        <v>9.9</v>
      </c>
      <c r="H377" s="322">
        <v>9.9030000000000005</v>
      </c>
      <c r="I377" s="323" t="s">
        <v>171</v>
      </c>
      <c r="J377" s="324">
        <v>57534</v>
      </c>
      <c r="K377" s="324">
        <v>57534</v>
      </c>
      <c r="L377" s="324">
        <v>52390.559999999998</v>
      </c>
      <c r="M377" s="325">
        <v>1</v>
      </c>
    </row>
    <row r="378" spans="2:13" s="89" customFormat="1" ht="26.4" x14ac:dyDescent="0.9">
      <c r="B378" s="318" t="s">
        <v>217</v>
      </c>
      <c r="C378" s="319" t="s">
        <v>169</v>
      </c>
      <c r="D378" s="320">
        <v>99.009900000000002</v>
      </c>
      <c r="E378" s="320"/>
      <c r="F378" s="321" t="s">
        <v>494</v>
      </c>
      <c r="G378" s="322">
        <v>8</v>
      </c>
      <c r="H378" s="322">
        <v>8.2850000000000001</v>
      </c>
      <c r="I378" s="323" t="s">
        <v>171</v>
      </c>
      <c r="J378" s="324">
        <v>5000</v>
      </c>
      <c r="K378" s="324">
        <v>5000</v>
      </c>
      <c r="L378" s="324">
        <v>4950.5</v>
      </c>
      <c r="M378" s="325">
        <v>1</v>
      </c>
    </row>
    <row r="379" spans="2:13" s="89" customFormat="1" ht="26.4" x14ac:dyDescent="0.9">
      <c r="B379" s="318" t="s">
        <v>217</v>
      </c>
      <c r="C379" s="319" t="s">
        <v>169</v>
      </c>
      <c r="D379" s="320">
        <v>98.640900000000002</v>
      </c>
      <c r="E379" s="320"/>
      <c r="F379" s="321" t="s">
        <v>256</v>
      </c>
      <c r="G379" s="322">
        <v>8</v>
      </c>
      <c r="H379" s="322">
        <v>8.2690000000000001</v>
      </c>
      <c r="I379" s="323" t="s">
        <v>171</v>
      </c>
      <c r="J379" s="324">
        <v>30368</v>
      </c>
      <c r="K379" s="324">
        <v>30368</v>
      </c>
      <c r="L379" s="324">
        <v>29955.279999999999</v>
      </c>
      <c r="M379" s="325">
        <v>1</v>
      </c>
    </row>
    <row r="380" spans="2:13" s="89" customFormat="1" ht="26.4" x14ac:dyDescent="0.9">
      <c r="B380" s="318" t="s">
        <v>217</v>
      </c>
      <c r="C380" s="319" t="s">
        <v>169</v>
      </c>
      <c r="D380" s="320">
        <v>97.739699999999999</v>
      </c>
      <c r="E380" s="320"/>
      <c r="F380" s="321" t="s">
        <v>250</v>
      </c>
      <c r="G380" s="322">
        <v>9.25</v>
      </c>
      <c r="H380" s="322">
        <v>9.5749999999999993</v>
      </c>
      <c r="I380" s="323" t="s">
        <v>171</v>
      </c>
      <c r="J380" s="324">
        <v>30681</v>
      </c>
      <c r="K380" s="324">
        <v>30681</v>
      </c>
      <c r="L380" s="324">
        <v>29987.54</v>
      </c>
      <c r="M380" s="325">
        <v>1</v>
      </c>
    </row>
    <row r="381" spans="2:13" s="89" customFormat="1" ht="26.4" x14ac:dyDescent="0.9">
      <c r="B381" s="318" t="s">
        <v>217</v>
      </c>
      <c r="C381" s="319" t="s">
        <v>169</v>
      </c>
      <c r="D381" s="320">
        <v>97.715199999999996</v>
      </c>
      <c r="E381" s="320"/>
      <c r="F381" s="321" t="s">
        <v>191</v>
      </c>
      <c r="G381" s="322">
        <v>9.25</v>
      </c>
      <c r="H381" s="322">
        <v>9.5739999999999998</v>
      </c>
      <c r="I381" s="323" t="s">
        <v>171</v>
      </c>
      <c r="J381" s="324">
        <v>23491</v>
      </c>
      <c r="K381" s="324">
        <v>23491</v>
      </c>
      <c r="L381" s="324">
        <v>22954.28</v>
      </c>
      <c r="M381" s="325">
        <v>1</v>
      </c>
    </row>
    <row r="382" spans="2:13" s="89" customFormat="1" ht="26.4" x14ac:dyDescent="0.9">
      <c r="B382" s="318" t="s">
        <v>217</v>
      </c>
      <c r="C382" s="319" t="s">
        <v>169</v>
      </c>
      <c r="D382" s="320">
        <v>95.489400000000003</v>
      </c>
      <c r="E382" s="320"/>
      <c r="F382" s="321" t="s">
        <v>296</v>
      </c>
      <c r="G382" s="322">
        <v>9.5</v>
      </c>
      <c r="H382" s="322">
        <v>9.7259999999999991</v>
      </c>
      <c r="I382" s="323" t="s">
        <v>171</v>
      </c>
      <c r="J382" s="324">
        <v>20894</v>
      </c>
      <c r="K382" s="324">
        <v>20894</v>
      </c>
      <c r="L382" s="324">
        <v>19951.57</v>
      </c>
      <c r="M382" s="325">
        <v>1</v>
      </c>
    </row>
    <row r="383" spans="2:13" s="89" customFormat="1" ht="26.4" x14ac:dyDescent="0.9">
      <c r="B383" s="318" t="s">
        <v>217</v>
      </c>
      <c r="C383" s="319" t="s">
        <v>169</v>
      </c>
      <c r="D383" s="320">
        <v>95.465299999999999</v>
      </c>
      <c r="E383" s="320"/>
      <c r="F383" s="321" t="s">
        <v>197</v>
      </c>
      <c r="G383" s="322">
        <v>9.5</v>
      </c>
      <c r="H383" s="322">
        <v>9.7249999999999996</v>
      </c>
      <c r="I383" s="323" t="s">
        <v>171</v>
      </c>
      <c r="J383" s="324">
        <v>16886</v>
      </c>
      <c r="K383" s="324">
        <v>16886</v>
      </c>
      <c r="L383" s="324">
        <v>16120.29</v>
      </c>
      <c r="M383" s="325">
        <v>2</v>
      </c>
    </row>
    <row r="384" spans="2:13" s="89" customFormat="1" ht="26.4" x14ac:dyDescent="0.9">
      <c r="B384" s="318" t="s">
        <v>217</v>
      </c>
      <c r="C384" s="319" t="s">
        <v>169</v>
      </c>
      <c r="D384" s="320">
        <v>95.441299999999998</v>
      </c>
      <c r="E384" s="320"/>
      <c r="F384" s="321" t="s">
        <v>193</v>
      </c>
      <c r="G384" s="322">
        <v>9.5</v>
      </c>
      <c r="H384" s="322">
        <v>9.7240000000000002</v>
      </c>
      <c r="I384" s="323" t="s">
        <v>171</v>
      </c>
      <c r="J384" s="324">
        <v>9946</v>
      </c>
      <c r="K384" s="324">
        <v>9946</v>
      </c>
      <c r="L384" s="324">
        <v>9492.6</v>
      </c>
      <c r="M384" s="325">
        <v>1</v>
      </c>
    </row>
    <row r="385" spans="2:13" s="89" customFormat="1" ht="26.4" x14ac:dyDescent="0.9">
      <c r="B385" s="318" t="s">
        <v>217</v>
      </c>
      <c r="C385" s="319" t="s">
        <v>169</v>
      </c>
      <c r="D385" s="320">
        <v>95.417299999999997</v>
      </c>
      <c r="E385" s="320"/>
      <c r="F385" s="321" t="s">
        <v>194</v>
      </c>
      <c r="G385" s="322">
        <v>9.5</v>
      </c>
      <c r="H385" s="322">
        <v>9.722999999999999</v>
      </c>
      <c r="I385" s="323" t="s">
        <v>171</v>
      </c>
      <c r="J385" s="324">
        <v>50000</v>
      </c>
      <c r="K385" s="324">
        <v>50000</v>
      </c>
      <c r="L385" s="324">
        <v>47708.66</v>
      </c>
      <c r="M385" s="325">
        <v>1</v>
      </c>
    </row>
    <row r="386" spans="2:13" s="89" customFormat="1" ht="26.4" x14ac:dyDescent="0.9">
      <c r="B386" s="318" t="s">
        <v>217</v>
      </c>
      <c r="C386" s="319" t="s">
        <v>169</v>
      </c>
      <c r="D386" s="320">
        <v>91.601799999999997</v>
      </c>
      <c r="E386" s="320"/>
      <c r="F386" s="321" t="s">
        <v>495</v>
      </c>
      <c r="G386" s="322">
        <v>10.25</v>
      </c>
      <c r="H386" s="322">
        <v>10.304</v>
      </c>
      <c r="I386" s="323" t="s">
        <v>171</v>
      </c>
      <c r="J386" s="324">
        <v>57414</v>
      </c>
      <c r="K386" s="324">
        <v>57414</v>
      </c>
      <c r="L386" s="324">
        <v>52592.3</v>
      </c>
      <c r="M386" s="325">
        <v>2</v>
      </c>
    </row>
    <row r="387" spans="2:13" s="89" customFormat="1" ht="26.4" x14ac:dyDescent="0.9">
      <c r="B387" s="318" t="s">
        <v>217</v>
      </c>
      <c r="C387" s="319" t="s">
        <v>169</v>
      </c>
      <c r="D387" s="320">
        <v>91.530199999999994</v>
      </c>
      <c r="E387" s="320"/>
      <c r="F387" s="321" t="s">
        <v>496</v>
      </c>
      <c r="G387" s="322">
        <v>10.25</v>
      </c>
      <c r="H387" s="322">
        <v>10.298999999999999</v>
      </c>
      <c r="I387" s="323" t="s">
        <v>171</v>
      </c>
      <c r="J387" s="324">
        <v>38429</v>
      </c>
      <c r="K387" s="324">
        <v>38429</v>
      </c>
      <c r="L387" s="324">
        <v>35174.17</v>
      </c>
      <c r="M387" s="325">
        <v>2</v>
      </c>
    </row>
    <row r="388" spans="2:13" s="89" customFormat="1" ht="26.4" x14ac:dyDescent="0.9">
      <c r="B388" s="318" t="s">
        <v>217</v>
      </c>
      <c r="C388" s="319" t="s">
        <v>169</v>
      </c>
      <c r="D388" s="320">
        <v>91.434899999999999</v>
      </c>
      <c r="E388" s="320"/>
      <c r="F388" s="321" t="s">
        <v>497</v>
      </c>
      <c r="G388" s="322">
        <v>10.25</v>
      </c>
      <c r="H388" s="322">
        <v>10.294</v>
      </c>
      <c r="I388" s="323" t="s">
        <v>171</v>
      </c>
      <c r="J388" s="324">
        <v>245386</v>
      </c>
      <c r="K388" s="324">
        <v>245386</v>
      </c>
      <c r="L388" s="324">
        <v>224368.58</v>
      </c>
      <c r="M388" s="325">
        <v>1</v>
      </c>
    </row>
    <row r="389" spans="2:13" s="89" customFormat="1" ht="26.4" x14ac:dyDescent="0.9">
      <c r="B389" s="318" t="s">
        <v>217</v>
      </c>
      <c r="C389" s="319" t="s">
        <v>169</v>
      </c>
      <c r="D389" s="320">
        <v>91.363600000000005</v>
      </c>
      <c r="E389" s="320"/>
      <c r="F389" s="321" t="s">
        <v>498</v>
      </c>
      <c r="G389" s="322">
        <v>10.25</v>
      </c>
      <c r="H389" s="322">
        <v>10.289</v>
      </c>
      <c r="I389" s="323" t="s">
        <v>171</v>
      </c>
      <c r="J389" s="324">
        <v>18425</v>
      </c>
      <c r="K389" s="324">
        <v>18425</v>
      </c>
      <c r="L389" s="324">
        <v>16833.740000000002</v>
      </c>
      <c r="M389" s="325">
        <v>1</v>
      </c>
    </row>
    <row r="390" spans="2:13" s="89" customFormat="1" ht="26.4" x14ac:dyDescent="0.9">
      <c r="B390" s="318" t="s">
        <v>217</v>
      </c>
      <c r="C390" s="319" t="s">
        <v>169</v>
      </c>
      <c r="D390" s="320">
        <v>91.339799999999997</v>
      </c>
      <c r="E390" s="320"/>
      <c r="F390" s="321" t="s">
        <v>499</v>
      </c>
      <c r="G390" s="322">
        <v>10.25</v>
      </c>
      <c r="H390" s="322">
        <v>10.288</v>
      </c>
      <c r="I390" s="323" t="s">
        <v>171</v>
      </c>
      <c r="J390" s="324">
        <v>60162</v>
      </c>
      <c r="K390" s="324">
        <v>60162</v>
      </c>
      <c r="L390" s="324">
        <v>54951.88</v>
      </c>
      <c r="M390" s="325">
        <v>1</v>
      </c>
    </row>
    <row r="391" spans="2:13" s="89" customFormat="1" ht="26.4" x14ac:dyDescent="0.9">
      <c r="B391" s="318" t="s">
        <v>217</v>
      </c>
      <c r="C391" s="319" t="s">
        <v>169</v>
      </c>
      <c r="D391" s="320">
        <v>91.268600000000006</v>
      </c>
      <c r="E391" s="320"/>
      <c r="F391" s="321" t="s">
        <v>500</v>
      </c>
      <c r="G391" s="322">
        <v>10.25</v>
      </c>
      <c r="H391" s="322">
        <v>10.284000000000001</v>
      </c>
      <c r="I391" s="323" t="s">
        <v>171</v>
      </c>
      <c r="J391" s="324">
        <v>5087</v>
      </c>
      <c r="K391" s="324">
        <v>5087</v>
      </c>
      <c r="L391" s="324">
        <v>4642.84</v>
      </c>
      <c r="M391" s="325">
        <v>1</v>
      </c>
    </row>
    <row r="392" spans="2:13" s="89" customFormat="1" ht="26.4" x14ac:dyDescent="0.9">
      <c r="B392" s="318" t="s">
        <v>217</v>
      </c>
      <c r="C392" s="319" t="s">
        <v>169</v>
      </c>
      <c r="D392" s="320">
        <v>91.197500000000005</v>
      </c>
      <c r="E392" s="320"/>
      <c r="F392" s="321" t="s">
        <v>501</v>
      </c>
      <c r="G392" s="322">
        <v>10.25</v>
      </c>
      <c r="H392" s="322">
        <v>10.279</v>
      </c>
      <c r="I392" s="323" t="s">
        <v>171</v>
      </c>
      <c r="J392" s="324">
        <v>38378</v>
      </c>
      <c r="K392" s="324">
        <v>38378</v>
      </c>
      <c r="L392" s="324">
        <v>34999.79</v>
      </c>
      <c r="M392" s="325">
        <v>1</v>
      </c>
    </row>
    <row r="393" spans="2:13" s="89" customFormat="1" ht="26.4" x14ac:dyDescent="0.9">
      <c r="B393" s="318" t="s">
        <v>217</v>
      </c>
      <c r="C393" s="319" t="s">
        <v>169</v>
      </c>
      <c r="D393" s="320">
        <v>91.1738</v>
      </c>
      <c r="E393" s="320"/>
      <c r="F393" s="321" t="s">
        <v>502</v>
      </c>
      <c r="G393" s="322">
        <v>10.25</v>
      </c>
      <c r="H393" s="322">
        <v>10.278</v>
      </c>
      <c r="I393" s="323" t="s">
        <v>171</v>
      </c>
      <c r="J393" s="324">
        <v>69483</v>
      </c>
      <c r="K393" s="324">
        <v>69483</v>
      </c>
      <c r="L393" s="324">
        <v>63350.34</v>
      </c>
      <c r="M393" s="325">
        <v>1</v>
      </c>
    </row>
    <row r="394" spans="2:13" s="89" customFormat="1" ht="26.4" x14ac:dyDescent="0.9">
      <c r="B394" s="318" t="s">
        <v>217</v>
      </c>
      <c r="C394" s="319" t="s">
        <v>169</v>
      </c>
      <c r="D394" s="320">
        <v>91.102900000000005</v>
      </c>
      <c r="E394" s="320"/>
      <c r="F394" s="321" t="s">
        <v>503</v>
      </c>
      <c r="G394" s="322">
        <v>10.25</v>
      </c>
      <c r="H394" s="322">
        <v>10.273999999999999</v>
      </c>
      <c r="I394" s="323" t="s">
        <v>171</v>
      </c>
      <c r="J394" s="324">
        <v>11773</v>
      </c>
      <c r="K394" s="324">
        <v>11773</v>
      </c>
      <c r="L394" s="324">
        <v>10725.55</v>
      </c>
      <c r="M394" s="325">
        <v>1</v>
      </c>
    </row>
    <row r="395" spans="2:13" s="89" customFormat="1" ht="26.4" x14ac:dyDescent="0.9">
      <c r="B395" s="318" t="s">
        <v>504</v>
      </c>
      <c r="C395" s="319" t="s">
        <v>169</v>
      </c>
      <c r="D395" s="320">
        <v>98.328400000000002</v>
      </c>
      <c r="E395" s="320"/>
      <c r="F395" s="321" t="s">
        <v>250</v>
      </c>
      <c r="G395" s="322">
        <v>6.8</v>
      </c>
      <c r="H395" s="322">
        <v>6.9750000000000005</v>
      </c>
      <c r="I395" s="323" t="s">
        <v>171</v>
      </c>
      <c r="J395" s="324">
        <v>50000</v>
      </c>
      <c r="K395" s="324">
        <v>50000</v>
      </c>
      <c r="L395" s="324">
        <v>49164.21</v>
      </c>
      <c r="M395" s="325">
        <v>1</v>
      </c>
    </row>
    <row r="396" spans="2:13" s="89" customFormat="1" ht="26.4" x14ac:dyDescent="0.9">
      <c r="B396" s="318" t="s">
        <v>220</v>
      </c>
      <c r="C396" s="319" t="s">
        <v>169</v>
      </c>
      <c r="D396" s="320">
        <v>95.6708</v>
      </c>
      <c r="E396" s="320"/>
      <c r="F396" s="321" t="s">
        <v>193</v>
      </c>
      <c r="G396" s="322">
        <v>9</v>
      </c>
      <c r="H396" s="322">
        <v>9.2009999999999987</v>
      </c>
      <c r="I396" s="323" t="s">
        <v>171</v>
      </c>
      <c r="J396" s="324">
        <v>141845</v>
      </c>
      <c r="K396" s="324">
        <v>141845</v>
      </c>
      <c r="L396" s="324">
        <v>135704.38</v>
      </c>
      <c r="M396" s="325">
        <v>3</v>
      </c>
    </row>
    <row r="397" spans="2:13" s="89" customFormat="1" ht="26.4" x14ac:dyDescent="0.9">
      <c r="B397" s="318" t="s">
        <v>220</v>
      </c>
      <c r="C397" s="319" t="s">
        <v>169</v>
      </c>
      <c r="D397" s="320">
        <v>95.465299999999999</v>
      </c>
      <c r="E397" s="320"/>
      <c r="F397" s="321" t="s">
        <v>505</v>
      </c>
      <c r="G397" s="322">
        <v>9</v>
      </c>
      <c r="H397" s="322">
        <v>9.19</v>
      </c>
      <c r="I397" s="323" t="s">
        <v>171</v>
      </c>
      <c r="J397" s="324">
        <v>12700</v>
      </c>
      <c r="K397" s="324">
        <v>12700</v>
      </c>
      <c r="L397" s="324">
        <v>12124.11</v>
      </c>
      <c r="M397" s="325">
        <v>1</v>
      </c>
    </row>
    <row r="398" spans="2:13" s="89" customFormat="1" ht="26.4" x14ac:dyDescent="0.9">
      <c r="B398" s="318" t="s">
        <v>220</v>
      </c>
      <c r="C398" s="319" t="s">
        <v>169</v>
      </c>
      <c r="D398" s="320">
        <v>92.302899999999994</v>
      </c>
      <c r="E398" s="320"/>
      <c r="F398" s="321" t="s">
        <v>422</v>
      </c>
      <c r="G398" s="322">
        <v>9.5</v>
      </c>
      <c r="H398" s="322">
        <v>9.5530000000000008</v>
      </c>
      <c r="I398" s="323" t="s">
        <v>171</v>
      </c>
      <c r="J398" s="324">
        <v>2148</v>
      </c>
      <c r="K398" s="324">
        <v>2148</v>
      </c>
      <c r="L398" s="324">
        <v>1982.67</v>
      </c>
      <c r="M398" s="325">
        <v>1</v>
      </c>
    </row>
    <row r="399" spans="2:13" s="89" customFormat="1" ht="26.4" x14ac:dyDescent="0.9">
      <c r="B399" s="318" t="s">
        <v>506</v>
      </c>
      <c r="C399" s="319" t="s">
        <v>169</v>
      </c>
      <c r="D399" s="320">
        <v>97.799499999999995</v>
      </c>
      <c r="E399" s="320"/>
      <c r="F399" s="321" t="s">
        <v>250</v>
      </c>
      <c r="G399" s="322">
        <v>9</v>
      </c>
      <c r="H399" s="322">
        <v>9.3079999999999998</v>
      </c>
      <c r="I399" s="323" t="s">
        <v>171</v>
      </c>
      <c r="J399" s="324">
        <v>270623</v>
      </c>
      <c r="K399" s="324">
        <v>270623</v>
      </c>
      <c r="L399" s="324">
        <v>264667.98</v>
      </c>
      <c r="M399" s="325">
        <v>3</v>
      </c>
    </row>
    <row r="400" spans="2:13" s="89" customFormat="1" ht="26.4" x14ac:dyDescent="0.9">
      <c r="B400" s="318" t="s">
        <v>260</v>
      </c>
      <c r="C400" s="319" t="s">
        <v>169</v>
      </c>
      <c r="D400" s="320">
        <v>95.579400000000007</v>
      </c>
      <c r="E400" s="320"/>
      <c r="F400" s="321" t="s">
        <v>197</v>
      </c>
      <c r="G400" s="322">
        <v>9.25</v>
      </c>
      <c r="H400" s="322">
        <v>9.463000000000001</v>
      </c>
      <c r="I400" s="323" t="s">
        <v>171</v>
      </c>
      <c r="J400" s="324">
        <v>40000</v>
      </c>
      <c r="K400" s="324">
        <v>40000</v>
      </c>
      <c r="L400" s="324">
        <v>38231.78</v>
      </c>
      <c r="M400" s="325">
        <v>1</v>
      </c>
    </row>
    <row r="401" spans="2:13" s="89" customFormat="1" ht="26.4" x14ac:dyDescent="0.9">
      <c r="B401" s="318" t="s">
        <v>260</v>
      </c>
      <c r="C401" s="319" t="s">
        <v>169</v>
      </c>
      <c r="D401" s="320">
        <v>90.749799999999993</v>
      </c>
      <c r="E401" s="320"/>
      <c r="F401" s="321" t="s">
        <v>255</v>
      </c>
      <c r="G401" s="322">
        <v>10.25</v>
      </c>
      <c r="H401" s="322">
        <v>10.252000000000001</v>
      </c>
      <c r="I401" s="323" t="s">
        <v>171</v>
      </c>
      <c r="J401" s="324">
        <v>109912</v>
      </c>
      <c r="K401" s="324">
        <v>109912</v>
      </c>
      <c r="L401" s="324">
        <v>99744.94</v>
      </c>
      <c r="M401" s="325">
        <v>1</v>
      </c>
    </row>
    <row r="402" spans="2:13" s="89" customFormat="1" ht="26.4" x14ac:dyDescent="0.9">
      <c r="B402" s="318" t="s">
        <v>260</v>
      </c>
      <c r="C402" s="319" t="s">
        <v>169</v>
      </c>
      <c r="D402" s="320">
        <v>90.726299999999995</v>
      </c>
      <c r="E402" s="320"/>
      <c r="F402" s="321" t="s">
        <v>199</v>
      </c>
      <c r="G402" s="322">
        <v>10.25</v>
      </c>
      <c r="H402" s="322">
        <v>10.251000000000001</v>
      </c>
      <c r="I402" s="323" t="s">
        <v>171</v>
      </c>
      <c r="J402" s="324">
        <v>75007</v>
      </c>
      <c r="K402" s="324">
        <v>75007</v>
      </c>
      <c r="L402" s="324">
        <v>68051.13</v>
      </c>
      <c r="M402" s="325">
        <v>2</v>
      </c>
    </row>
    <row r="403" spans="2:13" s="89" customFormat="1" ht="26.4" x14ac:dyDescent="0.9">
      <c r="B403" s="318" t="s">
        <v>227</v>
      </c>
      <c r="C403" s="319" t="s">
        <v>169</v>
      </c>
      <c r="D403" s="320">
        <v>97.835999999999999</v>
      </c>
      <c r="E403" s="320"/>
      <c r="F403" s="321" t="s">
        <v>191</v>
      </c>
      <c r="G403" s="322">
        <v>8.75</v>
      </c>
      <c r="H403" s="322">
        <v>9.0399999999999991</v>
      </c>
      <c r="I403" s="323" t="s">
        <v>171</v>
      </c>
      <c r="J403" s="324">
        <v>11000</v>
      </c>
      <c r="K403" s="324">
        <v>11000</v>
      </c>
      <c r="L403" s="324">
        <v>10761.97</v>
      </c>
      <c r="M403" s="325">
        <v>1</v>
      </c>
    </row>
    <row r="404" spans="2:13" s="89" customFormat="1" ht="26.4" x14ac:dyDescent="0.9">
      <c r="B404" s="318" t="s">
        <v>229</v>
      </c>
      <c r="C404" s="319" t="s">
        <v>169</v>
      </c>
      <c r="D404" s="320">
        <v>92.206000000000003</v>
      </c>
      <c r="E404" s="320"/>
      <c r="F404" s="321" t="s">
        <v>255</v>
      </c>
      <c r="G404" s="322">
        <v>8.5</v>
      </c>
      <c r="H404" s="322">
        <v>8.5009999999999994</v>
      </c>
      <c r="I404" s="323" t="s">
        <v>171</v>
      </c>
      <c r="J404" s="324">
        <v>355138.04</v>
      </c>
      <c r="K404" s="324">
        <v>355138.04</v>
      </c>
      <c r="L404" s="324">
        <v>327458.69</v>
      </c>
      <c r="M404" s="325">
        <v>2</v>
      </c>
    </row>
    <row r="405" spans="2:13" s="89" customFormat="1" ht="26.4" x14ac:dyDescent="0.9">
      <c r="B405" s="318" t="s">
        <v>507</v>
      </c>
      <c r="C405" s="319" t="s">
        <v>169</v>
      </c>
      <c r="D405" s="320">
        <v>91.785200000000003</v>
      </c>
      <c r="E405" s="320"/>
      <c r="F405" s="321" t="s">
        <v>255</v>
      </c>
      <c r="G405" s="322">
        <v>9</v>
      </c>
      <c r="H405" s="322">
        <v>9.0020000000000007</v>
      </c>
      <c r="I405" s="323" t="s">
        <v>171</v>
      </c>
      <c r="J405" s="324">
        <v>500000</v>
      </c>
      <c r="K405" s="324">
        <v>500000</v>
      </c>
      <c r="L405" s="324">
        <v>458926.11</v>
      </c>
      <c r="M405" s="325">
        <v>1</v>
      </c>
    </row>
    <row r="406" spans="2:13" s="89" customFormat="1" ht="26.4" x14ac:dyDescent="0.9">
      <c r="B406" s="318" t="s">
        <v>507</v>
      </c>
      <c r="C406" s="319" t="s">
        <v>169</v>
      </c>
      <c r="D406" s="320">
        <v>91.764099999999999</v>
      </c>
      <c r="E406" s="320"/>
      <c r="F406" s="321" t="s">
        <v>199</v>
      </c>
      <c r="G406" s="322">
        <v>9</v>
      </c>
      <c r="H406" s="322">
        <v>9.0010000000000012</v>
      </c>
      <c r="I406" s="323" t="s">
        <v>171</v>
      </c>
      <c r="J406" s="324">
        <v>5400</v>
      </c>
      <c r="K406" s="324">
        <v>5400</v>
      </c>
      <c r="L406" s="324">
        <v>4955.26</v>
      </c>
      <c r="M406" s="325">
        <v>1</v>
      </c>
    </row>
    <row r="407" spans="2:13" s="89" customFormat="1" ht="26.4" x14ac:dyDescent="0.9">
      <c r="B407" s="318" t="s">
        <v>507</v>
      </c>
      <c r="C407" s="319" t="s">
        <v>169</v>
      </c>
      <c r="D407" s="320">
        <v>95.465299999999999</v>
      </c>
      <c r="E407" s="320"/>
      <c r="F407" s="321" t="s">
        <v>197</v>
      </c>
      <c r="G407" s="322">
        <v>9.5</v>
      </c>
      <c r="H407" s="322">
        <v>9.7249999999999996</v>
      </c>
      <c r="I407" s="323" t="s">
        <v>171</v>
      </c>
      <c r="J407" s="324">
        <v>723279</v>
      </c>
      <c r="K407" s="324">
        <v>723279</v>
      </c>
      <c r="L407" s="324">
        <v>690481.15</v>
      </c>
      <c r="M407" s="325">
        <v>2</v>
      </c>
    </row>
    <row r="408" spans="2:13" s="89" customFormat="1" ht="26.4" x14ac:dyDescent="0.9">
      <c r="B408" s="318" t="s">
        <v>507</v>
      </c>
      <c r="C408" s="319" t="s">
        <v>169</v>
      </c>
      <c r="D408" s="320">
        <v>95.417299999999997</v>
      </c>
      <c r="E408" s="320"/>
      <c r="F408" s="321" t="s">
        <v>194</v>
      </c>
      <c r="G408" s="322">
        <v>9.5</v>
      </c>
      <c r="H408" s="322">
        <v>9.722999999999999</v>
      </c>
      <c r="I408" s="323" t="s">
        <v>171</v>
      </c>
      <c r="J408" s="324">
        <v>1000000</v>
      </c>
      <c r="K408" s="324">
        <v>1000000</v>
      </c>
      <c r="L408" s="324">
        <v>954173.18</v>
      </c>
      <c r="M408" s="325">
        <v>1</v>
      </c>
    </row>
    <row r="409" spans="2:13" s="89" customFormat="1" ht="26.4" x14ac:dyDescent="0.9">
      <c r="B409" s="318" t="s">
        <v>508</v>
      </c>
      <c r="C409" s="319" t="s">
        <v>169</v>
      </c>
      <c r="D409" s="320">
        <v>92.185900000000004</v>
      </c>
      <c r="E409" s="320"/>
      <c r="F409" s="321" t="s">
        <v>199</v>
      </c>
      <c r="G409" s="322">
        <v>8.5</v>
      </c>
      <c r="H409" s="322">
        <v>8.5</v>
      </c>
      <c r="I409" s="323" t="s">
        <v>171</v>
      </c>
      <c r="J409" s="324">
        <v>38800</v>
      </c>
      <c r="K409" s="324">
        <v>38800</v>
      </c>
      <c r="L409" s="324">
        <v>35768.15</v>
      </c>
      <c r="M409" s="325">
        <v>1</v>
      </c>
    </row>
    <row r="410" spans="2:13" s="89" customFormat="1" ht="26.4" x14ac:dyDescent="0.9">
      <c r="B410" s="318" t="s">
        <v>446</v>
      </c>
      <c r="C410" s="319" t="s">
        <v>169</v>
      </c>
      <c r="D410" s="320">
        <v>97.481700000000004</v>
      </c>
      <c r="E410" s="320"/>
      <c r="F410" s="321" t="s">
        <v>246</v>
      </c>
      <c r="G410" s="322">
        <v>7.75</v>
      </c>
      <c r="H410" s="322">
        <v>7.9509999999999996</v>
      </c>
      <c r="I410" s="323" t="s">
        <v>171</v>
      </c>
      <c r="J410" s="324">
        <v>91000</v>
      </c>
      <c r="K410" s="324">
        <v>91000</v>
      </c>
      <c r="L410" s="324">
        <v>88708.36</v>
      </c>
      <c r="M410" s="325">
        <v>2</v>
      </c>
    </row>
    <row r="411" spans="2:13" s="89" customFormat="1" ht="26.4" x14ac:dyDescent="0.9">
      <c r="B411" s="318" t="s">
        <v>446</v>
      </c>
      <c r="C411" s="319" t="s">
        <v>169</v>
      </c>
      <c r="D411" s="320">
        <v>92.206000000000003</v>
      </c>
      <c r="E411" s="320"/>
      <c r="F411" s="321" t="s">
        <v>255</v>
      </c>
      <c r="G411" s="322">
        <v>8.5</v>
      </c>
      <c r="H411" s="322">
        <v>8.5009999999999994</v>
      </c>
      <c r="I411" s="323" t="s">
        <v>171</v>
      </c>
      <c r="J411" s="324">
        <v>300000</v>
      </c>
      <c r="K411" s="324">
        <v>300000</v>
      </c>
      <c r="L411" s="324">
        <v>276618.09000000003</v>
      </c>
      <c r="M411" s="325">
        <v>1</v>
      </c>
    </row>
    <row r="412" spans="2:13" s="89" customFormat="1" ht="26.4" x14ac:dyDescent="0.9">
      <c r="B412" s="318" t="s">
        <v>446</v>
      </c>
      <c r="C412" s="319" t="s">
        <v>169</v>
      </c>
      <c r="D412" s="320">
        <v>92.185900000000004</v>
      </c>
      <c r="E412" s="320"/>
      <c r="F412" s="321" t="s">
        <v>199</v>
      </c>
      <c r="G412" s="322">
        <v>8.5</v>
      </c>
      <c r="H412" s="322">
        <v>8.5</v>
      </c>
      <c r="I412" s="323" t="s">
        <v>171</v>
      </c>
      <c r="J412" s="324">
        <v>134700</v>
      </c>
      <c r="K412" s="324">
        <v>134700</v>
      </c>
      <c r="L412" s="324">
        <v>124174.49</v>
      </c>
      <c r="M412" s="325">
        <v>1</v>
      </c>
    </row>
    <row r="413" spans="2:13" s="89" customFormat="1" ht="26.4" x14ac:dyDescent="0.9">
      <c r="B413" s="318" t="s">
        <v>509</v>
      </c>
      <c r="C413" s="319" t="s">
        <v>169</v>
      </c>
      <c r="D413" s="320">
        <v>97.896500000000003</v>
      </c>
      <c r="E413" s="320"/>
      <c r="F413" s="321" t="s">
        <v>191</v>
      </c>
      <c r="G413" s="322">
        <v>8.5</v>
      </c>
      <c r="H413" s="322">
        <v>8.7729999999999997</v>
      </c>
      <c r="I413" s="323" t="s">
        <v>171</v>
      </c>
      <c r="J413" s="324">
        <v>27000</v>
      </c>
      <c r="K413" s="324">
        <v>27000</v>
      </c>
      <c r="L413" s="324">
        <v>26432.080000000002</v>
      </c>
      <c r="M413" s="325">
        <v>1</v>
      </c>
    </row>
    <row r="414" spans="2:13" s="89" customFormat="1" ht="26.4" x14ac:dyDescent="0.9">
      <c r="B414" s="318" t="s">
        <v>509</v>
      </c>
      <c r="C414" s="319" t="s">
        <v>169</v>
      </c>
      <c r="D414" s="320">
        <v>97.738399999999999</v>
      </c>
      <c r="E414" s="320"/>
      <c r="F414" s="321" t="s">
        <v>192</v>
      </c>
      <c r="G414" s="322">
        <v>8.5</v>
      </c>
      <c r="H414" s="322">
        <v>8.766</v>
      </c>
      <c r="I414" s="323" t="s">
        <v>171</v>
      </c>
      <c r="J414" s="324">
        <v>28000</v>
      </c>
      <c r="K414" s="324">
        <v>28000</v>
      </c>
      <c r="L414" s="324">
        <v>27366.76</v>
      </c>
      <c r="M414" s="325">
        <v>1</v>
      </c>
    </row>
    <row r="415" spans="2:13" s="89" customFormat="1" ht="26.4" x14ac:dyDescent="0.9">
      <c r="B415" s="318" t="s">
        <v>509</v>
      </c>
      <c r="C415" s="319" t="s">
        <v>169</v>
      </c>
      <c r="D415" s="320">
        <v>93.632900000000006</v>
      </c>
      <c r="E415" s="320"/>
      <c r="F415" s="321" t="s">
        <v>265</v>
      </c>
      <c r="G415" s="322">
        <v>9</v>
      </c>
      <c r="H415" s="322">
        <v>9.0969999999999995</v>
      </c>
      <c r="I415" s="323" t="s">
        <v>171</v>
      </c>
      <c r="J415" s="324">
        <v>18000</v>
      </c>
      <c r="K415" s="324">
        <v>18000</v>
      </c>
      <c r="L415" s="324">
        <v>16853.93</v>
      </c>
      <c r="M415" s="325">
        <v>1</v>
      </c>
    </row>
    <row r="416" spans="2:13" s="89" customFormat="1" ht="26.4" x14ac:dyDescent="0.9">
      <c r="B416" s="318" t="s">
        <v>266</v>
      </c>
      <c r="C416" s="319" t="s">
        <v>169</v>
      </c>
      <c r="D416" s="320">
        <v>96.124499999999998</v>
      </c>
      <c r="E416" s="320"/>
      <c r="F416" s="321" t="s">
        <v>510</v>
      </c>
      <c r="G416" s="322">
        <v>8.85</v>
      </c>
      <c r="H416" s="322">
        <v>9.0630000000000006</v>
      </c>
      <c r="I416" s="323" t="s">
        <v>171</v>
      </c>
      <c r="J416" s="324">
        <v>11000</v>
      </c>
      <c r="K416" s="324">
        <v>11000</v>
      </c>
      <c r="L416" s="324">
        <v>10573.7</v>
      </c>
      <c r="M416" s="325">
        <v>1</v>
      </c>
    </row>
    <row r="417" spans="2:13" s="89" customFormat="1" ht="26.4" x14ac:dyDescent="0.9">
      <c r="B417" s="318" t="s">
        <v>267</v>
      </c>
      <c r="C417" s="319" t="s">
        <v>169</v>
      </c>
      <c r="D417" s="320">
        <v>95.808300000000003</v>
      </c>
      <c r="E417" s="320"/>
      <c r="F417" s="321" t="s">
        <v>197</v>
      </c>
      <c r="G417" s="322">
        <v>8.75</v>
      </c>
      <c r="H417" s="322">
        <v>8.9410000000000007</v>
      </c>
      <c r="I417" s="323" t="s">
        <v>171</v>
      </c>
      <c r="J417" s="324">
        <v>31000</v>
      </c>
      <c r="K417" s="324">
        <v>31000</v>
      </c>
      <c r="L417" s="324">
        <v>29700.6</v>
      </c>
      <c r="M417" s="325">
        <v>1</v>
      </c>
    </row>
    <row r="418" spans="2:13" s="89" customFormat="1" ht="26.4" x14ac:dyDescent="0.9">
      <c r="B418" s="318" t="s">
        <v>267</v>
      </c>
      <c r="C418" s="319" t="s">
        <v>169</v>
      </c>
      <c r="D418" s="320">
        <v>93.6768</v>
      </c>
      <c r="E418" s="320"/>
      <c r="F418" s="321" t="s">
        <v>186</v>
      </c>
      <c r="G418" s="322">
        <v>9</v>
      </c>
      <c r="H418" s="322">
        <v>9.0990000000000002</v>
      </c>
      <c r="I418" s="323" t="s">
        <v>171</v>
      </c>
      <c r="J418" s="324">
        <v>40000</v>
      </c>
      <c r="K418" s="324">
        <v>40000</v>
      </c>
      <c r="L418" s="324">
        <v>37470.730000000003</v>
      </c>
      <c r="M418" s="325">
        <v>1</v>
      </c>
    </row>
    <row r="419" spans="2:13" s="89" customFormat="1" ht="26.4" x14ac:dyDescent="0.9">
      <c r="B419" s="318" t="s">
        <v>511</v>
      </c>
      <c r="C419" s="319" t="s">
        <v>169</v>
      </c>
      <c r="D419" s="320">
        <v>99.064300000000003</v>
      </c>
      <c r="E419" s="320"/>
      <c r="F419" s="321" t="s">
        <v>512</v>
      </c>
      <c r="G419" s="322">
        <v>8.5</v>
      </c>
      <c r="H419" s="322">
        <v>8.8279999999999994</v>
      </c>
      <c r="I419" s="323" t="s">
        <v>171</v>
      </c>
      <c r="J419" s="324">
        <v>26598</v>
      </c>
      <c r="K419" s="324">
        <v>26598</v>
      </c>
      <c r="L419" s="324">
        <v>26349.15</v>
      </c>
      <c r="M419" s="325">
        <v>1</v>
      </c>
    </row>
    <row r="420" spans="2:13" s="89" customFormat="1" ht="26.4" x14ac:dyDescent="0.9">
      <c r="B420" s="318" t="s">
        <v>513</v>
      </c>
      <c r="C420" s="319" t="s">
        <v>169</v>
      </c>
      <c r="D420" s="320">
        <v>91.953999999999994</v>
      </c>
      <c r="E420" s="320"/>
      <c r="F420" s="321" t="s">
        <v>259</v>
      </c>
      <c r="G420" s="322">
        <v>9</v>
      </c>
      <c r="H420" s="322">
        <v>9.01</v>
      </c>
      <c r="I420" s="323" t="s">
        <v>171</v>
      </c>
      <c r="J420" s="324">
        <v>71775</v>
      </c>
      <c r="K420" s="324">
        <v>71775</v>
      </c>
      <c r="L420" s="324">
        <v>66000</v>
      </c>
      <c r="M420" s="325">
        <v>1</v>
      </c>
    </row>
    <row r="421" spans="2:13" s="89" customFormat="1" ht="26.4" x14ac:dyDescent="0.9">
      <c r="B421" s="318" t="s">
        <v>514</v>
      </c>
      <c r="C421" s="319" t="s">
        <v>169</v>
      </c>
      <c r="D421" s="320">
        <v>94.867900000000006</v>
      </c>
      <c r="E421" s="320"/>
      <c r="F421" s="321" t="s">
        <v>515</v>
      </c>
      <c r="G421" s="322">
        <v>9.5</v>
      </c>
      <c r="H421" s="322">
        <v>9.6929999999999996</v>
      </c>
      <c r="I421" s="323" t="s">
        <v>171</v>
      </c>
      <c r="J421" s="324">
        <v>93900</v>
      </c>
      <c r="K421" s="324">
        <v>93900</v>
      </c>
      <c r="L421" s="324">
        <v>89080.97</v>
      </c>
      <c r="M421" s="325">
        <v>1</v>
      </c>
    </row>
    <row r="422" spans="2:13" s="89" customFormat="1" ht="26.4" x14ac:dyDescent="0.9">
      <c r="B422" s="318" t="s">
        <v>516</v>
      </c>
      <c r="C422" s="319" t="s">
        <v>169</v>
      </c>
      <c r="D422" s="320">
        <v>97.859300000000005</v>
      </c>
      <c r="E422" s="320"/>
      <c r="F422" s="321" t="s">
        <v>250</v>
      </c>
      <c r="G422" s="322">
        <v>8.75</v>
      </c>
      <c r="H422" s="322">
        <v>9.0410000000000004</v>
      </c>
      <c r="I422" s="323" t="s">
        <v>171</v>
      </c>
      <c r="J422" s="324">
        <v>50000</v>
      </c>
      <c r="K422" s="324">
        <v>50000</v>
      </c>
      <c r="L422" s="324">
        <v>48929.66</v>
      </c>
      <c r="M422" s="325">
        <v>1</v>
      </c>
    </row>
    <row r="423" spans="2:13" s="89" customFormat="1" ht="26.4" x14ac:dyDescent="0.9">
      <c r="B423" s="318" t="s">
        <v>269</v>
      </c>
      <c r="C423" s="319" t="s">
        <v>169</v>
      </c>
      <c r="D423" s="320">
        <v>99.033000000000001</v>
      </c>
      <c r="E423" s="320"/>
      <c r="F423" s="321" t="s">
        <v>517</v>
      </c>
      <c r="G423" s="322">
        <v>9.5</v>
      </c>
      <c r="H423" s="322">
        <v>9.9150000000000009</v>
      </c>
      <c r="I423" s="323" t="s">
        <v>171</v>
      </c>
      <c r="J423" s="324">
        <v>2030</v>
      </c>
      <c r="K423" s="324">
        <v>2030</v>
      </c>
      <c r="L423" s="324">
        <v>2010.37</v>
      </c>
      <c r="M423" s="325">
        <v>1</v>
      </c>
    </row>
    <row r="424" spans="2:13" s="89" customFormat="1" ht="26.4" x14ac:dyDescent="0.9">
      <c r="B424" s="318" t="s">
        <v>269</v>
      </c>
      <c r="C424" s="319" t="s">
        <v>169</v>
      </c>
      <c r="D424" s="320">
        <v>98.774900000000002</v>
      </c>
      <c r="E424" s="320"/>
      <c r="F424" s="321" t="s">
        <v>518</v>
      </c>
      <c r="G424" s="322">
        <v>9.5</v>
      </c>
      <c r="H424" s="322">
        <v>9.9009999999999998</v>
      </c>
      <c r="I424" s="323" t="s">
        <v>171</v>
      </c>
      <c r="J424" s="324">
        <v>6739</v>
      </c>
      <c r="K424" s="324">
        <v>6739</v>
      </c>
      <c r="L424" s="324">
        <v>6656.44</v>
      </c>
      <c r="M424" s="325">
        <v>1</v>
      </c>
    </row>
    <row r="425" spans="2:13" s="89" customFormat="1" ht="26.4" x14ac:dyDescent="0.9">
      <c r="B425" s="318" t="s">
        <v>269</v>
      </c>
      <c r="C425" s="319" t="s">
        <v>169</v>
      </c>
      <c r="D425" s="320">
        <v>96.167900000000003</v>
      </c>
      <c r="E425" s="320"/>
      <c r="F425" s="321" t="s">
        <v>276</v>
      </c>
      <c r="G425" s="322">
        <v>9.5</v>
      </c>
      <c r="H425" s="322">
        <v>9.7629999999999999</v>
      </c>
      <c r="I425" s="323" t="s">
        <v>171</v>
      </c>
      <c r="J425" s="324">
        <v>250000</v>
      </c>
      <c r="K425" s="324">
        <v>250000</v>
      </c>
      <c r="L425" s="324">
        <v>240419.93</v>
      </c>
      <c r="M425" s="325">
        <v>1</v>
      </c>
    </row>
    <row r="426" spans="2:13" s="89" customFormat="1" ht="26.4" x14ac:dyDescent="0.9">
      <c r="B426" s="318" t="s">
        <v>269</v>
      </c>
      <c r="C426" s="319" t="s">
        <v>169</v>
      </c>
      <c r="D426" s="320">
        <v>95.374300000000005</v>
      </c>
      <c r="E426" s="320"/>
      <c r="F426" s="321" t="s">
        <v>197</v>
      </c>
      <c r="G426" s="322">
        <v>9.6999999999999993</v>
      </c>
      <c r="H426" s="322">
        <v>9.9349999999999987</v>
      </c>
      <c r="I426" s="323" t="s">
        <v>171</v>
      </c>
      <c r="J426" s="324">
        <v>14155</v>
      </c>
      <c r="K426" s="324">
        <v>14155</v>
      </c>
      <c r="L426" s="324">
        <v>13500.24</v>
      </c>
      <c r="M426" s="325">
        <v>1</v>
      </c>
    </row>
    <row r="427" spans="2:13" s="89" customFormat="1" ht="26.4" x14ac:dyDescent="0.9">
      <c r="B427" s="318" t="s">
        <v>269</v>
      </c>
      <c r="C427" s="319" t="s">
        <v>169</v>
      </c>
      <c r="D427" s="320">
        <v>95.325299999999999</v>
      </c>
      <c r="E427" s="320"/>
      <c r="F427" s="321" t="s">
        <v>194</v>
      </c>
      <c r="G427" s="322">
        <v>9.6999999999999993</v>
      </c>
      <c r="H427" s="322">
        <v>9.9320000000000004</v>
      </c>
      <c r="I427" s="323" t="s">
        <v>171</v>
      </c>
      <c r="J427" s="324">
        <v>10464</v>
      </c>
      <c r="K427" s="324">
        <v>10464</v>
      </c>
      <c r="L427" s="324">
        <v>9974.84</v>
      </c>
      <c r="M427" s="325">
        <v>1</v>
      </c>
    </row>
    <row r="428" spans="2:13" s="89" customFormat="1" ht="26.4" x14ac:dyDescent="0.9">
      <c r="B428" s="318" t="s">
        <v>269</v>
      </c>
      <c r="C428" s="319" t="s">
        <v>169</v>
      </c>
      <c r="D428" s="320">
        <v>94.959400000000002</v>
      </c>
      <c r="E428" s="320"/>
      <c r="F428" s="321" t="s">
        <v>519</v>
      </c>
      <c r="G428" s="322">
        <v>9.6999999999999993</v>
      </c>
      <c r="H428" s="322">
        <v>9.9120000000000008</v>
      </c>
      <c r="I428" s="323" t="s">
        <v>171</v>
      </c>
      <c r="J428" s="324">
        <v>7357</v>
      </c>
      <c r="K428" s="324">
        <v>7357</v>
      </c>
      <c r="L428" s="324">
        <v>6986.17</v>
      </c>
      <c r="M428" s="325">
        <v>1</v>
      </c>
    </row>
    <row r="429" spans="2:13" s="89" customFormat="1" ht="26.4" x14ac:dyDescent="0.9">
      <c r="B429" s="318" t="s">
        <v>269</v>
      </c>
      <c r="C429" s="319" t="s">
        <v>169</v>
      </c>
      <c r="D429" s="320">
        <v>94.131900000000002</v>
      </c>
      <c r="E429" s="320"/>
      <c r="F429" s="321" t="s">
        <v>520</v>
      </c>
      <c r="G429" s="322">
        <v>9.8000000000000007</v>
      </c>
      <c r="H429" s="322">
        <v>9.9730000000000008</v>
      </c>
      <c r="I429" s="323" t="s">
        <v>171</v>
      </c>
      <c r="J429" s="324">
        <v>21885</v>
      </c>
      <c r="K429" s="324">
        <v>21885</v>
      </c>
      <c r="L429" s="324">
        <v>20600.77</v>
      </c>
      <c r="M429" s="325">
        <v>1</v>
      </c>
    </row>
    <row r="430" spans="2:13" s="89" customFormat="1" ht="26.4" x14ac:dyDescent="0.9">
      <c r="B430" s="318" t="s">
        <v>269</v>
      </c>
      <c r="C430" s="319" t="s">
        <v>169</v>
      </c>
      <c r="D430" s="320">
        <v>93.963300000000004</v>
      </c>
      <c r="E430" s="320"/>
      <c r="F430" s="321" t="s">
        <v>521</v>
      </c>
      <c r="G430" s="322">
        <v>9.8000000000000007</v>
      </c>
      <c r="H430" s="322">
        <v>9.9629999999999992</v>
      </c>
      <c r="I430" s="323" t="s">
        <v>171</v>
      </c>
      <c r="J430" s="324">
        <v>12133</v>
      </c>
      <c r="K430" s="324">
        <v>12133</v>
      </c>
      <c r="L430" s="324">
        <v>11400.58</v>
      </c>
      <c r="M430" s="325">
        <v>1</v>
      </c>
    </row>
    <row r="431" spans="2:13" s="89" customFormat="1" ht="26.4" x14ac:dyDescent="0.9">
      <c r="B431" s="318" t="s">
        <v>269</v>
      </c>
      <c r="C431" s="319" t="s">
        <v>169</v>
      </c>
      <c r="D431" s="320">
        <v>93.915300000000002</v>
      </c>
      <c r="E431" s="320"/>
      <c r="F431" s="321" t="s">
        <v>346</v>
      </c>
      <c r="G431" s="322">
        <v>9.8000000000000007</v>
      </c>
      <c r="H431" s="322">
        <v>9.9610000000000003</v>
      </c>
      <c r="I431" s="323" t="s">
        <v>171</v>
      </c>
      <c r="J431" s="324">
        <v>12139</v>
      </c>
      <c r="K431" s="324">
        <v>12139</v>
      </c>
      <c r="L431" s="324">
        <v>11400.38</v>
      </c>
      <c r="M431" s="325">
        <v>1</v>
      </c>
    </row>
    <row r="432" spans="2:13" s="89" customFormat="1" ht="26.4" x14ac:dyDescent="0.9">
      <c r="B432" s="318" t="s">
        <v>269</v>
      </c>
      <c r="C432" s="319" t="s">
        <v>169</v>
      </c>
      <c r="D432" s="320">
        <v>93.891300000000001</v>
      </c>
      <c r="E432" s="320"/>
      <c r="F432" s="321" t="s">
        <v>522</v>
      </c>
      <c r="G432" s="322">
        <v>9.8000000000000007</v>
      </c>
      <c r="H432" s="322">
        <v>9.9589999999999996</v>
      </c>
      <c r="I432" s="323" t="s">
        <v>171</v>
      </c>
      <c r="J432" s="324">
        <v>60710</v>
      </c>
      <c r="K432" s="324">
        <v>60710</v>
      </c>
      <c r="L432" s="324">
        <v>57001.42</v>
      </c>
      <c r="M432" s="325">
        <v>1</v>
      </c>
    </row>
    <row r="433" spans="2:13" s="89" customFormat="1" ht="26.4" x14ac:dyDescent="0.9">
      <c r="B433" s="318" t="s">
        <v>269</v>
      </c>
      <c r="C433" s="319" t="s">
        <v>169</v>
      </c>
      <c r="D433" s="320">
        <v>98.777600000000007</v>
      </c>
      <c r="E433" s="320"/>
      <c r="F433" s="321" t="s">
        <v>494</v>
      </c>
      <c r="G433" s="322">
        <v>9.9</v>
      </c>
      <c r="H433" s="322">
        <v>10.339</v>
      </c>
      <c r="I433" s="323" t="s">
        <v>171</v>
      </c>
      <c r="J433" s="324">
        <v>280000</v>
      </c>
      <c r="K433" s="324">
        <v>280000</v>
      </c>
      <c r="L433" s="324">
        <v>276577.36</v>
      </c>
      <c r="M433" s="325">
        <v>1</v>
      </c>
    </row>
    <row r="434" spans="2:13" s="89" customFormat="1" ht="26.4" x14ac:dyDescent="0.9">
      <c r="B434" s="318" t="s">
        <v>269</v>
      </c>
      <c r="C434" s="319" t="s">
        <v>169</v>
      </c>
      <c r="D434" s="320">
        <v>97.584699999999998</v>
      </c>
      <c r="E434" s="320"/>
      <c r="F434" s="321" t="s">
        <v>250</v>
      </c>
      <c r="G434" s="322">
        <v>9.9</v>
      </c>
      <c r="H434" s="322">
        <v>10.273</v>
      </c>
      <c r="I434" s="323" t="s">
        <v>171</v>
      </c>
      <c r="J434" s="324">
        <v>1442700</v>
      </c>
      <c r="K434" s="324">
        <v>1442700</v>
      </c>
      <c r="L434" s="324">
        <v>1407855.58</v>
      </c>
      <c r="M434" s="325">
        <v>9</v>
      </c>
    </row>
    <row r="435" spans="2:13" s="89" customFormat="1" ht="26.4" x14ac:dyDescent="0.9">
      <c r="B435" s="318" t="s">
        <v>269</v>
      </c>
      <c r="C435" s="319" t="s">
        <v>169</v>
      </c>
      <c r="D435" s="320">
        <v>97.558499999999995</v>
      </c>
      <c r="E435" s="320"/>
      <c r="F435" s="321" t="s">
        <v>191</v>
      </c>
      <c r="G435" s="322">
        <v>9.9</v>
      </c>
      <c r="H435" s="322">
        <v>10.272</v>
      </c>
      <c r="I435" s="323" t="s">
        <v>171</v>
      </c>
      <c r="J435" s="324">
        <v>190000</v>
      </c>
      <c r="K435" s="324">
        <v>190000</v>
      </c>
      <c r="L435" s="324">
        <v>185361.33</v>
      </c>
      <c r="M435" s="325">
        <v>1</v>
      </c>
    </row>
    <row r="436" spans="2:13" s="89" customFormat="1" ht="26.4" x14ac:dyDescent="0.9">
      <c r="B436" s="318" t="s">
        <v>269</v>
      </c>
      <c r="C436" s="319" t="s">
        <v>169</v>
      </c>
      <c r="D436" s="320">
        <v>97.480099999999993</v>
      </c>
      <c r="E436" s="320"/>
      <c r="F436" s="321" t="s">
        <v>177</v>
      </c>
      <c r="G436" s="322">
        <v>9.9</v>
      </c>
      <c r="H436" s="322">
        <v>10.266999999999999</v>
      </c>
      <c r="I436" s="323" t="s">
        <v>171</v>
      </c>
      <c r="J436" s="324">
        <v>101400</v>
      </c>
      <c r="K436" s="324">
        <v>101400</v>
      </c>
      <c r="L436" s="324">
        <v>98844.86</v>
      </c>
      <c r="M436" s="325">
        <v>2</v>
      </c>
    </row>
    <row r="437" spans="2:13" s="89" customFormat="1" ht="26.4" x14ac:dyDescent="0.9">
      <c r="B437" s="318" t="s">
        <v>269</v>
      </c>
      <c r="C437" s="319" t="s">
        <v>169</v>
      </c>
      <c r="D437" s="320">
        <v>95.258499999999998</v>
      </c>
      <c r="E437" s="320"/>
      <c r="F437" s="321" t="s">
        <v>193</v>
      </c>
      <c r="G437" s="322">
        <v>9.9</v>
      </c>
      <c r="H437" s="322">
        <v>10.143000000000001</v>
      </c>
      <c r="I437" s="323" t="s">
        <v>171</v>
      </c>
      <c r="J437" s="324">
        <v>8384</v>
      </c>
      <c r="K437" s="324">
        <v>8384</v>
      </c>
      <c r="L437" s="324">
        <v>7986.47</v>
      </c>
      <c r="M437" s="325">
        <v>1</v>
      </c>
    </row>
    <row r="438" spans="2:13" s="89" customFormat="1" ht="26.4" x14ac:dyDescent="0.9">
      <c r="B438" s="318" t="s">
        <v>269</v>
      </c>
      <c r="C438" s="319" t="s">
        <v>169</v>
      </c>
      <c r="D438" s="320">
        <v>95.233500000000006</v>
      </c>
      <c r="E438" s="320"/>
      <c r="F438" s="321" t="s">
        <v>194</v>
      </c>
      <c r="G438" s="322">
        <v>9.9</v>
      </c>
      <c r="H438" s="322">
        <v>10.141999999999999</v>
      </c>
      <c r="I438" s="323" t="s">
        <v>171</v>
      </c>
      <c r="J438" s="324">
        <v>52405</v>
      </c>
      <c r="K438" s="324">
        <v>52405</v>
      </c>
      <c r="L438" s="324">
        <v>49907.15</v>
      </c>
      <c r="M438" s="325">
        <v>2</v>
      </c>
    </row>
    <row r="439" spans="2:13" s="89" customFormat="1" ht="26.4" x14ac:dyDescent="0.9">
      <c r="B439" s="318" t="s">
        <v>269</v>
      </c>
      <c r="C439" s="319" t="s">
        <v>169</v>
      </c>
      <c r="D439" s="320">
        <v>91.060100000000006</v>
      </c>
      <c r="E439" s="320"/>
      <c r="F439" s="321" t="s">
        <v>198</v>
      </c>
      <c r="G439" s="322">
        <v>9.9</v>
      </c>
      <c r="H439" s="322">
        <v>9.9030000000000005</v>
      </c>
      <c r="I439" s="323" t="s">
        <v>171</v>
      </c>
      <c r="J439" s="324">
        <v>17571</v>
      </c>
      <c r="K439" s="324">
        <v>17571</v>
      </c>
      <c r="L439" s="324">
        <v>16000.18</v>
      </c>
      <c r="M439" s="325">
        <v>2</v>
      </c>
    </row>
    <row r="440" spans="2:13" s="89" customFormat="1" ht="26.4" x14ac:dyDescent="0.9">
      <c r="B440" s="318" t="s">
        <v>269</v>
      </c>
      <c r="C440" s="319" t="s">
        <v>169</v>
      </c>
      <c r="D440" s="320">
        <v>91.014499999999998</v>
      </c>
      <c r="E440" s="320"/>
      <c r="F440" s="321" t="s">
        <v>199</v>
      </c>
      <c r="G440" s="322">
        <v>9.9</v>
      </c>
      <c r="H440" s="322">
        <v>9.9009999999999998</v>
      </c>
      <c r="I440" s="323" t="s">
        <v>171</v>
      </c>
      <c r="J440" s="324">
        <v>13403</v>
      </c>
      <c r="K440" s="324">
        <v>13403</v>
      </c>
      <c r="L440" s="324">
        <v>12198.68</v>
      </c>
      <c r="M440" s="325">
        <v>3</v>
      </c>
    </row>
    <row r="441" spans="2:13" s="89" customFormat="1" ht="26.4" x14ac:dyDescent="0.9">
      <c r="B441" s="318" t="s">
        <v>269</v>
      </c>
      <c r="C441" s="319" t="s">
        <v>169</v>
      </c>
      <c r="D441" s="320">
        <v>95.210599999999999</v>
      </c>
      <c r="E441" s="320"/>
      <c r="F441" s="321" t="s">
        <v>194</v>
      </c>
      <c r="G441" s="322">
        <v>9.9499999999999993</v>
      </c>
      <c r="H441" s="322">
        <v>10.194000000000001</v>
      </c>
      <c r="I441" s="323" t="s">
        <v>171</v>
      </c>
      <c r="J441" s="324">
        <v>227460</v>
      </c>
      <c r="K441" s="324">
        <v>227460</v>
      </c>
      <c r="L441" s="324">
        <v>216566.12</v>
      </c>
      <c r="M441" s="325">
        <v>4</v>
      </c>
    </row>
    <row r="442" spans="2:13" s="89" customFormat="1" ht="26.4" x14ac:dyDescent="0.9">
      <c r="B442" s="318" t="s">
        <v>269</v>
      </c>
      <c r="C442" s="319" t="s">
        <v>169</v>
      </c>
      <c r="D442" s="320">
        <v>95.110500000000002</v>
      </c>
      <c r="E442" s="320"/>
      <c r="F442" s="321" t="s">
        <v>280</v>
      </c>
      <c r="G442" s="322">
        <v>9.9499999999999993</v>
      </c>
      <c r="H442" s="322">
        <v>10.188000000000001</v>
      </c>
      <c r="I442" s="323" t="s">
        <v>171</v>
      </c>
      <c r="J442" s="324">
        <v>92000</v>
      </c>
      <c r="K442" s="324">
        <v>92000</v>
      </c>
      <c r="L442" s="324">
        <v>87501.68</v>
      </c>
      <c r="M442" s="325">
        <v>1</v>
      </c>
    </row>
    <row r="443" spans="2:13" s="89" customFormat="1" ht="26.4" x14ac:dyDescent="0.9">
      <c r="B443" s="318" t="s">
        <v>269</v>
      </c>
      <c r="C443" s="319" t="s">
        <v>169</v>
      </c>
      <c r="D443" s="320">
        <v>91.019000000000005</v>
      </c>
      <c r="E443" s="320"/>
      <c r="F443" s="321" t="s">
        <v>198</v>
      </c>
      <c r="G443" s="322">
        <v>9.9499999999999993</v>
      </c>
      <c r="H443" s="322">
        <v>9.9529999999999994</v>
      </c>
      <c r="I443" s="323" t="s">
        <v>171</v>
      </c>
      <c r="J443" s="324">
        <v>90850</v>
      </c>
      <c r="K443" s="324">
        <v>90850</v>
      </c>
      <c r="L443" s="324">
        <v>82690.83</v>
      </c>
      <c r="M443" s="325">
        <v>2</v>
      </c>
    </row>
    <row r="444" spans="2:13" s="89" customFormat="1" ht="26.4" x14ac:dyDescent="0.9">
      <c r="B444" s="318" t="s">
        <v>269</v>
      </c>
      <c r="C444" s="319" t="s">
        <v>169</v>
      </c>
      <c r="D444" s="320">
        <v>90.973299999999995</v>
      </c>
      <c r="E444" s="320"/>
      <c r="F444" s="321" t="s">
        <v>199</v>
      </c>
      <c r="G444" s="322">
        <v>9.9499999999999993</v>
      </c>
      <c r="H444" s="322">
        <v>9.9510000000000005</v>
      </c>
      <c r="I444" s="323" t="s">
        <v>171</v>
      </c>
      <c r="J444" s="324">
        <v>23084</v>
      </c>
      <c r="K444" s="324">
        <v>23084</v>
      </c>
      <c r="L444" s="324">
        <v>21000.28</v>
      </c>
      <c r="M444" s="325">
        <v>1</v>
      </c>
    </row>
    <row r="445" spans="2:13" s="89" customFormat="1" ht="26.4" x14ac:dyDescent="0.9">
      <c r="B445" s="318" t="s">
        <v>523</v>
      </c>
      <c r="C445" s="319" t="s">
        <v>169</v>
      </c>
      <c r="D445" s="320">
        <v>97.837999999999994</v>
      </c>
      <c r="E445" s="320"/>
      <c r="F445" s="321" t="s">
        <v>196</v>
      </c>
      <c r="G445" s="322">
        <v>9.25</v>
      </c>
      <c r="H445" s="322">
        <v>9.58</v>
      </c>
      <c r="I445" s="323" t="s">
        <v>171</v>
      </c>
      <c r="J445" s="324">
        <v>50000</v>
      </c>
      <c r="K445" s="324">
        <v>50000</v>
      </c>
      <c r="L445" s="324">
        <v>48919.03</v>
      </c>
      <c r="M445" s="325">
        <v>1</v>
      </c>
    </row>
    <row r="446" spans="2:13" s="89" customFormat="1" ht="26.4" x14ac:dyDescent="0.9">
      <c r="B446" s="318" t="s">
        <v>524</v>
      </c>
      <c r="C446" s="319" t="s">
        <v>169</v>
      </c>
      <c r="D446" s="320">
        <v>95.647999999999996</v>
      </c>
      <c r="E446" s="320"/>
      <c r="F446" s="321" t="s">
        <v>194</v>
      </c>
      <c r="G446" s="322">
        <v>9</v>
      </c>
      <c r="H446" s="322">
        <v>9.1999999999999993</v>
      </c>
      <c r="I446" s="323" t="s">
        <v>171</v>
      </c>
      <c r="J446" s="324">
        <v>5000</v>
      </c>
      <c r="K446" s="324">
        <v>5000</v>
      </c>
      <c r="L446" s="324">
        <v>4782.3999999999996</v>
      </c>
      <c r="M446" s="325">
        <v>1</v>
      </c>
    </row>
    <row r="447" spans="2:13" s="89" customFormat="1" ht="26.4" x14ac:dyDescent="0.9">
      <c r="B447" s="318" t="s">
        <v>525</v>
      </c>
      <c r="C447" s="319" t="s">
        <v>169</v>
      </c>
      <c r="D447" s="320">
        <v>97.739699999999999</v>
      </c>
      <c r="E447" s="320"/>
      <c r="F447" s="321" t="s">
        <v>250</v>
      </c>
      <c r="G447" s="322">
        <v>9.25</v>
      </c>
      <c r="H447" s="322">
        <v>9.5749999999999993</v>
      </c>
      <c r="I447" s="323" t="s">
        <v>171</v>
      </c>
      <c r="J447" s="324">
        <v>81157</v>
      </c>
      <c r="K447" s="324">
        <v>81157</v>
      </c>
      <c r="L447" s="324">
        <v>79322.66</v>
      </c>
      <c r="M447" s="325">
        <v>2</v>
      </c>
    </row>
    <row r="448" spans="2:13" s="89" customFormat="1" ht="26.4" x14ac:dyDescent="0.9">
      <c r="B448" s="318" t="s">
        <v>525</v>
      </c>
      <c r="C448" s="319" t="s">
        <v>169</v>
      </c>
      <c r="D448" s="320">
        <v>92.861199999999997</v>
      </c>
      <c r="E448" s="320"/>
      <c r="F448" s="321" t="s">
        <v>186</v>
      </c>
      <c r="G448" s="322">
        <v>10.25</v>
      </c>
      <c r="H448" s="322">
        <v>10.379</v>
      </c>
      <c r="I448" s="323" t="s">
        <v>171</v>
      </c>
      <c r="J448" s="324">
        <v>10718</v>
      </c>
      <c r="K448" s="324">
        <v>10718</v>
      </c>
      <c r="L448" s="324">
        <v>9952.8700000000008</v>
      </c>
      <c r="M448" s="325">
        <v>1</v>
      </c>
    </row>
    <row r="449" spans="2:13" s="89" customFormat="1" ht="26.4" x14ac:dyDescent="0.9">
      <c r="B449" s="318" t="s">
        <v>525</v>
      </c>
      <c r="C449" s="319" t="s">
        <v>169</v>
      </c>
      <c r="D449" s="320">
        <v>92.812200000000004</v>
      </c>
      <c r="E449" s="320"/>
      <c r="F449" s="321" t="s">
        <v>265</v>
      </c>
      <c r="G449" s="322">
        <v>10.25</v>
      </c>
      <c r="H449" s="322">
        <v>10.376000000000001</v>
      </c>
      <c r="I449" s="323" t="s">
        <v>171</v>
      </c>
      <c r="J449" s="324">
        <v>30116</v>
      </c>
      <c r="K449" s="324">
        <v>30116</v>
      </c>
      <c r="L449" s="324">
        <v>27951.33</v>
      </c>
      <c r="M449" s="325">
        <v>1</v>
      </c>
    </row>
    <row r="450" spans="2:13" s="89" customFormat="1" ht="26.4" x14ac:dyDescent="0.9">
      <c r="B450" s="318" t="s">
        <v>526</v>
      </c>
      <c r="C450" s="319" t="s">
        <v>169</v>
      </c>
      <c r="D450" s="320">
        <v>97.008799999999994</v>
      </c>
      <c r="E450" s="320"/>
      <c r="F450" s="321" t="s">
        <v>246</v>
      </c>
      <c r="G450" s="322">
        <v>9.25</v>
      </c>
      <c r="H450" s="322">
        <v>9.5380000000000003</v>
      </c>
      <c r="I450" s="323" t="s">
        <v>171</v>
      </c>
      <c r="J450" s="324">
        <v>21317</v>
      </c>
      <c r="K450" s="324">
        <v>21317</v>
      </c>
      <c r="L450" s="324">
        <v>20679.39</v>
      </c>
      <c r="M450" s="325">
        <v>1</v>
      </c>
    </row>
    <row r="451" spans="2:13" s="89" customFormat="1" ht="26.4" x14ac:dyDescent="0.9">
      <c r="B451" s="318" t="s">
        <v>526</v>
      </c>
      <c r="C451" s="319" t="s">
        <v>169</v>
      </c>
      <c r="D451" s="320">
        <v>96.936400000000006</v>
      </c>
      <c r="E451" s="320"/>
      <c r="F451" s="321" t="s">
        <v>251</v>
      </c>
      <c r="G451" s="322">
        <v>9.25</v>
      </c>
      <c r="H451" s="322">
        <v>9.5339999999999989</v>
      </c>
      <c r="I451" s="323" t="s">
        <v>171</v>
      </c>
      <c r="J451" s="324">
        <v>11300</v>
      </c>
      <c r="K451" s="324">
        <v>11300</v>
      </c>
      <c r="L451" s="324">
        <v>10953.81</v>
      </c>
      <c r="M451" s="325">
        <v>1</v>
      </c>
    </row>
    <row r="452" spans="2:13" s="89" customFormat="1" ht="26.4" x14ac:dyDescent="0.9">
      <c r="B452" s="318" t="s">
        <v>526</v>
      </c>
      <c r="C452" s="319" t="s">
        <v>169</v>
      </c>
      <c r="D452" s="320">
        <v>95.351600000000005</v>
      </c>
      <c r="E452" s="320"/>
      <c r="F452" s="321" t="s">
        <v>197</v>
      </c>
      <c r="G452" s="322">
        <v>9.75</v>
      </c>
      <c r="H452" s="322">
        <v>9.9870000000000001</v>
      </c>
      <c r="I452" s="323" t="s">
        <v>171</v>
      </c>
      <c r="J452" s="324">
        <v>35622</v>
      </c>
      <c r="K452" s="324">
        <v>35622</v>
      </c>
      <c r="L452" s="324">
        <v>33966.14</v>
      </c>
      <c r="M452" s="325">
        <v>3</v>
      </c>
    </row>
    <row r="453" spans="2:13" s="89" customFormat="1" ht="26.4" x14ac:dyDescent="0.9">
      <c r="B453" s="318" t="s">
        <v>526</v>
      </c>
      <c r="C453" s="319" t="s">
        <v>169</v>
      </c>
      <c r="D453" s="320">
        <v>95.326899999999995</v>
      </c>
      <c r="E453" s="320"/>
      <c r="F453" s="321" t="s">
        <v>193</v>
      </c>
      <c r="G453" s="322">
        <v>9.75</v>
      </c>
      <c r="H453" s="322">
        <v>9.9860000000000007</v>
      </c>
      <c r="I453" s="323" t="s">
        <v>171</v>
      </c>
      <c r="J453" s="324">
        <v>106529</v>
      </c>
      <c r="K453" s="324">
        <v>106529</v>
      </c>
      <c r="L453" s="324">
        <v>101550.89</v>
      </c>
      <c r="M453" s="325">
        <v>5</v>
      </c>
    </row>
    <row r="454" spans="2:13" s="89" customFormat="1" ht="26.4" x14ac:dyDescent="0.9">
      <c r="B454" s="318" t="s">
        <v>526</v>
      </c>
      <c r="C454" s="319" t="s">
        <v>169</v>
      </c>
      <c r="D454" s="320">
        <v>95.302300000000002</v>
      </c>
      <c r="E454" s="320"/>
      <c r="F454" s="321" t="s">
        <v>194</v>
      </c>
      <c r="G454" s="322">
        <v>9.75</v>
      </c>
      <c r="H454" s="322">
        <v>9.984</v>
      </c>
      <c r="I454" s="323" t="s">
        <v>171</v>
      </c>
      <c r="J454" s="324">
        <v>17830</v>
      </c>
      <c r="K454" s="324">
        <v>17830</v>
      </c>
      <c r="L454" s="324">
        <v>16992.419999999998</v>
      </c>
      <c r="M454" s="325">
        <v>1</v>
      </c>
    </row>
    <row r="455" spans="2:13" s="89" customFormat="1" ht="26.4" x14ac:dyDescent="0.9">
      <c r="B455" s="318" t="s">
        <v>526</v>
      </c>
      <c r="C455" s="319" t="s">
        <v>169</v>
      </c>
      <c r="D455" s="320">
        <v>90.773200000000003</v>
      </c>
      <c r="E455" s="320"/>
      <c r="F455" s="321" t="s">
        <v>198</v>
      </c>
      <c r="G455" s="322">
        <v>10.25</v>
      </c>
      <c r="H455" s="322">
        <v>10.254000000000001</v>
      </c>
      <c r="I455" s="323" t="s">
        <v>171</v>
      </c>
      <c r="J455" s="324">
        <v>35506</v>
      </c>
      <c r="K455" s="324">
        <v>35506</v>
      </c>
      <c r="L455" s="324">
        <v>32229.96</v>
      </c>
      <c r="M455" s="325">
        <v>1</v>
      </c>
    </row>
    <row r="456" spans="2:13" s="89" customFormat="1" ht="26.4" x14ac:dyDescent="0.9">
      <c r="B456" s="318" t="s">
        <v>526</v>
      </c>
      <c r="C456" s="319" t="s">
        <v>169</v>
      </c>
      <c r="D456" s="320">
        <v>90.726299999999995</v>
      </c>
      <c r="E456" s="320"/>
      <c r="F456" s="321" t="s">
        <v>199</v>
      </c>
      <c r="G456" s="322">
        <v>10.25</v>
      </c>
      <c r="H456" s="322">
        <v>10.251000000000001</v>
      </c>
      <c r="I456" s="323" t="s">
        <v>171</v>
      </c>
      <c r="J456" s="324">
        <v>50019</v>
      </c>
      <c r="K456" s="324">
        <v>50019</v>
      </c>
      <c r="L456" s="324">
        <v>45380.43</v>
      </c>
      <c r="M456" s="325">
        <v>1</v>
      </c>
    </row>
    <row r="457" spans="2:13" s="90" customFormat="1" ht="26.4" x14ac:dyDescent="0.9">
      <c r="B457" s="305" t="s">
        <v>178</v>
      </c>
      <c r="C457" s="312"/>
      <c r="D457" s="313"/>
      <c r="E457" s="313"/>
      <c r="F457" s="314"/>
      <c r="G457" s="315"/>
      <c r="H457" s="315"/>
      <c r="I457" s="436"/>
      <c r="J457" s="316">
        <v>11740545.039999999</v>
      </c>
      <c r="K457" s="316">
        <v>11740545.039999999</v>
      </c>
      <c r="L457" s="316">
        <v>11128118.890000001</v>
      </c>
      <c r="M457" s="317">
        <v>166</v>
      </c>
    </row>
    <row r="458" spans="2:13" s="90" customFormat="1" ht="26.4" x14ac:dyDescent="0.9">
      <c r="B458" s="305" t="s">
        <v>277</v>
      </c>
      <c r="C458" s="312"/>
      <c r="D458" s="313"/>
      <c r="E458" s="313"/>
      <c r="F458" s="314"/>
      <c r="G458" s="315"/>
      <c r="H458" s="315"/>
      <c r="I458" s="436"/>
      <c r="J458" s="316"/>
      <c r="K458" s="316"/>
      <c r="L458" s="316"/>
      <c r="M458" s="317"/>
    </row>
    <row r="459" spans="2:13" s="89" customFormat="1" ht="26.4" x14ac:dyDescent="0.9">
      <c r="B459" s="318" t="s">
        <v>218</v>
      </c>
      <c r="C459" s="319" t="s">
        <v>169</v>
      </c>
      <c r="D459" s="320">
        <v>100.14279999999999</v>
      </c>
      <c r="E459" s="320">
        <v>7.75</v>
      </c>
      <c r="F459" s="321" t="s">
        <v>462</v>
      </c>
      <c r="G459" s="322">
        <v>7</v>
      </c>
      <c r="H459" s="322">
        <v>7.1859000000000002</v>
      </c>
      <c r="I459" s="323" t="s">
        <v>180</v>
      </c>
      <c r="J459" s="324">
        <v>83300</v>
      </c>
      <c r="K459" s="324">
        <v>83300</v>
      </c>
      <c r="L459" s="324">
        <v>83418.990000000005</v>
      </c>
      <c r="M459" s="325">
        <v>1</v>
      </c>
    </row>
    <row r="460" spans="2:13" s="89" customFormat="1" ht="26.4" x14ac:dyDescent="0.9">
      <c r="B460" s="318" t="s">
        <v>219</v>
      </c>
      <c r="C460" s="319" t="s">
        <v>169</v>
      </c>
      <c r="D460" s="320">
        <v>99.337500000000006</v>
      </c>
      <c r="E460" s="320">
        <v>7.43</v>
      </c>
      <c r="F460" s="321" t="s">
        <v>527</v>
      </c>
      <c r="G460" s="322">
        <v>7.75</v>
      </c>
      <c r="H460" s="322">
        <v>7.90015</v>
      </c>
      <c r="I460" s="323" t="s">
        <v>180</v>
      </c>
      <c r="J460" s="324">
        <v>133280</v>
      </c>
      <c r="K460" s="324">
        <v>133280</v>
      </c>
      <c r="L460" s="324">
        <v>132397.09</v>
      </c>
      <c r="M460" s="325">
        <v>1</v>
      </c>
    </row>
    <row r="461" spans="2:13" s="89" customFormat="1" ht="26.4" x14ac:dyDescent="0.9">
      <c r="B461" s="318" t="s">
        <v>219</v>
      </c>
      <c r="C461" s="319" t="s">
        <v>169</v>
      </c>
      <c r="D461" s="320">
        <v>99.207499999999996</v>
      </c>
      <c r="E461" s="320">
        <v>7.43</v>
      </c>
      <c r="F461" s="321" t="s">
        <v>528</v>
      </c>
      <c r="G461" s="322">
        <v>7.75</v>
      </c>
      <c r="H461" s="322">
        <v>7.90015</v>
      </c>
      <c r="I461" s="323" t="s">
        <v>180</v>
      </c>
      <c r="J461" s="324">
        <v>133280</v>
      </c>
      <c r="K461" s="324">
        <v>133280</v>
      </c>
      <c r="L461" s="324">
        <v>132223.85999999999</v>
      </c>
      <c r="M461" s="325">
        <v>1</v>
      </c>
    </row>
    <row r="462" spans="2:13" s="89" customFormat="1" ht="26.4" x14ac:dyDescent="0.9">
      <c r="B462" s="318" t="s">
        <v>219</v>
      </c>
      <c r="C462" s="319" t="s">
        <v>169</v>
      </c>
      <c r="D462" s="320">
        <v>99.091999999999999</v>
      </c>
      <c r="E462" s="320">
        <v>7.43</v>
      </c>
      <c r="F462" s="321" t="s">
        <v>529</v>
      </c>
      <c r="G462" s="322">
        <v>7.75</v>
      </c>
      <c r="H462" s="322">
        <v>7.90015</v>
      </c>
      <c r="I462" s="323" t="s">
        <v>180</v>
      </c>
      <c r="J462" s="324">
        <v>108290</v>
      </c>
      <c r="K462" s="324">
        <v>108290</v>
      </c>
      <c r="L462" s="324">
        <v>107306.75</v>
      </c>
      <c r="M462" s="325">
        <v>1</v>
      </c>
    </row>
    <row r="463" spans="2:13" s="89" customFormat="1" ht="26.4" x14ac:dyDescent="0.9">
      <c r="B463" s="318" t="s">
        <v>219</v>
      </c>
      <c r="C463" s="319" t="s">
        <v>169</v>
      </c>
      <c r="D463" s="320">
        <v>99.082400000000007</v>
      </c>
      <c r="E463" s="320">
        <v>7.43</v>
      </c>
      <c r="F463" s="321" t="s">
        <v>530</v>
      </c>
      <c r="G463" s="322">
        <v>7.75</v>
      </c>
      <c r="H463" s="322">
        <v>7.90015</v>
      </c>
      <c r="I463" s="323" t="s">
        <v>180</v>
      </c>
      <c r="J463" s="324">
        <v>133280</v>
      </c>
      <c r="K463" s="324">
        <v>133280</v>
      </c>
      <c r="L463" s="324">
        <v>132057.09</v>
      </c>
      <c r="M463" s="325">
        <v>1</v>
      </c>
    </row>
    <row r="464" spans="2:13" s="89" customFormat="1" ht="26.4" x14ac:dyDescent="0.9">
      <c r="B464" s="318" t="s">
        <v>219</v>
      </c>
      <c r="C464" s="319" t="s">
        <v>169</v>
      </c>
      <c r="D464" s="320">
        <v>98.339100000000002</v>
      </c>
      <c r="E464" s="320">
        <v>7.43</v>
      </c>
      <c r="F464" s="321" t="s">
        <v>442</v>
      </c>
      <c r="G464" s="322">
        <v>7.75</v>
      </c>
      <c r="H464" s="322">
        <v>7.90015</v>
      </c>
      <c r="I464" s="323" t="s">
        <v>180</v>
      </c>
      <c r="J464" s="324">
        <v>41850</v>
      </c>
      <c r="K464" s="324">
        <v>41850</v>
      </c>
      <c r="L464" s="324">
        <v>41154.94</v>
      </c>
      <c r="M464" s="325">
        <v>1</v>
      </c>
    </row>
    <row r="465" spans="2:13" s="89" customFormat="1" ht="26.4" x14ac:dyDescent="0.9">
      <c r="B465" s="318" t="s">
        <v>219</v>
      </c>
      <c r="C465" s="319" t="s">
        <v>169</v>
      </c>
      <c r="D465" s="320">
        <v>98.955299999999994</v>
      </c>
      <c r="E465" s="320">
        <v>7.43</v>
      </c>
      <c r="F465" s="321" t="s">
        <v>531</v>
      </c>
      <c r="G465" s="322">
        <v>7.8</v>
      </c>
      <c r="H465" s="322">
        <v>7.9520999999999997</v>
      </c>
      <c r="I465" s="323" t="s">
        <v>180</v>
      </c>
      <c r="J465" s="324">
        <v>183260</v>
      </c>
      <c r="K465" s="324">
        <v>183260</v>
      </c>
      <c r="L465" s="324">
        <v>181345.52</v>
      </c>
      <c r="M465" s="325">
        <v>1</v>
      </c>
    </row>
    <row r="466" spans="2:13" s="89" customFormat="1" ht="26.4" x14ac:dyDescent="0.9">
      <c r="B466" s="318" t="s">
        <v>219</v>
      </c>
      <c r="C466" s="319" t="s">
        <v>169</v>
      </c>
      <c r="D466" s="320">
        <v>98.543899999999994</v>
      </c>
      <c r="E466" s="320">
        <v>7.43</v>
      </c>
      <c r="F466" s="321" t="s">
        <v>532</v>
      </c>
      <c r="G466" s="322">
        <v>7.8</v>
      </c>
      <c r="H466" s="322">
        <v>7.9520999999999997</v>
      </c>
      <c r="I466" s="323" t="s">
        <v>180</v>
      </c>
      <c r="J466" s="324">
        <v>108290</v>
      </c>
      <c r="K466" s="324">
        <v>108290</v>
      </c>
      <c r="L466" s="324">
        <v>106713.23</v>
      </c>
      <c r="M466" s="325">
        <v>1</v>
      </c>
    </row>
    <row r="467" spans="2:13" s="89" customFormat="1" ht="26.4" x14ac:dyDescent="0.9">
      <c r="B467" s="318" t="s">
        <v>219</v>
      </c>
      <c r="C467" s="319" t="s">
        <v>169</v>
      </c>
      <c r="D467" s="320">
        <v>99.360299999999995</v>
      </c>
      <c r="E467" s="320">
        <v>7.43</v>
      </c>
      <c r="F467" s="321" t="s">
        <v>184</v>
      </c>
      <c r="G467" s="322">
        <v>7.82</v>
      </c>
      <c r="H467" s="322">
        <v>7.97288</v>
      </c>
      <c r="I467" s="323" t="s">
        <v>180</v>
      </c>
      <c r="J467" s="324">
        <v>183260</v>
      </c>
      <c r="K467" s="324">
        <v>183260</v>
      </c>
      <c r="L467" s="324">
        <v>182087.84</v>
      </c>
      <c r="M467" s="325">
        <v>1</v>
      </c>
    </row>
    <row r="468" spans="2:13" s="89" customFormat="1" ht="26.4" x14ac:dyDescent="0.9">
      <c r="B468" s="318" t="s">
        <v>219</v>
      </c>
      <c r="C468" s="319" t="s">
        <v>169</v>
      </c>
      <c r="D468" s="320">
        <v>98.598500000000001</v>
      </c>
      <c r="E468" s="320">
        <v>7.43</v>
      </c>
      <c r="F468" s="321" t="s">
        <v>533</v>
      </c>
      <c r="G468" s="322">
        <v>7.82</v>
      </c>
      <c r="H468" s="322">
        <v>7.97288</v>
      </c>
      <c r="I468" s="323" t="s">
        <v>180</v>
      </c>
      <c r="J468" s="324">
        <v>183260</v>
      </c>
      <c r="K468" s="324">
        <v>183260</v>
      </c>
      <c r="L468" s="324">
        <v>180691.79</v>
      </c>
      <c r="M468" s="325">
        <v>1</v>
      </c>
    </row>
    <row r="469" spans="2:13" s="89" customFormat="1" ht="26.4" x14ac:dyDescent="0.9">
      <c r="B469" s="318" t="s">
        <v>219</v>
      </c>
      <c r="C469" s="319" t="s">
        <v>169</v>
      </c>
      <c r="D469" s="320">
        <v>99.131</v>
      </c>
      <c r="E469" s="320">
        <v>7.43</v>
      </c>
      <c r="F469" s="321" t="s">
        <v>534</v>
      </c>
      <c r="G469" s="322">
        <v>7.85</v>
      </c>
      <c r="H469" s="322">
        <v>8.0040499999999994</v>
      </c>
      <c r="I469" s="323" t="s">
        <v>180</v>
      </c>
      <c r="J469" s="324">
        <v>83300</v>
      </c>
      <c r="K469" s="324">
        <v>83300</v>
      </c>
      <c r="L469" s="324">
        <v>82576.160000000003</v>
      </c>
      <c r="M469" s="325">
        <v>1</v>
      </c>
    </row>
    <row r="470" spans="2:13" s="89" customFormat="1" ht="26.4" x14ac:dyDescent="0.9">
      <c r="B470" s="318" t="s">
        <v>219</v>
      </c>
      <c r="C470" s="319" t="s">
        <v>169</v>
      </c>
      <c r="D470" s="320">
        <v>98.366200000000006</v>
      </c>
      <c r="E470" s="320">
        <v>7.43</v>
      </c>
      <c r="F470" s="321" t="s">
        <v>535</v>
      </c>
      <c r="G470" s="322">
        <v>7.85</v>
      </c>
      <c r="H470" s="322">
        <v>8.0040499999999994</v>
      </c>
      <c r="I470" s="323" t="s">
        <v>180</v>
      </c>
      <c r="J470" s="324">
        <v>183260</v>
      </c>
      <c r="K470" s="324">
        <v>183260</v>
      </c>
      <c r="L470" s="324">
        <v>180266.06</v>
      </c>
      <c r="M470" s="325">
        <v>1</v>
      </c>
    </row>
    <row r="471" spans="2:13" s="89" customFormat="1" ht="26.4" x14ac:dyDescent="0.9">
      <c r="B471" s="318" t="s">
        <v>219</v>
      </c>
      <c r="C471" s="319" t="s">
        <v>169</v>
      </c>
      <c r="D471" s="320">
        <v>97.950999999999993</v>
      </c>
      <c r="E471" s="320">
        <v>7.43</v>
      </c>
      <c r="F471" s="321" t="s">
        <v>536</v>
      </c>
      <c r="G471" s="322">
        <v>7.85</v>
      </c>
      <c r="H471" s="322">
        <v>8.0040499999999994</v>
      </c>
      <c r="I471" s="323" t="s">
        <v>180</v>
      </c>
      <c r="J471" s="324">
        <v>83300</v>
      </c>
      <c r="K471" s="324">
        <v>83300</v>
      </c>
      <c r="L471" s="324">
        <v>81593.22</v>
      </c>
      <c r="M471" s="325">
        <v>1</v>
      </c>
    </row>
    <row r="472" spans="2:13" s="89" customFormat="1" ht="26.4" x14ac:dyDescent="0.9">
      <c r="B472" s="318" t="s">
        <v>222</v>
      </c>
      <c r="C472" s="319" t="s">
        <v>169</v>
      </c>
      <c r="D472" s="320">
        <v>97.750100000000003</v>
      </c>
      <c r="E472" s="320">
        <v>8.5</v>
      </c>
      <c r="F472" s="321" t="s">
        <v>537</v>
      </c>
      <c r="G472" s="322">
        <v>9.5</v>
      </c>
      <c r="H472" s="322">
        <v>9.8438199999999991</v>
      </c>
      <c r="I472" s="323" t="s">
        <v>180</v>
      </c>
      <c r="J472" s="324">
        <v>4764</v>
      </c>
      <c r="K472" s="324">
        <v>4764</v>
      </c>
      <c r="L472" s="324">
        <v>4656.82</v>
      </c>
      <c r="M472" s="325">
        <v>1</v>
      </c>
    </row>
    <row r="473" spans="2:13" s="89" customFormat="1" ht="26.4" x14ac:dyDescent="0.9">
      <c r="B473" s="318" t="s">
        <v>222</v>
      </c>
      <c r="C473" s="319" t="s">
        <v>169</v>
      </c>
      <c r="D473" s="320">
        <v>99.090199999999996</v>
      </c>
      <c r="E473" s="320">
        <v>8.5</v>
      </c>
      <c r="F473" s="321" t="s">
        <v>519</v>
      </c>
      <c r="G473" s="322">
        <v>10.25</v>
      </c>
      <c r="H473" s="322">
        <v>10.65075</v>
      </c>
      <c r="I473" s="323" t="s">
        <v>180</v>
      </c>
      <c r="J473" s="324">
        <v>13366</v>
      </c>
      <c r="K473" s="324">
        <v>13366</v>
      </c>
      <c r="L473" s="324">
        <v>13244.4</v>
      </c>
      <c r="M473" s="325">
        <v>1</v>
      </c>
    </row>
    <row r="474" spans="2:13" s="89" customFormat="1" ht="26.4" x14ac:dyDescent="0.9">
      <c r="B474" s="318" t="s">
        <v>222</v>
      </c>
      <c r="C474" s="319" t="s">
        <v>169</v>
      </c>
      <c r="D474" s="320">
        <v>98.347300000000004</v>
      </c>
      <c r="E474" s="320">
        <v>8.5</v>
      </c>
      <c r="F474" s="321" t="s">
        <v>538</v>
      </c>
      <c r="G474" s="322">
        <v>10.25</v>
      </c>
      <c r="H474" s="322">
        <v>10.65075</v>
      </c>
      <c r="I474" s="323" t="s">
        <v>180</v>
      </c>
      <c r="J474" s="324">
        <v>18942.39</v>
      </c>
      <c r="K474" s="324">
        <v>18942.39</v>
      </c>
      <c r="L474" s="324">
        <v>18629.34</v>
      </c>
      <c r="M474" s="325">
        <v>1</v>
      </c>
    </row>
    <row r="475" spans="2:13" s="89" customFormat="1" ht="26.4" x14ac:dyDescent="0.9">
      <c r="B475" s="318" t="s">
        <v>222</v>
      </c>
      <c r="C475" s="319" t="s">
        <v>169</v>
      </c>
      <c r="D475" s="320">
        <v>97.966499999999996</v>
      </c>
      <c r="E475" s="320">
        <v>8.5</v>
      </c>
      <c r="F475" s="321" t="s">
        <v>233</v>
      </c>
      <c r="G475" s="322">
        <v>10.25</v>
      </c>
      <c r="H475" s="322">
        <v>10.65075</v>
      </c>
      <c r="I475" s="323" t="s">
        <v>180</v>
      </c>
      <c r="J475" s="324">
        <v>11483.13</v>
      </c>
      <c r="K475" s="324">
        <v>11483.13</v>
      </c>
      <c r="L475" s="324">
        <v>11249.63</v>
      </c>
      <c r="M475" s="325">
        <v>1</v>
      </c>
    </row>
    <row r="476" spans="2:13" s="89" customFormat="1" ht="26.4" x14ac:dyDescent="0.9">
      <c r="B476" s="318" t="s">
        <v>229</v>
      </c>
      <c r="C476" s="319" t="s">
        <v>169</v>
      </c>
      <c r="D476" s="320">
        <v>100.05249999999999</v>
      </c>
      <c r="E476" s="320">
        <v>6.8</v>
      </c>
      <c r="F476" s="321" t="s">
        <v>539</v>
      </c>
      <c r="G476" s="322">
        <v>6.7</v>
      </c>
      <c r="H476" s="322">
        <v>6.8122199999999999</v>
      </c>
      <c r="I476" s="323" t="s">
        <v>180</v>
      </c>
      <c r="J476" s="324">
        <v>92820</v>
      </c>
      <c r="K476" s="324">
        <v>92820</v>
      </c>
      <c r="L476" s="324">
        <v>92868.75</v>
      </c>
      <c r="M476" s="325">
        <v>1</v>
      </c>
    </row>
    <row r="477" spans="2:13" s="89" customFormat="1" ht="26.4" x14ac:dyDescent="0.9">
      <c r="B477" s="318" t="s">
        <v>229</v>
      </c>
      <c r="C477" s="319" t="s">
        <v>169</v>
      </c>
      <c r="D477" s="320">
        <v>100.05410000000001</v>
      </c>
      <c r="E477" s="320">
        <v>7.1</v>
      </c>
      <c r="F477" s="321" t="s">
        <v>203</v>
      </c>
      <c r="G477" s="322">
        <v>7</v>
      </c>
      <c r="H477" s="322">
        <v>7.1224999999999996</v>
      </c>
      <c r="I477" s="323" t="s">
        <v>180</v>
      </c>
      <c r="J477" s="324">
        <v>62500</v>
      </c>
      <c r="K477" s="324">
        <v>62500</v>
      </c>
      <c r="L477" s="324">
        <v>62533.85</v>
      </c>
      <c r="M477" s="325">
        <v>1</v>
      </c>
    </row>
    <row r="478" spans="2:13" s="89" customFormat="1" ht="26.4" x14ac:dyDescent="0.9">
      <c r="B478" s="318" t="s">
        <v>229</v>
      </c>
      <c r="C478" s="319" t="s">
        <v>169</v>
      </c>
      <c r="D478" s="320">
        <v>100.0553</v>
      </c>
      <c r="E478" s="320">
        <v>7.1</v>
      </c>
      <c r="F478" s="321" t="s">
        <v>264</v>
      </c>
      <c r="G478" s="322">
        <v>7</v>
      </c>
      <c r="H478" s="322">
        <v>7.1224999999999996</v>
      </c>
      <c r="I478" s="323" t="s">
        <v>180</v>
      </c>
      <c r="J478" s="324">
        <v>100000</v>
      </c>
      <c r="K478" s="324">
        <v>100000</v>
      </c>
      <c r="L478" s="324">
        <v>100055.33</v>
      </c>
      <c r="M478" s="325">
        <v>1</v>
      </c>
    </row>
    <row r="479" spans="2:13" s="89" customFormat="1" ht="26.4" x14ac:dyDescent="0.9">
      <c r="B479" s="318" t="s">
        <v>229</v>
      </c>
      <c r="C479" s="319" t="s">
        <v>169</v>
      </c>
      <c r="D479" s="320">
        <v>100.03189999999999</v>
      </c>
      <c r="E479" s="320">
        <v>7.1</v>
      </c>
      <c r="F479" s="321" t="s">
        <v>540</v>
      </c>
      <c r="G479" s="322">
        <v>7.09</v>
      </c>
      <c r="H479" s="322">
        <v>7.2156700000000003</v>
      </c>
      <c r="I479" s="323" t="s">
        <v>180</v>
      </c>
      <c r="J479" s="324">
        <v>150000</v>
      </c>
      <c r="K479" s="324">
        <v>150000</v>
      </c>
      <c r="L479" s="324">
        <v>150047.96</v>
      </c>
      <c r="M479" s="325">
        <v>1</v>
      </c>
    </row>
    <row r="480" spans="2:13" s="89" customFormat="1" ht="26.4" x14ac:dyDescent="0.9">
      <c r="B480" s="318" t="s">
        <v>229</v>
      </c>
      <c r="C480" s="319" t="s">
        <v>169</v>
      </c>
      <c r="D480" s="320">
        <v>99.272300000000001</v>
      </c>
      <c r="E480" s="320">
        <v>7.1</v>
      </c>
      <c r="F480" s="321" t="s">
        <v>541</v>
      </c>
      <c r="G480" s="322">
        <v>7.4</v>
      </c>
      <c r="H480" s="322">
        <v>7.5369000000000002</v>
      </c>
      <c r="I480" s="323" t="s">
        <v>180</v>
      </c>
      <c r="J480" s="324">
        <v>50000</v>
      </c>
      <c r="K480" s="324">
        <v>50000</v>
      </c>
      <c r="L480" s="324">
        <v>49636.15</v>
      </c>
      <c r="M480" s="325">
        <v>1</v>
      </c>
    </row>
    <row r="481" spans="2:13" s="89" customFormat="1" ht="26.4" x14ac:dyDescent="0.9">
      <c r="B481" s="318" t="s">
        <v>229</v>
      </c>
      <c r="C481" s="319" t="s">
        <v>169</v>
      </c>
      <c r="D481" s="320">
        <v>98.615300000000005</v>
      </c>
      <c r="E481" s="320">
        <v>7.1</v>
      </c>
      <c r="F481" s="321" t="s">
        <v>542</v>
      </c>
      <c r="G481" s="322">
        <v>7.4</v>
      </c>
      <c r="H481" s="322">
        <v>7.5369000000000002</v>
      </c>
      <c r="I481" s="323" t="s">
        <v>180</v>
      </c>
      <c r="J481" s="324">
        <v>125000</v>
      </c>
      <c r="K481" s="324">
        <v>125000</v>
      </c>
      <c r="L481" s="324">
        <v>123269.2</v>
      </c>
      <c r="M481" s="325">
        <v>1</v>
      </c>
    </row>
    <row r="482" spans="2:13" s="89" customFormat="1" ht="26.4" x14ac:dyDescent="0.9">
      <c r="B482" s="318" t="s">
        <v>229</v>
      </c>
      <c r="C482" s="319" t="s">
        <v>169</v>
      </c>
      <c r="D482" s="320">
        <v>98.412599999999998</v>
      </c>
      <c r="E482" s="320">
        <v>7.1</v>
      </c>
      <c r="F482" s="321" t="s">
        <v>543</v>
      </c>
      <c r="G482" s="322">
        <v>7.42</v>
      </c>
      <c r="H482" s="322">
        <v>7.5576400000000001</v>
      </c>
      <c r="I482" s="323" t="s">
        <v>180</v>
      </c>
      <c r="J482" s="324">
        <v>125000</v>
      </c>
      <c r="K482" s="324">
        <v>125000</v>
      </c>
      <c r="L482" s="324">
        <v>123015.86</v>
      </c>
      <c r="M482" s="325">
        <v>1</v>
      </c>
    </row>
    <row r="483" spans="2:13" s="89" customFormat="1" ht="26.4" x14ac:dyDescent="0.9">
      <c r="B483" s="318" t="s">
        <v>229</v>
      </c>
      <c r="C483" s="319" t="s">
        <v>169</v>
      </c>
      <c r="D483" s="320">
        <v>99.137299999999996</v>
      </c>
      <c r="E483" s="320">
        <v>7.1</v>
      </c>
      <c r="F483" s="321" t="s">
        <v>544</v>
      </c>
      <c r="G483" s="322">
        <v>7.45</v>
      </c>
      <c r="H483" s="322">
        <v>7.5887500000000001</v>
      </c>
      <c r="I483" s="323" t="s">
        <v>180</v>
      </c>
      <c r="J483" s="324">
        <v>178125</v>
      </c>
      <c r="K483" s="324">
        <v>178125</v>
      </c>
      <c r="L483" s="324">
        <v>176588.49</v>
      </c>
      <c r="M483" s="325">
        <v>1</v>
      </c>
    </row>
    <row r="484" spans="2:13" s="89" customFormat="1" ht="26.4" x14ac:dyDescent="0.9">
      <c r="B484" s="318" t="s">
        <v>229</v>
      </c>
      <c r="C484" s="319" t="s">
        <v>169</v>
      </c>
      <c r="D484" s="320">
        <v>98.998999999999995</v>
      </c>
      <c r="E484" s="320">
        <v>7.1</v>
      </c>
      <c r="F484" s="321" t="s">
        <v>545</v>
      </c>
      <c r="G484" s="322">
        <v>7.45</v>
      </c>
      <c r="H484" s="322">
        <v>7.5887500000000001</v>
      </c>
      <c r="I484" s="323" t="s">
        <v>180</v>
      </c>
      <c r="J484" s="324">
        <v>178125</v>
      </c>
      <c r="K484" s="324">
        <v>178125</v>
      </c>
      <c r="L484" s="324">
        <v>176342.13</v>
      </c>
      <c r="M484" s="325">
        <v>1</v>
      </c>
    </row>
    <row r="485" spans="2:13" s="89" customFormat="1" ht="26.4" x14ac:dyDescent="0.9">
      <c r="B485" s="318" t="s">
        <v>447</v>
      </c>
      <c r="C485" s="319" t="s">
        <v>169</v>
      </c>
      <c r="D485" s="320">
        <v>98.760199999999998</v>
      </c>
      <c r="E485" s="320">
        <v>8</v>
      </c>
      <c r="F485" s="321" t="s">
        <v>546</v>
      </c>
      <c r="G485" s="322">
        <v>9.5</v>
      </c>
      <c r="H485" s="322">
        <v>9.8438199999999991</v>
      </c>
      <c r="I485" s="323" t="s">
        <v>180</v>
      </c>
      <c r="J485" s="324">
        <v>10710</v>
      </c>
      <c r="K485" s="324">
        <v>10710</v>
      </c>
      <c r="L485" s="324">
        <v>10577.22</v>
      </c>
      <c r="M485" s="325">
        <v>1</v>
      </c>
    </row>
    <row r="486" spans="2:13" s="89" customFormat="1" ht="26.4" x14ac:dyDescent="0.9">
      <c r="B486" s="318" t="s">
        <v>447</v>
      </c>
      <c r="C486" s="319" t="s">
        <v>169</v>
      </c>
      <c r="D486" s="320">
        <v>98.422499999999999</v>
      </c>
      <c r="E486" s="320">
        <v>8</v>
      </c>
      <c r="F486" s="321" t="s">
        <v>547</v>
      </c>
      <c r="G486" s="322">
        <v>9.5</v>
      </c>
      <c r="H486" s="322">
        <v>9.8438199999999991</v>
      </c>
      <c r="I486" s="323" t="s">
        <v>180</v>
      </c>
      <c r="J486" s="324">
        <v>10710</v>
      </c>
      <c r="K486" s="324">
        <v>10710</v>
      </c>
      <c r="L486" s="324">
        <v>10541.06</v>
      </c>
      <c r="M486" s="325">
        <v>1</v>
      </c>
    </row>
    <row r="487" spans="2:13" s="89" customFormat="1" ht="26.4" x14ac:dyDescent="0.9">
      <c r="B487" s="318" t="s">
        <v>513</v>
      </c>
      <c r="C487" s="319" t="s">
        <v>169</v>
      </c>
      <c r="D487" s="320">
        <v>99.755499999999998</v>
      </c>
      <c r="E487" s="320">
        <v>8</v>
      </c>
      <c r="F487" s="321" t="s">
        <v>191</v>
      </c>
      <c r="G487" s="322">
        <v>9</v>
      </c>
      <c r="H487" s="322">
        <v>9.3083299999999998</v>
      </c>
      <c r="I487" s="323" t="s">
        <v>180</v>
      </c>
      <c r="J487" s="324">
        <v>135000</v>
      </c>
      <c r="K487" s="324">
        <v>135000</v>
      </c>
      <c r="L487" s="324">
        <v>134669.93</v>
      </c>
      <c r="M487" s="325">
        <v>1</v>
      </c>
    </row>
    <row r="488" spans="2:13" s="89" customFormat="1" ht="26.4" x14ac:dyDescent="0.9">
      <c r="B488" s="318" t="s">
        <v>513</v>
      </c>
      <c r="C488" s="319" t="s">
        <v>169</v>
      </c>
      <c r="D488" s="320">
        <v>99.516300000000001</v>
      </c>
      <c r="E488" s="320">
        <v>8</v>
      </c>
      <c r="F488" s="321" t="s">
        <v>302</v>
      </c>
      <c r="G488" s="322">
        <v>9</v>
      </c>
      <c r="H488" s="322">
        <v>9.3083299999999998</v>
      </c>
      <c r="I488" s="323" t="s">
        <v>180</v>
      </c>
      <c r="J488" s="324">
        <v>156000</v>
      </c>
      <c r="K488" s="324">
        <v>156000</v>
      </c>
      <c r="L488" s="324">
        <v>155245.56</v>
      </c>
      <c r="M488" s="325">
        <v>1</v>
      </c>
    </row>
    <row r="489" spans="2:13" s="89" customFormat="1" ht="26.4" x14ac:dyDescent="0.9">
      <c r="B489" s="318" t="s">
        <v>513</v>
      </c>
      <c r="C489" s="319" t="s">
        <v>169</v>
      </c>
      <c r="D489" s="320">
        <v>99.282499999999999</v>
      </c>
      <c r="E489" s="320">
        <v>8</v>
      </c>
      <c r="F489" s="321" t="s">
        <v>281</v>
      </c>
      <c r="G489" s="322">
        <v>9</v>
      </c>
      <c r="H489" s="322">
        <v>9.3083299999999998</v>
      </c>
      <c r="I489" s="323" t="s">
        <v>180</v>
      </c>
      <c r="J489" s="324">
        <v>156000</v>
      </c>
      <c r="K489" s="324">
        <v>156000</v>
      </c>
      <c r="L489" s="324">
        <v>154880.74</v>
      </c>
      <c r="M489" s="325">
        <v>1</v>
      </c>
    </row>
    <row r="490" spans="2:13" s="89" customFormat="1" ht="26.4" x14ac:dyDescent="0.9">
      <c r="B490" s="318" t="s">
        <v>513</v>
      </c>
      <c r="C490" s="319" t="s">
        <v>169</v>
      </c>
      <c r="D490" s="320">
        <v>99.053799999999995</v>
      </c>
      <c r="E490" s="320">
        <v>8</v>
      </c>
      <c r="F490" s="321" t="s">
        <v>282</v>
      </c>
      <c r="G490" s="322">
        <v>9</v>
      </c>
      <c r="H490" s="322">
        <v>9.3083299999999998</v>
      </c>
      <c r="I490" s="323" t="s">
        <v>180</v>
      </c>
      <c r="J490" s="324">
        <v>156000</v>
      </c>
      <c r="K490" s="324">
        <v>156000</v>
      </c>
      <c r="L490" s="324">
        <v>154523.95000000001</v>
      </c>
      <c r="M490" s="325">
        <v>1</v>
      </c>
    </row>
    <row r="491" spans="2:13" s="89" customFormat="1" ht="26.4" x14ac:dyDescent="0.9">
      <c r="B491" s="318" t="s">
        <v>269</v>
      </c>
      <c r="C491" s="319" t="s">
        <v>169</v>
      </c>
      <c r="D491" s="320">
        <v>96.904899999999998</v>
      </c>
      <c r="E491" s="320">
        <v>8</v>
      </c>
      <c r="F491" s="321" t="s">
        <v>548</v>
      </c>
      <c r="G491" s="322">
        <v>9.25</v>
      </c>
      <c r="H491" s="322">
        <v>9.5758299999999998</v>
      </c>
      <c r="I491" s="323" t="s">
        <v>180</v>
      </c>
      <c r="J491" s="324">
        <v>100066</v>
      </c>
      <c r="K491" s="324">
        <v>100066</v>
      </c>
      <c r="L491" s="324">
        <v>96968.91</v>
      </c>
      <c r="M491" s="325">
        <v>1</v>
      </c>
    </row>
    <row r="492" spans="2:13" s="89" customFormat="1" ht="26.4" x14ac:dyDescent="0.9">
      <c r="B492" s="318" t="s">
        <v>269</v>
      </c>
      <c r="C492" s="319" t="s">
        <v>169</v>
      </c>
      <c r="D492" s="320">
        <v>96.891400000000004</v>
      </c>
      <c r="E492" s="320">
        <v>8</v>
      </c>
      <c r="F492" s="321" t="s">
        <v>549</v>
      </c>
      <c r="G492" s="322">
        <v>9.25</v>
      </c>
      <c r="H492" s="322">
        <v>9.5758299999999998</v>
      </c>
      <c r="I492" s="323" t="s">
        <v>180</v>
      </c>
      <c r="J492" s="324">
        <v>20680</v>
      </c>
      <c r="K492" s="324">
        <v>20680</v>
      </c>
      <c r="L492" s="324">
        <v>20037.150000000001</v>
      </c>
      <c r="M492" s="325">
        <v>1</v>
      </c>
    </row>
    <row r="493" spans="2:13" s="89" customFormat="1" ht="26.4" x14ac:dyDescent="0.9">
      <c r="B493" s="318" t="s">
        <v>269</v>
      </c>
      <c r="C493" s="319" t="s">
        <v>169</v>
      </c>
      <c r="D493" s="320">
        <v>96.669300000000007</v>
      </c>
      <c r="E493" s="320">
        <v>8</v>
      </c>
      <c r="F493" s="321" t="s">
        <v>550</v>
      </c>
      <c r="G493" s="322">
        <v>9.25</v>
      </c>
      <c r="H493" s="322">
        <v>9.5758299999999998</v>
      </c>
      <c r="I493" s="323" t="s">
        <v>180</v>
      </c>
      <c r="J493" s="324">
        <v>40800</v>
      </c>
      <c r="K493" s="324">
        <v>40800</v>
      </c>
      <c r="L493" s="324">
        <v>39441.1</v>
      </c>
      <c r="M493" s="325">
        <v>1</v>
      </c>
    </row>
    <row r="494" spans="2:13" s="89" customFormat="1" ht="26.4" x14ac:dyDescent="0.9">
      <c r="B494" s="318" t="s">
        <v>269</v>
      </c>
      <c r="C494" s="319" t="s">
        <v>169</v>
      </c>
      <c r="D494" s="320">
        <v>96.438999999999993</v>
      </c>
      <c r="E494" s="320">
        <v>8</v>
      </c>
      <c r="F494" s="321" t="s">
        <v>551</v>
      </c>
      <c r="G494" s="322">
        <v>9.25</v>
      </c>
      <c r="H494" s="322">
        <v>9.5758299999999998</v>
      </c>
      <c r="I494" s="323" t="s">
        <v>180</v>
      </c>
      <c r="J494" s="324">
        <v>92800</v>
      </c>
      <c r="K494" s="324">
        <v>92800</v>
      </c>
      <c r="L494" s="324">
        <v>89495.47</v>
      </c>
      <c r="M494" s="325">
        <v>1</v>
      </c>
    </row>
    <row r="495" spans="2:13" s="89" customFormat="1" ht="26.4" x14ac:dyDescent="0.9">
      <c r="B495" s="318" t="s">
        <v>269</v>
      </c>
      <c r="C495" s="319" t="s">
        <v>169</v>
      </c>
      <c r="D495" s="320">
        <v>96.213999999999999</v>
      </c>
      <c r="E495" s="320">
        <v>8</v>
      </c>
      <c r="F495" s="321" t="s">
        <v>552</v>
      </c>
      <c r="G495" s="322">
        <v>9.25</v>
      </c>
      <c r="H495" s="322">
        <v>9.5758299999999998</v>
      </c>
      <c r="I495" s="323" t="s">
        <v>180</v>
      </c>
      <c r="J495" s="324">
        <v>100000</v>
      </c>
      <c r="K495" s="324">
        <v>100000</v>
      </c>
      <c r="L495" s="324">
        <v>96214.01</v>
      </c>
      <c r="M495" s="325">
        <v>1</v>
      </c>
    </row>
    <row r="496" spans="2:13" s="89" customFormat="1" ht="26.4" x14ac:dyDescent="0.9">
      <c r="B496" s="318" t="s">
        <v>269</v>
      </c>
      <c r="C496" s="319" t="s">
        <v>169</v>
      </c>
      <c r="D496" s="320">
        <v>95.913899999999998</v>
      </c>
      <c r="E496" s="320">
        <v>8</v>
      </c>
      <c r="F496" s="321" t="s">
        <v>231</v>
      </c>
      <c r="G496" s="322">
        <v>9.9499999999999993</v>
      </c>
      <c r="H496" s="322">
        <v>10.327450000000001</v>
      </c>
      <c r="I496" s="323" t="s">
        <v>180</v>
      </c>
      <c r="J496" s="324">
        <v>2761</v>
      </c>
      <c r="K496" s="324">
        <v>2761</v>
      </c>
      <c r="L496" s="324">
        <v>2648.18</v>
      </c>
      <c r="M496" s="325">
        <v>1</v>
      </c>
    </row>
    <row r="497" spans="2:13" s="89" customFormat="1" ht="26.4" x14ac:dyDescent="0.9">
      <c r="B497" s="318" t="s">
        <v>269</v>
      </c>
      <c r="C497" s="319" t="s">
        <v>169</v>
      </c>
      <c r="D497" s="320">
        <v>93.888800000000003</v>
      </c>
      <c r="E497" s="320">
        <v>8</v>
      </c>
      <c r="F497" s="321" t="s">
        <v>311</v>
      </c>
      <c r="G497" s="322">
        <v>10.5</v>
      </c>
      <c r="H497" s="322">
        <v>10.920719999999999</v>
      </c>
      <c r="I497" s="323" t="s">
        <v>180</v>
      </c>
      <c r="J497" s="324">
        <v>105000</v>
      </c>
      <c r="K497" s="324">
        <v>105000</v>
      </c>
      <c r="L497" s="324">
        <v>98583.29</v>
      </c>
      <c r="M497" s="325">
        <v>1</v>
      </c>
    </row>
    <row r="498" spans="2:13" s="89" customFormat="1" ht="26.4" x14ac:dyDescent="0.9">
      <c r="B498" s="318" t="s">
        <v>553</v>
      </c>
      <c r="C498" s="319" t="s">
        <v>169</v>
      </c>
      <c r="D498" s="320">
        <v>99.592600000000004</v>
      </c>
      <c r="E498" s="320">
        <v>9</v>
      </c>
      <c r="F498" s="321" t="s">
        <v>554</v>
      </c>
      <c r="G498" s="322">
        <v>9.5</v>
      </c>
      <c r="H498" s="322">
        <v>9.8438199999999991</v>
      </c>
      <c r="I498" s="323" t="s">
        <v>180</v>
      </c>
      <c r="J498" s="324">
        <v>40900.07</v>
      </c>
      <c r="K498" s="324">
        <v>40900.07</v>
      </c>
      <c r="L498" s="324">
        <v>40733.449999999997</v>
      </c>
      <c r="M498" s="325">
        <v>2</v>
      </c>
    </row>
    <row r="499" spans="2:13" s="89" customFormat="1" ht="26.4" x14ac:dyDescent="0.9">
      <c r="B499" s="318" t="s">
        <v>553</v>
      </c>
      <c r="C499" s="319" t="s">
        <v>169</v>
      </c>
      <c r="D499" s="320">
        <v>99.479799999999997</v>
      </c>
      <c r="E499" s="320">
        <v>9</v>
      </c>
      <c r="F499" s="321" t="s">
        <v>555</v>
      </c>
      <c r="G499" s="322">
        <v>9.5</v>
      </c>
      <c r="H499" s="322">
        <v>9.8438199999999991</v>
      </c>
      <c r="I499" s="323" t="s">
        <v>180</v>
      </c>
      <c r="J499" s="324">
        <v>40900.07</v>
      </c>
      <c r="K499" s="324">
        <v>40900.07</v>
      </c>
      <c r="L499" s="324">
        <v>40687.32</v>
      </c>
      <c r="M499" s="325">
        <v>2</v>
      </c>
    </row>
    <row r="500" spans="2:13" s="90" customFormat="1" ht="26.4" x14ac:dyDescent="0.9">
      <c r="B500" s="305" t="s">
        <v>178</v>
      </c>
      <c r="C500" s="312"/>
      <c r="D500" s="313"/>
      <c r="E500" s="313"/>
      <c r="F500" s="314"/>
      <c r="G500" s="315"/>
      <c r="H500" s="315"/>
      <c r="I500" s="436"/>
      <c r="J500" s="316">
        <v>3919662.6599999992</v>
      </c>
      <c r="K500" s="316">
        <v>3919662.6599999992</v>
      </c>
      <c r="L500" s="316">
        <v>3871217.7900000014</v>
      </c>
      <c r="M500" s="317">
        <v>43</v>
      </c>
    </row>
    <row r="501" spans="2:13" s="90" customFormat="1" ht="26.4" x14ac:dyDescent="0.9">
      <c r="B501" s="305" t="s">
        <v>556</v>
      </c>
      <c r="C501" s="312"/>
      <c r="D501" s="313"/>
      <c r="E501" s="313"/>
      <c r="F501" s="314"/>
      <c r="G501" s="315"/>
      <c r="H501" s="315"/>
      <c r="I501" s="436"/>
      <c r="J501" s="316"/>
      <c r="K501" s="316"/>
      <c r="L501" s="316"/>
      <c r="M501" s="317"/>
    </row>
    <row r="502" spans="2:13" s="89" customFormat="1" ht="26.4" x14ac:dyDescent="0.9">
      <c r="B502" s="318" t="s">
        <v>172</v>
      </c>
      <c r="C502" s="319" t="s">
        <v>169</v>
      </c>
      <c r="D502" s="320">
        <v>100.1863</v>
      </c>
      <c r="E502" s="320">
        <v>9</v>
      </c>
      <c r="F502" s="321" t="s">
        <v>398</v>
      </c>
      <c r="G502" s="322">
        <v>6.5</v>
      </c>
      <c r="H502" s="322">
        <v>6.6970000000000001</v>
      </c>
      <c r="I502" s="323" t="s">
        <v>171</v>
      </c>
      <c r="J502" s="324">
        <v>523125</v>
      </c>
      <c r="K502" s="324">
        <v>500000</v>
      </c>
      <c r="L502" s="324">
        <v>500931.67</v>
      </c>
      <c r="M502" s="325">
        <v>1</v>
      </c>
    </row>
    <row r="503" spans="2:13" s="89" customFormat="1" ht="26.4" x14ac:dyDescent="0.9">
      <c r="B503" s="318" t="s">
        <v>172</v>
      </c>
      <c r="C503" s="319" t="s">
        <v>169</v>
      </c>
      <c r="D503" s="320">
        <v>100.20489999999999</v>
      </c>
      <c r="E503" s="320">
        <v>9</v>
      </c>
      <c r="F503" s="321" t="s">
        <v>557</v>
      </c>
      <c r="G503" s="322">
        <v>6.5</v>
      </c>
      <c r="H503" s="322">
        <v>6.6949999999999994</v>
      </c>
      <c r="I503" s="323" t="s">
        <v>171</v>
      </c>
      <c r="J503" s="324">
        <v>523500</v>
      </c>
      <c r="K503" s="324">
        <v>500000</v>
      </c>
      <c r="L503" s="324">
        <v>501024.29</v>
      </c>
      <c r="M503" s="325">
        <v>1</v>
      </c>
    </row>
    <row r="504" spans="2:13" s="90" customFormat="1" ht="26.4" x14ac:dyDescent="0.9">
      <c r="B504" s="305" t="s">
        <v>178</v>
      </c>
      <c r="C504" s="312"/>
      <c r="D504" s="313"/>
      <c r="E504" s="313"/>
      <c r="F504" s="314"/>
      <c r="G504" s="315"/>
      <c r="H504" s="315"/>
      <c r="I504" s="436"/>
      <c r="J504" s="316">
        <v>1046625</v>
      </c>
      <c r="K504" s="316">
        <v>1000000</v>
      </c>
      <c r="L504" s="316">
        <v>1001955.96</v>
      </c>
      <c r="M504" s="317">
        <v>2</v>
      </c>
    </row>
    <row r="505" spans="2:13" s="90" customFormat="1" ht="26.4" x14ac:dyDescent="0.9">
      <c r="B505" s="305" t="s">
        <v>289</v>
      </c>
      <c r="C505" s="312"/>
      <c r="D505" s="313"/>
      <c r="E505" s="313"/>
      <c r="F505" s="314"/>
      <c r="G505" s="315"/>
      <c r="H505" s="315"/>
      <c r="I505" s="436"/>
      <c r="J505" s="316"/>
      <c r="K505" s="316"/>
      <c r="L505" s="316"/>
      <c r="M505" s="317"/>
    </row>
    <row r="506" spans="2:13" s="89" customFormat="1" ht="26.4" x14ac:dyDescent="0.9">
      <c r="B506" s="318" t="s">
        <v>290</v>
      </c>
      <c r="C506" s="319" t="s">
        <v>169</v>
      </c>
      <c r="D506" s="320">
        <v>100</v>
      </c>
      <c r="E506" s="320">
        <v>1.982</v>
      </c>
      <c r="F506" s="321" t="s">
        <v>285</v>
      </c>
      <c r="G506" s="322">
        <v>1.982</v>
      </c>
      <c r="H506" s="322">
        <v>2</v>
      </c>
      <c r="I506" s="323" t="s">
        <v>171</v>
      </c>
      <c r="J506" s="324">
        <v>3005120.17</v>
      </c>
      <c r="K506" s="324">
        <v>3000000</v>
      </c>
      <c r="L506" s="324">
        <v>3000000</v>
      </c>
      <c r="M506" s="325">
        <v>1</v>
      </c>
    </row>
    <row r="507" spans="2:13" s="89" customFormat="1" ht="26.4" x14ac:dyDescent="0.9">
      <c r="B507" s="318" t="s">
        <v>290</v>
      </c>
      <c r="C507" s="319" t="s">
        <v>169</v>
      </c>
      <c r="D507" s="320">
        <v>100</v>
      </c>
      <c r="E507" s="320">
        <v>1.982</v>
      </c>
      <c r="F507" s="321" t="s">
        <v>287</v>
      </c>
      <c r="G507" s="322">
        <v>1.982</v>
      </c>
      <c r="H507" s="322">
        <v>1.9990000000000001</v>
      </c>
      <c r="I507" s="323" t="s">
        <v>171</v>
      </c>
      <c r="J507" s="324">
        <v>6261011.1100000003</v>
      </c>
      <c r="K507" s="324">
        <v>6250000</v>
      </c>
      <c r="L507" s="324">
        <v>6250000</v>
      </c>
      <c r="M507" s="325">
        <v>2</v>
      </c>
    </row>
    <row r="508" spans="2:13" s="89" customFormat="1" ht="26.4" x14ac:dyDescent="0.9">
      <c r="B508" s="318" t="s">
        <v>290</v>
      </c>
      <c r="C508" s="319" t="s">
        <v>169</v>
      </c>
      <c r="D508" s="320">
        <v>100</v>
      </c>
      <c r="E508" s="320">
        <v>2.4781</v>
      </c>
      <c r="F508" s="321" t="s">
        <v>558</v>
      </c>
      <c r="G508" s="322">
        <v>2.4781</v>
      </c>
      <c r="H508" s="322">
        <v>2.5</v>
      </c>
      <c r="I508" s="323" t="s">
        <v>171</v>
      </c>
      <c r="J508" s="324">
        <v>20143.18</v>
      </c>
      <c r="K508" s="324">
        <v>20000</v>
      </c>
      <c r="L508" s="324">
        <v>20000</v>
      </c>
      <c r="M508" s="325">
        <v>1</v>
      </c>
    </row>
    <row r="509" spans="2:13" s="89" customFormat="1" ht="26.4" x14ac:dyDescent="0.9">
      <c r="B509" s="318" t="s">
        <v>290</v>
      </c>
      <c r="C509" s="319" t="s">
        <v>169</v>
      </c>
      <c r="D509" s="320">
        <v>100</v>
      </c>
      <c r="E509" s="320">
        <v>2.7315999999999998</v>
      </c>
      <c r="F509" s="321" t="s">
        <v>194</v>
      </c>
      <c r="G509" s="322">
        <v>2.7315999999999998</v>
      </c>
      <c r="H509" s="322">
        <v>2.75</v>
      </c>
      <c r="I509" s="323" t="s">
        <v>171</v>
      </c>
      <c r="J509" s="324">
        <v>18248575.600000001</v>
      </c>
      <c r="K509" s="324">
        <v>18000000</v>
      </c>
      <c r="L509" s="324">
        <v>18000000</v>
      </c>
      <c r="M509" s="325">
        <v>7</v>
      </c>
    </row>
    <row r="510" spans="2:13" s="89" customFormat="1" ht="26.4" x14ac:dyDescent="0.9">
      <c r="B510" s="318" t="s">
        <v>559</v>
      </c>
      <c r="C510" s="319" t="s">
        <v>169</v>
      </c>
      <c r="D510" s="320">
        <v>100</v>
      </c>
      <c r="E510" s="320">
        <v>1.5</v>
      </c>
      <c r="F510" s="321" t="s">
        <v>291</v>
      </c>
      <c r="G510" s="322">
        <v>1.5</v>
      </c>
      <c r="H510" s="322">
        <v>1.51</v>
      </c>
      <c r="I510" s="323" t="s">
        <v>171</v>
      </c>
      <c r="J510" s="324">
        <v>48420510.420000009</v>
      </c>
      <c r="K510" s="324">
        <v>48350000</v>
      </c>
      <c r="L510" s="324">
        <v>48350000</v>
      </c>
      <c r="M510" s="325">
        <v>6</v>
      </c>
    </row>
    <row r="511" spans="2:13" s="89" customFormat="1" ht="26.4" x14ac:dyDescent="0.9">
      <c r="B511" s="318" t="s">
        <v>559</v>
      </c>
      <c r="C511" s="319" t="s">
        <v>169</v>
      </c>
      <c r="D511" s="320">
        <v>100</v>
      </c>
      <c r="E511" s="320">
        <v>1.5</v>
      </c>
      <c r="F511" s="321" t="s">
        <v>292</v>
      </c>
      <c r="G511" s="322">
        <v>1.5</v>
      </c>
      <c r="H511" s="322">
        <v>1.5089999999999999</v>
      </c>
      <c r="I511" s="323" t="s">
        <v>171</v>
      </c>
      <c r="J511" s="324">
        <v>100175</v>
      </c>
      <c r="K511" s="324">
        <v>100000</v>
      </c>
      <c r="L511" s="324">
        <v>100000</v>
      </c>
      <c r="M511" s="325">
        <v>1</v>
      </c>
    </row>
    <row r="512" spans="2:13" s="89" customFormat="1" ht="26.4" x14ac:dyDescent="0.9">
      <c r="B512" s="318" t="s">
        <v>559</v>
      </c>
      <c r="C512" s="319" t="s">
        <v>169</v>
      </c>
      <c r="D512" s="320">
        <v>100</v>
      </c>
      <c r="E512" s="320">
        <v>2</v>
      </c>
      <c r="F512" s="321" t="s">
        <v>249</v>
      </c>
      <c r="G512" s="322">
        <v>2</v>
      </c>
      <c r="H512" s="322">
        <v>2.016</v>
      </c>
      <c r="I512" s="323" t="s">
        <v>171</v>
      </c>
      <c r="J512" s="324">
        <v>4214700</v>
      </c>
      <c r="K512" s="324">
        <v>4200000</v>
      </c>
      <c r="L512" s="324">
        <v>4200000</v>
      </c>
      <c r="M512" s="325">
        <v>2</v>
      </c>
    </row>
    <row r="513" spans="2:13" s="89" customFormat="1" ht="26.4" x14ac:dyDescent="0.9">
      <c r="B513" s="318" t="s">
        <v>559</v>
      </c>
      <c r="C513" s="319" t="s">
        <v>169</v>
      </c>
      <c r="D513" s="320">
        <v>100</v>
      </c>
      <c r="E513" s="320">
        <v>2.4</v>
      </c>
      <c r="F513" s="321" t="s">
        <v>191</v>
      </c>
      <c r="G513" s="322">
        <v>2.4</v>
      </c>
      <c r="H513" s="322">
        <v>2.4209999999999998</v>
      </c>
      <c r="I513" s="323" t="s">
        <v>171</v>
      </c>
      <c r="J513" s="324">
        <v>5533366.6699999999</v>
      </c>
      <c r="K513" s="324">
        <v>5500000</v>
      </c>
      <c r="L513" s="324">
        <v>5500000</v>
      </c>
      <c r="M513" s="325">
        <v>1</v>
      </c>
    </row>
    <row r="514" spans="2:13" s="89" customFormat="1" ht="26.4" x14ac:dyDescent="0.9">
      <c r="B514" s="318" t="s">
        <v>559</v>
      </c>
      <c r="C514" s="319" t="s">
        <v>169</v>
      </c>
      <c r="D514" s="320">
        <v>100</v>
      </c>
      <c r="E514" s="320">
        <v>2.4</v>
      </c>
      <c r="F514" s="321" t="s">
        <v>247</v>
      </c>
      <c r="G514" s="322">
        <v>2.4</v>
      </c>
      <c r="H514" s="322">
        <v>2.4209999999999998</v>
      </c>
      <c r="I514" s="323" t="s">
        <v>171</v>
      </c>
      <c r="J514" s="324">
        <v>1006400</v>
      </c>
      <c r="K514" s="324">
        <v>1000000</v>
      </c>
      <c r="L514" s="324">
        <v>1000000</v>
      </c>
      <c r="M514" s="325">
        <v>1</v>
      </c>
    </row>
    <row r="515" spans="2:13" s="89" customFormat="1" ht="26.4" x14ac:dyDescent="0.9">
      <c r="B515" s="318" t="s">
        <v>559</v>
      </c>
      <c r="C515" s="319" t="s">
        <v>169</v>
      </c>
      <c r="D515" s="320">
        <v>100</v>
      </c>
      <c r="E515" s="320">
        <v>2.4</v>
      </c>
      <c r="F515" s="321" t="s">
        <v>192</v>
      </c>
      <c r="G515" s="322">
        <v>2.4</v>
      </c>
      <c r="H515" s="322">
        <v>2.4209999999999998</v>
      </c>
      <c r="I515" s="323" t="s">
        <v>171</v>
      </c>
      <c r="J515" s="324">
        <v>6592793.3300000001</v>
      </c>
      <c r="K515" s="324">
        <v>6550000</v>
      </c>
      <c r="L515" s="324">
        <v>6550000</v>
      </c>
      <c r="M515" s="325">
        <v>4</v>
      </c>
    </row>
    <row r="516" spans="2:13" s="89" customFormat="1" ht="26.4" x14ac:dyDescent="0.9">
      <c r="B516" s="318" t="s">
        <v>559</v>
      </c>
      <c r="C516" s="319" t="s">
        <v>169</v>
      </c>
      <c r="D516" s="320">
        <v>100</v>
      </c>
      <c r="E516" s="320">
        <v>2.4</v>
      </c>
      <c r="F516" s="321" t="s">
        <v>560</v>
      </c>
      <c r="G516" s="322">
        <v>2.4</v>
      </c>
      <c r="H516" s="322">
        <v>2.42</v>
      </c>
      <c r="I516" s="323" t="s">
        <v>171</v>
      </c>
      <c r="J516" s="324">
        <v>2014000</v>
      </c>
      <c r="K516" s="324">
        <v>2000000</v>
      </c>
      <c r="L516" s="324">
        <v>2000000</v>
      </c>
      <c r="M516" s="325">
        <v>2</v>
      </c>
    </row>
    <row r="517" spans="2:13" s="89" customFormat="1" ht="26.4" x14ac:dyDescent="0.9">
      <c r="B517" s="318" t="s">
        <v>559</v>
      </c>
      <c r="C517" s="319" t="s">
        <v>169</v>
      </c>
      <c r="D517" s="320">
        <v>100</v>
      </c>
      <c r="E517" s="320">
        <v>2.4</v>
      </c>
      <c r="F517" s="321" t="s">
        <v>252</v>
      </c>
      <c r="G517" s="322">
        <v>2.4</v>
      </c>
      <c r="H517" s="322">
        <v>2.4180000000000001</v>
      </c>
      <c r="I517" s="323" t="s">
        <v>171</v>
      </c>
      <c r="J517" s="324">
        <v>7058800</v>
      </c>
      <c r="K517" s="324">
        <v>7000000</v>
      </c>
      <c r="L517" s="324">
        <v>7000000</v>
      </c>
      <c r="M517" s="325">
        <v>1</v>
      </c>
    </row>
    <row r="518" spans="2:13" s="89" customFormat="1" ht="26.4" x14ac:dyDescent="0.9">
      <c r="B518" s="318" t="s">
        <v>559</v>
      </c>
      <c r="C518" s="319" t="s">
        <v>169</v>
      </c>
      <c r="D518" s="320">
        <v>100</v>
      </c>
      <c r="E518" s="320">
        <v>2.65</v>
      </c>
      <c r="F518" s="321" t="s">
        <v>194</v>
      </c>
      <c r="G518" s="322">
        <v>2.65</v>
      </c>
      <c r="H518" s="322">
        <v>2.6669999999999998</v>
      </c>
      <c r="I518" s="323" t="s">
        <v>171</v>
      </c>
      <c r="J518" s="324">
        <v>912057.5</v>
      </c>
      <c r="K518" s="324">
        <v>900000</v>
      </c>
      <c r="L518" s="324">
        <v>900000</v>
      </c>
      <c r="M518" s="325">
        <v>1</v>
      </c>
    </row>
    <row r="519" spans="2:13" s="89" customFormat="1" ht="26.4" x14ac:dyDescent="0.9">
      <c r="B519" s="318" t="s">
        <v>559</v>
      </c>
      <c r="C519" s="319" t="s">
        <v>169</v>
      </c>
      <c r="D519" s="320">
        <v>100</v>
      </c>
      <c r="E519" s="320">
        <v>3</v>
      </c>
      <c r="F519" s="321" t="s">
        <v>561</v>
      </c>
      <c r="G519" s="322">
        <v>3</v>
      </c>
      <c r="H519" s="322">
        <v>3</v>
      </c>
      <c r="I519" s="323" t="s">
        <v>171</v>
      </c>
      <c r="J519" s="324">
        <v>2059166.67</v>
      </c>
      <c r="K519" s="324">
        <v>2000000</v>
      </c>
      <c r="L519" s="324">
        <v>2000000</v>
      </c>
      <c r="M519" s="325">
        <v>1</v>
      </c>
    </row>
    <row r="520" spans="2:13" s="89" customFormat="1" ht="26.4" x14ac:dyDescent="0.9">
      <c r="B520" s="318" t="s">
        <v>559</v>
      </c>
      <c r="C520" s="319" t="s">
        <v>169</v>
      </c>
      <c r="D520" s="320">
        <v>100</v>
      </c>
      <c r="E520" s="320">
        <v>3</v>
      </c>
      <c r="F520" s="321" t="s">
        <v>198</v>
      </c>
      <c r="G520" s="322">
        <v>3</v>
      </c>
      <c r="H520" s="322">
        <v>3</v>
      </c>
      <c r="I520" s="323" t="s">
        <v>171</v>
      </c>
      <c r="J520" s="324">
        <v>2059500</v>
      </c>
      <c r="K520" s="324">
        <v>2000000</v>
      </c>
      <c r="L520" s="324">
        <v>2000000</v>
      </c>
      <c r="M520" s="325">
        <v>1</v>
      </c>
    </row>
    <row r="521" spans="2:13" s="89" customFormat="1" ht="26.4" x14ac:dyDescent="0.9">
      <c r="B521" s="318" t="s">
        <v>559</v>
      </c>
      <c r="C521" s="319" t="s">
        <v>169</v>
      </c>
      <c r="D521" s="320">
        <v>100</v>
      </c>
      <c r="E521" s="320">
        <v>3.25</v>
      </c>
      <c r="F521" s="321" t="s">
        <v>293</v>
      </c>
      <c r="G521" s="322">
        <v>3.25</v>
      </c>
      <c r="H521" s="322">
        <v>3.2489999999999997</v>
      </c>
      <c r="I521" s="323" t="s">
        <v>171</v>
      </c>
      <c r="J521" s="324">
        <v>103286.11</v>
      </c>
      <c r="K521" s="324">
        <v>100000</v>
      </c>
      <c r="L521" s="324">
        <v>100000</v>
      </c>
      <c r="M521" s="325">
        <v>1</v>
      </c>
    </row>
    <row r="522" spans="2:13" s="89" customFormat="1" ht="26.4" x14ac:dyDescent="0.9">
      <c r="B522" s="318" t="s">
        <v>559</v>
      </c>
      <c r="C522" s="319" t="s">
        <v>169</v>
      </c>
      <c r="D522" s="320">
        <v>100</v>
      </c>
      <c r="E522" s="320">
        <v>3.25</v>
      </c>
      <c r="F522" s="321" t="s">
        <v>562</v>
      </c>
      <c r="G522" s="322">
        <v>3.25</v>
      </c>
      <c r="H522" s="322">
        <v>3.25</v>
      </c>
      <c r="I522" s="323" t="s">
        <v>171</v>
      </c>
      <c r="J522" s="324">
        <v>258508.68</v>
      </c>
      <c r="K522" s="324">
        <v>250000</v>
      </c>
      <c r="L522" s="324">
        <v>250000</v>
      </c>
      <c r="M522" s="325">
        <v>1</v>
      </c>
    </row>
    <row r="523" spans="2:13" s="89" customFormat="1" ht="26.4" x14ac:dyDescent="0.9">
      <c r="B523" s="318" t="s">
        <v>295</v>
      </c>
      <c r="C523" s="319" t="s">
        <v>169</v>
      </c>
      <c r="D523" s="320">
        <v>100</v>
      </c>
      <c r="E523" s="320">
        <v>8.5</v>
      </c>
      <c r="F523" s="321" t="s">
        <v>300</v>
      </c>
      <c r="G523" s="322">
        <v>8.5</v>
      </c>
      <c r="H523" s="322">
        <v>8.5</v>
      </c>
      <c r="I523" s="323" t="s">
        <v>171</v>
      </c>
      <c r="J523" s="324">
        <v>380163.19</v>
      </c>
      <c r="K523" s="324">
        <v>350000</v>
      </c>
      <c r="L523" s="324">
        <v>350000</v>
      </c>
      <c r="M523" s="325">
        <v>1</v>
      </c>
    </row>
    <row r="524" spans="2:13" s="89" customFormat="1" ht="26.4" x14ac:dyDescent="0.9">
      <c r="B524" s="318" t="s">
        <v>563</v>
      </c>
      <c r="C524" s="319" t="s">
        <v>169</v>
      </c>
      <c r="D524" s="320">
        <v>100</v>
      </c>
      <c r="E524" s="320">
        <v>2.7315999999999998</v>
      </c>
      <c r="F524" s="321" t="s">
        <v>194</v>
      </c>
      <c r="G524" s="322">
        <v>2.7315999999999998</v>
      </c>
      <c r="H524" s="322">
        <v>2.75</v>
      </c>
      <c r="I524" s="323" t="s">
        <v>171</v>
      </c>
      <c r="J524" s="324">
        <v>2534524.39</v>
      </c>
      <c r="K524" s="324">
        <v>2500000</v>
      </c>
      <c r="L524" s="324">
        <v>2500000</v>
      </c>
      <c r="M524" s="325">
        <v>1</v>
      </c>
    </row>
    <row r="525" spans="2:13" s="89" customFormat="1" ht="26.4" x14ac:dyDescent="0.9">
      <c r="B525" s="318" t="s">
        <v>297</v>
      </c>
      <c r="C525" s="319" t="s">
        <v>169</v>
      </c>
      <c r="D525" s="320">
        <v>100</v>
      </c>
      <c r="E525" s="320">
        <v>5.47</v>
      </c>
      <c r="F525" s="321" t="s">
        <v>564</v>
      </c>
      <c r="G525" s="322">
        <v>5.47</v>
      </c>
      <c r="H525" s="322">
        <v>5.609</v>
      </c>
      <c r="I525" s="323" t="s">
        <v>171</v>
      </c>
      <c r="J525" s="324">
        <v>5022031.9400000004</v>
      </c>
      <c r="K525" s="324">
        <v>5000000</v>
      </c>
      <c r="L525" s="324">
        <v>5000000</v>
      </c>
      <c r="M525" s="325">
        <v>1</v>
      </c>
    </row>
    <row r="526" spans="2:13" s="89" customFormat="1" ht="26.4" x14ac:dyDescent="0.9">
      <c r="B526" s="318" t="s">
        <v>297</v>
      </c>
      <c r="C526" s="319" t="s">
        <v>169</v>
      </c>
      <c r="D526" s="320">
        <v>100</v>
      </c>
      <c r="E526" s="320">
        <v>5.47</v>
      </c>
      <c r="F526" s="321" t="s">
        <v>398</v>
      </c>
      <c r="G526" s="322">
        <v>5.47</v>
      </c>
      <c r="H526" s="322">
        <v>5.609</v>
      </c>
      <c r="I526" s="323" t="s">
        <v>171</v>
      </c>
      <c r="J526" s="324">
        <v>5022791.67</v>
      </c>
      <c r="K526" s="324">
        <v>5000000</v>
      </c>
      <c r="L526" s="324">
        <v>5000000</v>
      </c>
      <c r="M526" s="325">
        <v>1</v>
      </c>
    </row>
    <row r="527" spans="2:13" s="89" customFormat="1" ht="26.4" x14ac:dyDescent="0.9">
      <c r="B527" s="318" t="s">
        <v>297</v>
      </c>
      <c r="C527" s="319" t="s">
        <v>169</v>
      </c>
      <c r="D527" s="320">
        <v>100.0304</v>
      </c>
      <c r="E527" s="320">
        <v>8.5</v>
      </c>
      <c r="F527" s="321" t="s">
        <v>294</v>
      </c>
      <c r="G527" s="322">
        <v>7.85</v>
      </c>
      <c r="H527" s="322">
        <v>8.0879999999999992</v>
      </c>
      <c r="I527" s="323" t="s">
        <v>171</v>
      </c>
      <c r="J527" s="324">
        <v>1086180.56</v>
      </c>
      <c r="K527" s="324">
        <v>1000000</v>
      </c>
      <c r="L527" s="324">
        <v>1000303.74</v>
      </c>
      <c r="M527" s="325">
        <v>1</v>
      </c>
    </row>
    <row r="528" spans="2:13" s="89" customFormat="1" ht="26.4" x14ac:dyDescent="0.9">
      <c r="B528" s="318" t="s">
        <v>297</v>
      </c>
      <c r="C528" s="319" t="s">
        <v>169</v>
      </c>
      <c r="D528" s="320">
        <v>100.27670000000001</v>
      </c>
      <c r="E528" s="320">
        <v>8.75</v>
      </c>
      <c r="F528" s="321" t="s">
        <v>519</v>
      </c>
      <c r="G528" s="322">
        <v>7.9</v>
      </c>
      <c r="H528" s="322">
        <v>8.0399999999999991</v>
      </c>
      <c r="I528" s="323" t="s">
        <v>171</v>
      </c>
      <c r="J528" s="324">
        <v>304840.28000000003</v>
      </c>
      <c r="K528" s="324">
        <v>280000</v>
      </c>
      <c r="L528" s="324">
        <v>280774.63</v>
      </c>
      <c r="M528" s="325">
        <v>1</v>
      </c>
    </row>
    <row r="529" spans="2:13" s="89" customFormat="1" ht="26.4" x14ac:dyDescent="0.9">
      <c r="B529" s="318" t="s">
        <v>297</v>
      </c>
      <c r="C529" s="319" t="s">
        <v>169</v>
      </c>
      <c r="D529" s="320">
        <v>100.17529999999999</v>
      </c>
      <c r="E529" s="320">
        <v>8.75</v>
      </c>
      <c r="F529" s="321" t="s">
        <v>347</v>
      </c>
      <c r="G529" s="322">
        <v>8</v>
      </c>
      <c r="H529" s="322">
        <v>8.1649999999999991</v>
      </c>
      <c r="I529" s="323" t="s">
        <v>171</v>
      </c>
      <c r="J529" s="324">
        <v>544479.17000000004</v>
      </c>
      <c r="K529" s="324">
        <v>500000</v>
      </c>
      <c r="L529" s="324">
        <v>500876.39</v>
      </c>
      <c r="M529" s="325">
        <v>1</v>
      </c>
    </row>
    <row r="530" spans="2:13" s="89" customFormat="1" ht="26.4" x14ac:dyDescent="0.9">
      <c r="B530" s="318" t="s">
        <v>297</v>
      </c>
      <c r="C530" s="319" t="s">
        <v>169</v>
      </c>
      <c r="D530" s="320">
        <v>100.06310000000001</v>
      </c>
      <c r="E530" s="320">
        <v>8.75</v>
      </c>
      <c r="F530" s="321" t="s">
        <v>270</v>
      </c>
      <c r="G530" s="322">
        <v>8.1999999999999993</v>
      </c>
      <c r="H530" s="322">
        <v>8.3849999999999998</v>
      </c>
      <c r="I530" s="323" t="s">
        <v>171</v>
      </c>
      <c r="J530" s="324">
        <v>163307.29</v>
      </c>
      <c r="K530" s="324">
        <v>150000</v>
      </c>
      <c r="L530" s="324">
        <v>150094.66</v>
      </c>
      <c r="M530" s="325">
        <v>1</v>
      </c>
    </row>
    <row r="531" spans="2:13" s="89" customFormat="1" ht="26.4" x14ac:dyDescent="0.9">
      <c r="B531" s="318" t="s">
        <v>297</v>
      </c>
      <c r="C531" s="319" t="s">
        <v>169</v>
      </c>
      <c r="D531" s="320">
        <v>100.0968</v>
      </c>
      <c r="E531" s="320">
        <v>8.75</v>
      </c>
      <c r="F531" s="321" t="s">
        <v>280</v>
      </c>
      <c r="G531" s="322">
        <v>8.1999999999999993</v>
      </c>
      <c r="H531" s="322">
        <v>8.3620000000000001</v>
      </c>
      <c r="I531" s="323" t="s">
        <v>171</v>
      </c>
      <c r="J531" s="324">
        <v>108847.22</v>
      </c>
      <c r="K531" s="324">
        <v>100000</v>
      </c>
      <c r="L531" s="324">
        <v>100096.77</v>
      </c>
      <c r="M531" s="325">
        <v>1</v>
      </c>
    </row>
    <row r="532" spans="2:13" s="89" customFormat="1" ht="26.4" x14ac:dyDescent="0.9">
      <c r="B532" s="318" t="s">
        <v>297</v>
      </c>
      <c r="C532" s="319" t="s">
        <v>169</v>
      </c>
      <c r="D532" s="320">
        <v>100.0976</v>
      </c>
      <c r="E532" s="320">
        <v>8.75</v>
      </c>
      <c r="F532" s="321" t="s">
        <v>175</v>
      </c>
      <c r="G532" s="322">
        <v>8.25</v>
      </c>
      <c r="H532" s="322">
        <v>8.3970000000000002</v>
      </c>
      <c r="I532" s="323" t="s">
        <v>171</v>
      </c>
      <c r="J532" s="324">
        <v>163197.92000000001</v>
      </c>
      <c r="K532" s="324">
        <v>150000</v>
      </c>
      <c r="L532" s="324">
        <v>150146.43</v>
      </c>
      <c r="M532" s="325">
        <v>1</v>
      </c>
    </row>
    <row r="533" spans="2:13" s="89" customFormat="1" ht="26.4" x14ac:dyDescent="0.9">
      <c r="B533" s="318" t="s">
        <v>297</v>
      </c>
      <c r="C533" s="319" t="s">
        <v>169</v>
      </c>
      <c r="D533" s="320">
        <v>100.3361</v>
      </c>
      <c r="E533" s="320">
        <v>9</v>
      </c>
      <c r="F533" s="321" t="s">
        <v>495</v>
      </c>
      <c r="G533" s="322">
        <v>8.5</v>
      </c>
      <c r="H533" s="322">
        <v>8.5370000000000008</v>
      </c>
      <c r="I533" s="323" t="s">
        <v>171</v>
      </c>
      <c r="J533" s="324">
        <v>54587.5</v>
      </c>
      <c r="K533" s="324">
        <v>50000</v>
      </c>
      <c r="L533" s="324">
        <v>50168.07</v>
      </c>
      <c r="M533" s="325">
        <v>1</v>
      </c>
    </row>
    <row r="534" spans="2:13" s="89" customFormat="1" ht="26.4" x14ac:dyDescent="0.9">
      <c r="B534" s="318" t="s">
        <v>297</v>
      </c>
      <c r="C534" s="319" t="s">
        <v>169</v>
      </c>
      <c r="D534" s="320">
        <v>100.07859999999999</v>
      </c>
      <c r="E534" s="320">
        <v>8.9</v>
      </c>
      <c r="F534" s="321" t="s">
        <v>565</v>
      </c>
      <c r="G534" s="322">
        <v>8.65</v>
      </c>
      <c r="H534" s="322">
        <v>8.7149999999999999</v>
      </c>
      <c r="I534" s="323" t="s">
        <v>171</v>
      </c>
      <c r="J534" s="324">
        <v>316168.46999999997</v>
      </c>
      <c r="K534" s="324">
        <v>290000</v>
      </c>
      <c r="L534" s="324">
        <v>290228.06</v>
      </c>
      <c r="M534" s="325">
        <v>1</v>
      </c>
    </row>
    <row r="535" spans="2:13" s="89" customFormat="1" ht="26.4" x14ac:dyDescent="0.9">
      <c r="B535" s="318" t="s">
        <v>297</v>
      </c>
      <c r="C535" s="319" t="s">
        <v>169</v>
      </c>
      <c r="D535" s="320">
        <v>100.041</v>
      </c>
      <c r="E535" s="320">
        <v>9</v>
      </c>
      <c r="F535" s="321" t="s">
        <v>566</v>
      </c>
      <c r="G535" s="322">
        <v>8.8000000000000007</v>
      </c>
      <c r="H535" s="322">
        <v>8.8620000000000001</v>
      </c>
      <c r="I535" s="323" t="s">
        <v>171</v>
      </c>
      <c r="J535" s="324">
        <v>273000</v>
      </c>
      <c r="K535" s="324">
        <v>250000</v>
      </c>
      <c r="L535" s="324">
        <v>250102.41</v>
      </c>
      <c r="M535" s="325">
        <v>1</v>
      </c>
    </row>
    <row r="536" spans="2:13" s="89" customFormat="1" ht="26.4" x14ac:dyDescent="0.9">
      <c r="B536" s="318" t="s">
        <v>297</v>
      </c>
      <c r="C536" s="319" t="s">
        <v>169</v>
      </c>
      <c r="D536" s="320">
        <v>100.0521</v>
      </c>
      <c r="E536" s="320">
        <v>9</v>
      </c>
      <c r="F536" s="321" t="s">
        <v>567</v>
      </c>
      <c r="G536" s="322">
        <v>8.8000000000000007</v>
      </c>
      <c r="H536" s="322">
        <v>8.8550000000000004</v>
      </c>
      <c r="I536" s="323" t="s">
        <v>171</v>
      </c>
      <c r="J536" s="324">
        <v>546000</v>
      </c>
      <c r="K536" s="324">
        <v>500000</v>
      </c>
      <c r="L536" s="324">
        <v>500260.98</v>
      </c>
      <c r="M536" s="325">
        <v>1</v>
      </c>
    </row>
    <row r="537" spans="2:13" s="89" customFormat="1" ht="26.4" x14ac:dyDescent="0.9">
      <c r="B537" s="318" t="s">
        <v>297</v>
      </c>
      <c r="C537" s="319" t="s">
        <v>169</v>
      </c>
      <c r="D537" s="320">
        <v>100.05410000000001</v>
      </c>
      <c r="E537" s="320">
        <v>9</v>
      </c>
      <c r="F537" s="321" t="s">
        <v>568</v>
      </c>
      <c r="G537" s="322">
        <v>8.8000000000000007</v>
      </c>
      <c r="H537" s="322">
        <v>8.8539999999999992</v>
      </c>
      <c r="I537" s="323" t="s">
        <v>171</v>
      </c>
      <c r="J537" s="324">
        <v>174720</v>
      </c>
      <c r="K537" s="324">
        <v>160000</v>
      </c>
      <c r="L537" s="324">
        <v>160086.57</v>
      </c>
      <c r="M537" s="325">
        <v>1</v>
      </c>
    </row>
    <row r="538" spans="2:13" s="90" customFormat="1" ht="26.4" x14ac:dyDescent="0.9">
      <c r="B538" s="305" t="s">
        <v>178</v>
      </c>
      <c r="C538" s="312"/>
      <c r="D538" s="313"/>
      <c r="E538" s="313"/>
      <c r="F538" s="314"/>
      <c r="G538" s="315"/>
      <c r="H538" s="315"/>
      <c r="I538" s="436"/>
      <c r="J538" s="316">
        <v>124562954.04000004</v>
      </c>
      <c r="K538" s="316">
        <v>123500000</v>
      </c>
      <c r="L538" s="316">
        <v>123503138.70999998</v>
      </c>
      <c r="M538" s="317">
        <v>49</v>
      </c>
    </row>
    <row r="539" spans="2:13" s="90" customFormat="1" ht="26.4" x14ac:dyDescent="0.9">
      <c r="B539" s="305" t="s">
        <v>301</v>
      </c>
      <c r="C539" s="312"/>
      <c r="D539" s="313"/>
      <c r="E539" s="313"/>
      <c r="F539" s="314"/>
      <c r="G539" s="315"/>
      <c r="H539" s="315"/>
      <c r="I539" s="436"/>
      <c r="J539" s="316"/>
      <c r="K539" s="316"/>
      <c r="L539" s="316"/>
      <c r="M539" s="317"/>
    </row>
    <row r="540" spans="2:13" s="89" customFormat="1" ht="26.4" x14ac:dyDescent="0.9">
      <c r="B540" s="318" t="s">
        <v>211</v>
      </c>
      <c r="C540" s="319" t="s">
        <v>169</v>
      </c>
      <c r="D540" s="320">
        <v>100</v>
      </c>
      <c r="E540" s="320">
        <v>7.25</v>
      </c>
      <c r="F540" s="321" t="s">
        <v>285</v>
      </c>
      <c r="G540" s="322">
        <v>7.25</v>
      </c>
      <c r="H540" s="322">
        <v>7.4950000000000001</v>
      </c>
      <c r="I540" s="323" t="s">
        <v>171</v>
      </c>
      <c r="J540" s="324">
        <v>276716.84000000003</v>
      </c>
      <c r="K540" s="324">
        <v>275000</v>
      </c>
      <c r="L540" s="324">
        <v>275000</v>
      </c>
      <c r="M540" s="325">
        <v>1</v>
      </c>
    </row>
    <row r="541" spans="2:13" s="89" customFormat="1" ht="26.4" x14ac:dyDescent="0.9">
      <c r="B541" s="318" t="s">
        <v>211</v>
      </c>
      <c r="C541" s="319" t="s">
        <v>169</v>
      </c>
      <c r="D541" s="320">
        <v>100</v>
      </c>
      <c r="E541" s="320">
        <v>7.5</v>
      </c>
      <c r="F541" s="321" t="s">
        <v>557</v>
      </c>
      <c r="G541" s="322">
        <v>7.5</v>
      </c>
      <c r="H541" s="322">
        <v>7.76</v>
      </c>
      <c r="I541" s="323" t="s">
        <v>171</v>
      </c>
      <c r="J541" s="324">
        <v>3020625</v>
      </c>
      <c r="K541" s="324">
        <v>3000000</v>
      </c>
      <c r="L541" s="324">
        <v>3000000</v>
      </c>
      <c r="M541" s="325">
        <v>1</v>
      </c>
    </row>
    <row r="542" spans="2:13" s="89" customFormat="1" ht="26.4" x14ac:dyDescent="0.9">
      <c r="B542" s="318" t="s">
        <v>211</v>
      </c>
      <c r="C542" s="319" t="s">
        <v>169</v>
      </c>
      <c r="D542" s="320">
        <v>100</v>
      </c>
      <c r="E542" s="320">
        <v>7.5</v>
      </c>
      <c r="F542" s="321" t="s">
        <v>569</v>
      </c>
      <c r="G542" s="322">
        <v>7.5</v>
      </c>
      <c r="H542" s="322">
        <v>7.5</v>
      </c>
      <c r="I542" s="323" t="s">
        <v>171</v>
      </c>
      <c r="J542" s="324">
        <v>30692.71</v>
      </c>
      <c r="K542" s="324">
        <v>25000</v>
      </c>
      <c r="L542" s="324">
        <v>25000</v>
      </c>
      <c r="M542" s="325">
        <v>1</v>
      </c>
    </row>
    <row r="543" spans="2:13" s="89" customFormat="1" ht="26.4" x14ac:dyDescent="0.9">
      <c r="B543" s="318" t="s">
        <v>211</v>
      </c>
      <c r="C543" s="319" t="s">
        <v>169</v>
      </c>
      <c r="D543" s="320">
        <v>100</v>
      </c>
      <c r="E543" s="320">
        <v>8.5</v>
      </c>
      <c r="F543" s="321" t="s">
        <v>200</v>
      </c>
      <c r="G543" s="322">
        <v>8.5</v>
      </c>
      <c r="H543" s="322">
        <v>8.7419999999999991</v>
      </c>
      <c r="I543" s="323" t="s">
        <v>171</v>
      </c>
      <c r="J543" s="324">
        <v>3085708.33</v>
      </c>
      <c r="K543" s="324">
        <v>3000000</v>
      </c>
      <c r="L543" s="324">
        <v>3000000</v>
      </c>
      <c r="M543" s="325">
        <v>1</v>
      </c>
    </row>
    <row r="544" spans="2:13" s="89" customFormat="1" ht="26.4" x14ac:dyDescent="0.9">
      <c r="B544" s="318" t="s">
        <v>211</v>
      </c>
      <c r="C544" s="319" t="s">
        <v>169</v>
      </c>
      <c r="D544" s="320">
        <v>100</v>
      </c>
      <c r="E544" s="320">
        <v>8.5</v>
      </c>
      <c r="F544" s="321" t="s">
        <v>282</v>
      </c>
      <c r="G544" s="322">
        <v>8.5</v>
      </c>
      <c r="H544" s="322">
        <v>8.5</v>
      </c>
      <c r="I544" s="323" t="s">
        <v>171</v>
      </c>
      <c r="J544" s="324">
        <v>463055.56</v>
      </c>
      <c r="K544" s="324">
        <v>426037.62</v>
      </c>
      <c r="L544" s="324">
        <v>426037.62</v>
      </c>
      <c r="M544" s="325">
        <v>1</v>
      </c>
    </row>
    <row r="545" spans="2:13" s="89" customFormat="1" ht="26.4" x14ac:dyDescent="0.9">
      <c r="B545" s="318" t="s">
        <v>303</v>
      </c>
      <c r="C545" s="319" t="s">
        <v>169</v>
      </c>
      <c r="D545" s="320">
        <v>100</v>
      </c>
      <c r="E545" s="320">
        <v>2.4769999999999999</v>
      </c>
      <c r="F545" s="321" t="s">
        <v>191</v>
      </c>
      <c r="G545" s="322">
        <v>2.4769999999999999</v>
      </c>
      <c r="H545" s="322">
        <v>2.5</v>
      </c>
      <c r="I545" s="323" t="s">
        <v>171</v>
      </c>
      <c r="J545" s="324">
        <v>402504.52</v>
      </c>
      <c r="K545" s="324">
        <v>400000</v>
      </c>
      <c r="L545" s="324">
        <v>400000</v>
      </c>
      <c r="M545" s="325">
        <v>1</v>
      </c>
    </row>
    <row r="546" spans="2:13" s="90" customFormat="1" ht="26.4" x14ac:dyDescent="0.9">
      <c r="B546" s="305" t="s">
        <v>178</v>
      </c>
      <c r="C546" s="312"/>
      <c r="D546" s="313"/>
      <c r="E546" s="313"/>
      <c r="F546" s="314"/>
      <c r="G546" s="315"/>
      <c r="H546" s="315"/>
      <c r="I546" s="436"/>
      <c r="J546" s="316">
        <v>7279302.959999999</v>
      </c>
      <c r="K546" s="316">
        <v>7126037.6200000001</v>
      </c>
      <c r="L546" s="316">
        <v>7126037.6200000001</v>
      </c>
      <c r="M546" s="317">
        <v>6</v>
      </c>
    </row>
    <row r="547" spans="2:13" s="90" customFormat="1" ht="26.4" x14ac:dyDescent="0.9">
      <c r="B547" s="305" t="s">
        <v>304</v>
      </c>
      <c r="C547" s="312"/>
      <c r="D547" s="313"/>
      <c r="E547" s="313"/>
      <c r="F547" s="314"/>
      <c r="G547" s="315"/>
      <c r="H547" s="315"/>
      <c r="I547" s="436"/>
      <c r="J547" s="316"/>
      <c r="K547" s="316"/>
      <c r="L547" s="316"/>
      <c r="M547" s="317"/>
    </row>
    <row r="548" spans="2:13" s="89" customFormat="1" ht="26.4" x14ac:dyDescent="0.9">
      <c r="B548" s="318" t="s">
        <v>242</v>
      </c>
      <c r="C548" s="319" t="s">
        <v>169</v>
      </c>
      <c r="D548" s="320">
        <v>100</v>
      </c>
      <c r="E548" s="320">
        <v>5.75</v>
      </c>
      <c r="F548" s="321" t="s">
        <v>285</v>
      </c>
      <c r="G548" s="322">
        <v>5.75</v>
      </c>
      <c r="H548" s="322">
        <v>5.9029999999999996</v>
      </c>
      <c r="I548" s="323" t="s">
        <v>171</v>
      </c>
      <c r="J548" s="324">
        <v>904456.25</v>
      </c>
      <c r="K548" s="324">
        <v>900000</v>
      </c>
      <c r="L548" s="324">
        <v>900000</v>
      </c>
      <c r="M548" s="325">
        <v>1</v>
      </c>
    </row>
    <row r="549" spans="2:13" s="89" customFormat="1" ht="26.4" x14ac:dyDescent="0.9">
      <c r="B549" s="318" t="s">
        <v>168</v>
      </c>
      <c r="C549" s="319" t="s">
        <v>169</v>
      </c>
      <c r="D549" s="320">
        <v>100</v>
      </c>
      <c r="E549" s="320">
        <v>1.982</v>
      </c>
      <c r="F549" s="321" t="s">
        <v>285</v>
      </c>
      <c r="G549" s="322">
        <v>1.982</v>
      </c>
      <c r="H549" s="322">
        <v>2</v>
      </c>
      <c r="I549" s="323" t="s">
        <v>171</v>
      </c>
      <c r="J549" s="324">
        <v>2504266.81</v>
      </c>
      <c r="K549" s="324">
        <v>2500000</v>
      </c>
      <c r="L549" s="324">
        <v>2500000</v>
      </c>
      <c r="M549" s="325">
        <v>1</v>
      </c>
    </row>
    <row r="550" spans="2:13" s="89" customFormat="1" ht="26.4" x14ac:dyDescent="0.9">
      <c r="B550" s="318" t="s">
        <v>172</v>
      </c>
      <c r="C550" s="319" t="s">
        <v>169</v>
      </c>
      <c r="D550" s="320">
        <v>100</v>
      </c>
      <c r="E550" s="320">
        <v>6.5</v>
      </c>
      <c r="F550" s="321" t="s">
        <v>285</v>
      </c>
      <c r="G550" s="322">
        <v>6.5</v>
      </c>
      <c r="H550" s="322">
        <v>6.6960000000000006</v>
      </c>
      <c r="I550" s="323" t="s">
        <v>171</v>
      </c>
      <c r="J550" s="324">
        <v>6033583.3300000001</v>
      </c>
      <c r="K550" s="324">
        <v>6000000</v>
      </c>
      <c r="L550" s="324">
        <v>6000000</v>
      </c>
      <c r="M550" s="325">
        <v>1</v>
      </c>
    </row>
    <row r="551" spans="2:13" s="89" customFormat="1" ht="26.4" x14ac:dyDescent="0.9">
      <c r="B551" s="318" t="s">
        <v>172</v>
      </c>
      <c r="C551" s="319" t="s">
        <v>169</v>
      </c>
      <c r="D551" s="320">
        <v>100</v>
      </c>
      <c r="E551" s="320">
        <v>9.5</v>
      </c>
      <c r="F551" s="321" t="s">
        <v>206</v>
      </c>
      <c r="G551" s="322">
        <v>9.5</v>
      </c>
      <c r="H551" s="322">
        <v>9.4969999999999999</v>
      </c>
      <c r="I551" s="323" t="s">
        <v>171</v>
      </c>
      <c r="J551" s="324">
        <v>7668694.4400000004</v>
      </c>
      <c r="K551" s="324">
        <v>7000000</v>
      </c>
      <c r="L551" s="324">
        <v>7000000</v>
      </c>
      <c r="M551" s="325">
        <v>1</v>
      </c>
    </row>
    <row r="552" spans="2:13" s="89" customFormat="1" ht="26.4" x14ac:dyDescent="0.9">
      <c r="B552" s="318" t="s">
        <v>202</v>
      </c>
      <c r="C552" s="319" t="s">
        <v>169</v>
      </c>
      <c r="D552" s="320">
        <v>100</v>
      </c>
      <c r="E552" s="320">
        <v>1.9822</v>
      </c>
      <c r="F552" s="321" t="s">
        <v>291</v>
      </c>
      <c r="G552" s="322">
        <v>1.9822</v>
      </c>
      <c r="H552" s="322">
        <v>2</v>
      </c>
      <c r="I552" s="323" t="s">
        <v>171</v>
      </c>
      <c r="J552" s="324">
        <v>5009635.6900000004</v>
      </c>
      <c r="K552" s="324">
        <v>5000000</v>
      </c>
      <c r="L552" s="324">
        <v>5000000</v>
      </c>
      <c r="M552" s="325">
        <v>1</v>
      </c>
    </row>
    <row r="553" spans="2:13" s="89" customFormat="1" ht="26.4" x14ac:dyDescent="0.9">
      <c r="B553" s="318" t="s">
        <v>202</v>
      </c>
      <c r="C553" s="319" t="s">
        <v>169</v>
      </c>
      <c r="D553" s="320">
        <v>100</v>
      </c>
      <c r="E553" s="320">
        <v>1.9822</v>
      </c>
      <c r="F553" s="321" t="s">
        <v>399</v>
      </c>
      <c r="G553" s="322">
        <v>1.9822</v>
      </c>
      <c r="H553" s="322">
        <v>1.9990000000000001</v>
      </c>
      <c r="I553" s="323" t="s">
        <v>171</v>
      </c>
      <c r="J553" s="324">
        <v>4508919.9000000004</v>
      </c>
      <c r="K553" s="324">
        <v>4500000</v>
      </c>
      <c r="L553" s="324">
        <v>4500000</v>
      </c>
      <c r="M553" s="325">
        <v>1</v>
      </c>
    </row>
    <row r="554" spans="2:13" s="89" customFormat="1" ht="26.4" x14ac:dyDescent="0.9">
      <c r="B554" s="318" t="s">
        <v>202</v>
      </c>
      <c r="C554" s="319" t="s">
        <v>169</v>
      </c>
      <c r="D554" s="320">
        <v>99.908100000000005</v>
      </c>
      <c r="E554" s="320">
        <v>8.5</v>
      </c>
      <c r="F554" s="321" t="s">
        <v>570</v>
      </c>
      <c r="G554" s="322">
        <v>9</v>
      </c>
      <c r="H554" s="322">
        <v>9.3529999999999998</v>
      </c>
      <c r="I554" s="323" t="s">
        <v>171</v>
      </c>
      <c r="J554" s="324">
        <v>411333.34</v>
      </c>
      <c r="K554" s="324">
        <v>400000</v>
      </c>
      <c r="L554" s="324">
        <v>399632.4</v>
      </c>
      <c r="M554" s="325">
        <v>2</v>
      </c>
    </row>
    <row r="555" spans="2:13" s="89" customFormat="1" ht="26.4" x14ac:dyDescent="0.9">
      <c r="B555" s="318" t="s">
        <v>202</v>
      </c>
      <c r="C555" s="319" t="s">
        <v>169</v>
      </c>
      <c r="D555" s="320">
        <v>100</v>
      </c>
      <c r="E555" s="320">
        <v>9.3000000000000007</v>
      </c>
      <c r="F555" s="321" t="s">
        <v>300</v>
      </c>
      <c r="G555" s="322">
        <v>9.3000000000000007</v>
      </c>
      <c r="H555" s="322">
        <v>9.3000000000000007</v>
      </c>
      <c r="I555" s="323" t="s">
        <v>171</v>
      </c>
      <c r="J555" s="324">
        <v>404887.92</v>
      </c>
      <c r="K555" s="324">
        <v>370000</v>
      </c>
      <c r="L555" s="324">
        <v>370000</v>
      </c>
      <c r="M555" s="325">
        <v>1</v>
      </c>
    </row>
    <row r="556" spans="2:13" s="89" customFormat="1" ht="26.4" x14ac:dyDescent="0.9">
      <c r="B556" s="318" t="s">
        <v>176</v>
      </c>
      <c r="C556" s="319" t="s">
        <v>169</v>
      </c>
      <c r="D556" s="320">
        <v>100</v>
      </c>
      <c r="E556" s="320">
        <v>2.7315999999999998</v>
      </c>
      <c r="F556" s="321" t="s">
        <v>194</v>
      </c>
      <c r="G556" s="322">
        <v>2.7315999999999998</v>
      </c>
      <c r="H556" s="322">
        <v>2.75</v>
      </c>
      <c r="I556" s="323" t="s">
        <v>171</v>
      </c>
      <c r="J556" s="324">
        <v>1013809.76</v>
      </c>
      <c r="K556" s="324">
        <v>1000000</v>
      </c>
      <c r="L556" s="324">
        <v>1000000</v>
      </c>
      <c r="M556" s="325">
        <v>1</v>
      </c>
    </row>
    <row r="557" spans="2:13" s="89" customFormat="1" ht="26.4" x14ac:dyDescent="0.9">
      <c r="B557" s="318" t="s">
        <v>176</v>
      </c>
      <c r="C557" s="319" t="s">
        <v>169</v>
      </c>
      <c r="D557" s="320">
        <v>100</v>
      </c>
      <c r="E557" s="320">
        <v>8.5</v>
      </c>
      <c r="F557" s="321" t="s">
        <v>571</v>
      </c>
      <c r="G557" s="322">
        <v>8.5</v>
      </c>
      <c r="H557" s="322">
        <v>8.7379999999999995</v>
      </c>
      <c r="I557" s="323" t="s">
        <v>171</v>
      </c>
      <c r="J557" s="324">
        <v>514638.89</v>
      </c>
      <c r="K557" s="324">
        <v>500000</v>
      </c>
      <c r="L557" s="324">
        <v>500000</v>
      </c>
      <c r="M557" s="325">
        <v>1</v>
      </c>
    </row>
    <row r="558" spans="2:13" s="89" customFormat="1" ht="26.4" x14ac:dyDescent="0.9">
      <c r="B558" s="318" t="s">
        <v>305</v>
      </c>
      <c r="C558" s="319" t="s">
        <v>169</v>
      </c>
      <c r="D558" s="320">
        <v>100</v>
      </c>
      <c r="E558" s="320">
        <v>2.2292999999999998</v>
      </c>
      <c r="F558" s="321" t="s">
        <v>256</v>
      </c>
      <c r="G558" s="322">
        <v>2.2292999999999998</v>
      </c>
      <c r="H558" s="322">
        <v>2.2490000000000001</v>
      </c>
      <c r="I558" s="323" t="s">
        <v>171</v>
      </c>
      <c r="J558" s="324">
        <v>7528795.1299999999</v>
      </c>
      <c r="K558" s="324">
        <v>7500000</v>
      </c>
      <c r="L558" s="324">
        <v>7500000</v>
      </c>
      <c r="M558" s="325">
        <v>1</v>
      </c>
    </row>
    <row r="559" spans="2:13" s="89" customFormat="1" ht="26.4" x14ac:dyDescent="0.9">
      <c r="B559" s="318" t="s">
        <v>305</v>
      </c>
      <c r="C559" s="319" t="s">
        <v>169</v>
      </c>
      <c r="D559" s="320">
        <v>100</v>
      </c>
      <c r="E559" s="320">
        <v>2.4769999999999999</v>
      </c>
      <c r="F559" s="321" t="s">
        <v>191</v>
      </c>
      <c r="G559" s="322">
        <v>2.4769999999999999</v>
      </c>
      <c r="H559" s="322">
        <v>2.5</v>
      </c>
      <c r="I559" s="323" t="s">
        <v>171</v>
      </c>
      <c r="J559" s="324">
        <v>7546959.79</v>
      </c>
      <c r="K559" s="324">
        <v>7500000</v>
      </c>
      <c r="L559" s="324">
        <v>7500000</v>
      </c>
      <c r="M559" s="325">
        <v>1</v>
      </c>
    </row>
    <row r="560" spans="2:13" s="89" customFormat="1" ht="26.4" x14ac:dyDescent="0.9">
      <c r="B560" s="318" t="s">
        <v>305</v>
      </c>
      <c r="C560" s="319" t="s">
        <v>169</v>
      </c>
      <c r="D560" s="320">
        <v>100</v>
      </c>
      <c r="E560" s="320">
        <v>2.4794999999999998</v>
      </c>
      <c r="F560" s="321" t="s">
        <v>200</v>
      </c>
      <c r="G560" s="322">
        <v>2.4794999999999998</v>
      </c>
      <c r="H560" s="322">
        <v>2.4989999999999997</v>
      </c>
      <c r="I560" s="323" t="s">
        <v>171</v>
      </c>
      <c r="J560" s="324">
        <v>2520834.69</v>
      </c>
      <c r="K560" s="324">
        <v>2500000</v>
      </c>
      <c r="L560" s="324">
        <v>2500000</v>
      </c>
      <c r="M560" s="325">
        <v>1</v>
      </c>
    </row>
    <row r="561" spans="2:13" s="89" customFormat="1" ht="26.4" x14ac:dyDescent="0.9">
      <c r="B561" s="318" t="s">
        <v>305</v>
      </c>
      <c r="C561" s="319" t="s">
        <v>169</v>
      </c>
      <c r="D561" s="320">
        <v>100.1511</v>
      </c>
      <c r="E561" s="320">
        <v>8.5</v>
      </c>
      <c r="F561" s="321" t="s">
        <v>572</v>
      </c>
      <c r="G561" s="322">
        <v>6</v>
      </c>
      <c r="H561" s="322">
        <v>6.1690000000000005</v>
      </c>
      <c r="I561" s="323" t="s">
        <v>171</v>
      </c>
      <c r="J561" s="324">
        <v>217141.67</v>
      </c>
      <c r="K561" s="324">
        <v>200000</v>
      </c>
      <c r="L561" s="324">
        <v>200302.24</v>
      </c>
      <c r="M561" s="325">
        <v>1</v>
      </c>
    </row>
    <row r="562" spans="2:13" s="89" customFormat="1" ht="26.4" x14ac:dyDescent="0.9">
      <c r="B562" s="318" t="s">
        <v>305</v>
      </c>
      <c r="C562" s="319" t="s">
        <v>169</v>
      </c>
      <c r="D562" s="320">
        <v>100.2312</v>
      </c>
      <c r="E562" s="320">
        <v>8.5</v>
      </c>
      <c r="F562" s="321" t="s">
        <v>573</v>
      </c>
      <c r="G562" s="322">
        <v>6</v>
      </c>
      <c r="H562" s="322">
        <v>6.1609999999999996</v>
      </c>
      <c r="I562" s="323" t="s">
        <v>171</v>
      </c>
      <c r="J562" s="324">
        <v>217141.67</v>
      </c>
      <c r="K562" s="324">
        <v>200000</v>
      </c>
      <c r="L562" s="324">
        <v>200462.38</v>
      </c>
      <c r="M562" s="325">
        <v>1</v>
      </c>
    </row>
    <row r="563" spans="2:13" s="89" customFormat="1" ht="26.4" x14ac:dyDescent="0.9">
      <c r="B563" s="318" t="s">
        <v>305</v>
      </c>
      <c r="C563" s="319" t="s">
        <v>169</v>
      </c>
      <c r="D563" s="320">
        <v>100.92789999999999</v>
      </c>
      <c r="E563" s="320">
        <v>8.8000000000000007</v>
      </c>
      <c r="F563" s="321" t="s">
        <v>574</v>
      </c>
      <c r="G563" s="322">
        <v>6.1</v>
      </c>
      <c r="H563" s="322">
        <v>6.2119999999999997</v>
      </c>
      <c r="I563" s="323" t="s">
        <v>171</v>
      </c>
      <c r="J563" s="324">
        <v>544122.22</v>
      </c>
      <c r="K563" s="324">
        <v>500000</v>
      </c>
      <c r="L563" s="324">
        <v>504639.65</v>
      </c>
      <c r="M563" s="325">
        <v>1</v>
      </c>
    </row>
    <row r="564" spans="2:13" s="89" customFormat="1" ht="26.4" x14ac:dyDescent="0.9">
      <c r="B564" s="318" t="s">
        <v>305</v>
      </c>
      <c r="C564" s="319" t="s">
        <v>169</v>
      </c>
      <c r="D564" s="320">
        <v>100.1122</v>
      </c>
      <c r="E564" s="320">
        <v>8.5</v>
      </c>
      <c r="F564" s="321" t="s">
        <v>292</v>
      </c>
      <c r="G564" s="322">
        <v>7</v>
      </c>
      <c r="H564" s="322">
        <v>7.22</v>
      </c>
      <c r="I564" s="323" t="s">
        <v>171</v>
      </c>
      <c r="J564" s="324">
        <v>542854.17000000004</v>
      </c>
      <c r="K564" s="324">
        <v>500000</v>
      </c>
      <c r="L564" s="324">
        <v>500560.94</v>
      </c>
      <c r="M564" s="325">
        <v>1</v>
      </c>
    </row>
    <row r="565" spans="2:13" s="89" customFormat="1" ht="26.4" x14ac:dyDescent="0.9">
      <c r="B565" s="318" t="s">
        <v>305</v>
      </c>
      <c r="C565" s="319" t="s">
        <v>169</v>
      </c>
      <c r="D565" s="320">
        <v>100.5753</v>
      </c>
      <c r="E565" s="320">
        <v>8.8000000000000007</v>
      </c>
      <c r="F565" s="321" t="s">
        <v>575</v>
      </c>
      <c r="G565" s="322">
        <v>7</v>
      </c>
      <c r="H565" s="322">
        <v>7.1440000000000001</v>
      </c>
      <c r="I565" s="323" t="s">
        <v>171</v>
      </c>
      <c r="J565" s="324">
        <v>217844.44</v>
      </c>
      <c r="K565" s="324">
        <v>200000</v>
      </c>
      <c r="L565" s="324">
        <v>201150.71</v>
      </c>
      <c r="M565" s="325">
        <v>1</v>
      </c>
    </row>
    <row r="566" spans="2:13" s="89" customFormat="1" ht="26.4" x14ac:dyDescent="0.9">
      <c r="B566" s="318" t="s">
        <v>305</v>
      </c>
      <c r="C566" s="319" t="s">
        <v>169</v>
      </c>
      <c r="D566" s="320">
        <v>100.1495</v>
      </c>
      <c r="E566" s="320">
        <v>8.8000000000000007</v>
      </c>
      <c r="F566" s="321" t="s">
        <v>284</v>
      </c>
      <c r="G566" s="322">
        <v>8</v>
      </c>
      <c r="H566" s="322">
        <v>8.1890000000000001</v>
      </c>
      <c r="I566" s="323" t="s">
        <v>171</v>
      </c>
      <c r="J566" s="324">
        <v>157937.22</v>
      </c>
      <c r="K566" s="324">
        <v>145000</v>
      </c>
      <c r="L566" s="324">
        <v>145216.79999999999</v>
      </c>
      <c r="M566" s="325">
        <v>1</v>
      </c>
    </row>
    <row r="567" spans="2:13" s="89" customFormat="1" ht="26.4" x14ac:dyDescent="0.9">
      <c r="B567" s="318" t="s">
        <v>305</v>
      </c>
      <c r="C567" s="319" t="s">
        <v>169</v>
      </c>
      <c r="D567" s="320">
        <v>100.1926</v>
      </c>
      <c r="E567" s="320">
        <v>8.8000000000000007</v>
      </c>
      <c r="F567" s="321" t="s">
        <v>275</v>
      </c>
      <c r="G567" s="322">
        <v>8.1</v>
      </c>
      <c r="H567" s="322">
        <v>8.2489999999999988</v>
      </c>
      <c r="I567" s="323" t="s">
        <v>171</v>
      </c>
      <c r="J567" s="324">
        <v>107784.6</v>
      </c>
      <c r="K567" s="324">
        <v>99000</v>
      </c>
      <c r="L567" s="324">
        <v>99190.67</v>
      </c>
      <c r="M567" s="325">
        <v>1</v>
      </c>
    </row>
    <row r="568" spans="2:13" s="89" customFormat="1" ht="26.4" x14ac:dyDescent="0.9">
      <c r="B568" s="318" t="s">
        <v>305</v>
      </c>
      <c r="C568" s="319" t="s">
        <v>169</v>
      </c>
      <c r="D568" s="320">
        <v>100.16330000000001</v>
      </c>
      <c r="E568" s="320">
        <v>8.8000000000000007</v>
      </c>
      <c r="F568" s="321" t="s">
        <v>274</v>
      </c>
      <c r="G568" s="322">
        <v>8.1999999999999993</v>
      </c>
      <c r="H568" s="322">
        <v>8.3390000000000004</v>
      </c>
      <c r="I568" s="323" t="s">
        <v>171</v>
      </c>
      <c r="J568" s="324">
        <v>108873.33</v>
      </c>
      <c r="K568" s="324">
        <v>100000</v>
      </c>
      <c r="L568" s="324">
        <v>100163.29</v>
      </c>
      <c r="M568" s="325">
        <v>1</v>
      </c>
    </row>
    <row r="569" spans="2:13" s="89" customFormat="1" ht="26.4" x14ac:dyDescent="0.9">
      <c r="B569" s="318" t="s">
        <v>305</v>
      </c>
      <c r="C569" s="319" t="s">
        <v>169</v>
      </c>
      <c r="D569" s="320">
        <v>100.38200000000001</v>
      </c>
      <c r="E569" s="320">
        <v>9</v>
      </c>
      <c r="F569" s="321" t="s">
        <v>257</v>
      </c>
      <c r="G569" s="322">
        <v>8.5</v>
      </c>
      <c r="H569" s="322">
        <v>8.5220000000000002</v>
      </c>
      <c r="I569" s="323" t="s">
        <v>171</v>
      </c>
      <c r="J569" s="324">
        <v>965756.25</v>
      </c>
      <c r="K569" s="324">
        <v>885000</v>
      </c>
      <c r="L569" s="324">
        <v>888380.38</v>
      </c>
      <c r="M569" s="325">
        <v>1</v>
      </c>
    </row>
    <row r="570" spans="2:13" s="89" customFormat="1" ht="26.4" x14ac:dyDescent="0.9">
      <c r="B570" s="318" t="s">
        <v>305</v>
      </c>
      <c r="C570" s="319" t="s">
        <v>169</v>
      </c>
      <c r="D570" s="320">
        <v>100.0775</v>
      </c>
      <c r="E570" s="320">
        <v>8.99</v>
      </c>
      <c r="F570" s="321" t="s">
        <v>281</v>
      </c>
      <c r="G570" s="322">
        <v>8.6999999999999993</v>
      </c>
      <c r="H570" s="322">
        <v>8.7850000000000001</v>
      </c>
      <c r="I570" s="323" t="s">
        <v>171</v>
      </c>
      <c r="J570" s="324">
        <v>119916.47</v>
      </c>
      <c r="K570" s="324">
        <v>110000</v>
      </c>
      <c r="L570" s="324">
        <v>110085.28</v>
      </c>
      <c r="M570" s="325">
        <v>1</v>
      </c>
    </row>
    <row r="571" spans="2:13" s="89" customFormat="1" ht="26.4" x14ac:dyDescent="0.9">
      <c r="B571" s="318" t="s">
        <v>305</v>
      </c>
      <c r="C571" s="319" t="s">
        <v>169</v>
      </c>
      <c r="D571" s="320">
        <v>100</v>
      </c>
      <c r="E571" s="320">
        <v>8.75</v>
      </c>
      <c r="F571" s="321" t="s">
        <v>193</v>
      </c>
      <c r="G571" s="322">
        <v>8.75</v>
      </c>
      <c r="H571" s="322">
        <v>8.94</v>
      </c>
      <c r="I571" s="323" t="s">
        <v>171</v>
      </c>
      <c r="J571" s="324">
        <v>1043993.06</v>
      </c>
      <c r="K571" s="324">
        <v>1000000</v>
      </c>
      <c r="L571" s="324">
        <v>1000000</v>
      </c>
      <c r="M571" s="325">
        <v>1</v>
      </c>
    </row>
    <row r="572" spans="2:13" s="89" customFormat="1" ht="26.4" x14ac:dyDescent="0.9">
      <c r="B572" s="318" t="s">
        <v>305</v>
      </c>
      <c r="C572" s="319" t="s">
        <v>169</v>
      </c>
      <c r="D572" s="320">
        <v>100.06780000000001</v>
      </c>
      <c r="E572" s="320">
        <v>8.99</v>
      </c>
      <c r="F572" s="321" t="s">
        <v>576</v>
      </c>
      <c r="G572" s="322">
        <v>8.75</v>
      </c>
      <c r="H572" s="322">
        <v>8.8190000000000008</v>
      </c>
      <c r="I572" s="323" t="s">
        <v>171</v>
      </c>
      <c r="J572" s="324">
        <v>763279.61</v>
      </c>
      <c r="K572" s="324">
        <v>700000</v>
      </c>
      <c r="L572" s="324">
        <v>700474.57</v>
      </c>
      <c r="M572" s="325">
        <v>1</v>
      </c>
    </row>
    <row r="573" spans="2:13" s="89" customFormat="1" ht="26.4" x14ac:dyDescent="0.9">
      <c r="B573" s="318" t="s">
        <v>305</v>
      </c>
      <c r="C573" s="319" t="s">
        <v>169</v>
      </c>
      <c r="D573" s="320">
        <v>99.208299999999994</v>
      </c>
      <c r="E573" s="320">
        <v>7.5</v>
      </c>
      <c r="F573" s="321" t="s">
        <v>299</v>
      </c>
      <c r="G573" s="322">
        <v>9.75</v>
      </c>
      <c r="H573" s="322">
        <v>10.088999999999999</v>
      </c>
      <c r="I573" s="323" t="s">
        <v>171</v>
      </c>
      <c r="J573" s="324">
        <v>22037.5</v>
      </c>
      <c r="K573" s="324">
        <v>20500</v>
      </c>
      <c r="L573" s="324">
        <v>20337.7</v>
      </c>
      <c r="M573" s="325">
        <v>1</v>
      </c>
    </row>
    <row r="574" spans="2:13" s="89" customFormat="1" ht="26.4" x14ac:dyDescent="0.9">
      <c r="B574" s="318" t="s">
        <v>305</v>
      </c>
      <c r="C574" s="319" t="s">
        <v>169</v>
      </c>
      <c r="D574" s="320">
        <v>98.618700000000004</v>
      </c>
      <c r="E574" s="320">
        <v>8.5</v>
      </c>
      <c r="F574" s="321" t="s">
        <v>206</v>
      </c>
      <c r="G574" s="322">
        <v>10</v>
      </c>
      <c r="H574" s="322">
        <v>9.9969999999999999</v>
      </c>
      <c r="I574" s="323" t="s">
        <v>171</v>
      </c>
      <c r="J574" s="324">
        <v>217330.56</v>
      </c>
      <c r="K574" s="324">
        <v>200000</v>
      </c>
      <c r="L574" s="324">
        <v>197237.39</v>
      </c>
      <c r="M574" s="325">
        <v>1</v>
      </c>
    </row>
    <row r="575" spans="2:13" s="89" customFormat="1" ht="26.4" x14ac:dyDescent="0.9">
      <c r="B575" s="318" t="s">
        <v>155</v>
      </c>
      <c r="C575" s="319" t="s">
        <v>169</v>
      </c>
      <c r="D575" s="320">
        <v>100</v>
      </c>
      <c r="E575" s="320">
        <v>2.4769999999999999</v>
      </c>
      <c r="F575" s="321" t="s">
        <v>191</v>
      </c>
      <c r="G575" s="322">
        <v>2.4769999999999999</v>
      </c>
      <c r="H575" s="322">
        <v>2.5</v>
      </c>
      <c r="I575" s="323" t="s">
        <v>171</v>
      </c>
      <c r="J575" s="324">
        <v>2515653.2599999998</v>
      </c>
      <c r="K575" s="324">
        <v>2500000</v>
      </c>
      <c r="L575" s="324">
        <v>2500000</v>
      </c>
      <c r="M575" s="325">
        <v>1</v>
      </c>
    </row>
    <row r="576" spans="2:13" s="89" customFormat="1" ht="26.4" x14ac:dyDescent="0.9">
      <c r="B576" s="318" t="s">
        <v>155</v>
      </c>
      <c r="C576" s="319" t="s">
        <v>169</v>
      </c>
      <c r="D576" s="320">
        <v>100.0193</v>
      </c>
      <c r="E576" s="320">
        <v>7.5</v>
      </c>
      <c r="F576" s="321" t="s">
        <v>249</v>
      </c>
      <c r="G576" s="322">
        <v>7.3</v>
      </c>
      <c r="H576" s="322">
        <v>7.5230000000000006</v>
      </c>
      <c r="I576" s="323" t="s">
        <v>171</v>
      </c>
      <c r="J576" s="324">
        <v>333985.01</v>
      </c>
      <c r="K576" s="324">
        <v>325772.82</v>
      </c>
      <c r="L576" s="324">
        <v>325835.75</v>
      </c>
      <c r="M576" s="325">
        <v>1</v>
      </c>
    </row>
    <row r="577" spans="2:13" s="89" customFormat="1" ht="26.4" x14ac:dyDescent="0.9">
      <c r="B577" s="318" t="s">
        <v>205</v>
      </c>
      <c r="C577" s="319" t="s">
        <v>169</v>
      </c>
      <c r="D577" s="320">
        <v>100</v>
      </c>
      <c r="E577" s="320">
        <v>2.4769999999999999</v>
      </c>
      <c r="F577" s="321" t="s">
        <v>191</v>
      </c>
      <c r="G577" s="322">
        <v>2.4769999999999999</v>
      </c>
      <c r="H577" s="322">
        <v>2.5</v>
      </c>
      <c r="I577" s="323" t="s">
        <v>171</v>
      </c>
      <c r="J577" s="324">
        <v>452817.59</v>
      </c>
      <c r="K577" s="324">
        <v>450000</v>
      </c>
      <c r="L577" s="324">
        <v>450000</v>
      </c>
      <c r="M577" s="325">
        <v>1</v>
      </c>
    </row>
    <row r="578" spans="2:13" s="89" customFormat="1" ht="26.4" x14ac:dyDescent="0.9">
      <c r="B578" s="318" t="s">
        <v>205</v>
      </c>
      <c r="C578" s="319" t="s">
        <v>169</v>
      </c>
      <c r="D578" s="320">
        <v>100</v>
      </c>
      <c r="E578" s="320">
        <v>2.7315999999999998</v>
      </c>
      <c r="F578" s="321" t="s">
        <v>194</v>
      </c>
      <c r="G578" s="322">
        <v>2.7315999999999998</v>
      </c>
      <c r="H578" s="322">
        <v>2.75</v>
      </c>
      <c r="I578" s="323" t="s">
        <v>171</v>
      </c>
      <c r="J578" s="324">
        <v>1013809.76</v>
      </c>
      <c r="K578" s="324">
        <v>1000000</v>
      </c>
      <c r="L578" s="324">
        <v>1000000</v>
      </c>
      <c r="M578" s="325">
        <v>1</v>
      </c>
    </row>
    <row r="579" spans="2:13" s="89" customFormat="1" ht="26.4" x14ac:dyDescent="0.9">
      <c r="B579" s="318" t="s">
        <v>205</v>
      </c>
      <c r="C579" s="319" t="s">
        <v>169</v>
      </c>
      <c r="D579" s="320">
        <v>100.91240000000001</v>
      </c>
      <c r="E579" s="320">
        <v>9.4499999999999993</v>
      </c>
      <c r="F579" s="321" t="s">
        <v>306</v>
      </c>
      <c r="G579" s="322">
        <v>8</v>
      </c>
      <c r="H579" s="322">
        <v>8.0730000000000004</v>
      </c>
      <c r="I579" s="323" t="s">
        <v>171</v>
      </c>
      <c r="J579" s="324">
        <v>1534137.5</v>
      </c>
      <c r="K579" s="324">
        <v>1400000</v>
      </c>
      <c r="L579" s="324">
        <v>1412773.81</v>
      </c>
      <c r="M579" s="325">
        <v>2</v>
      </c>
    </row>
    <row r="580" spans="2:13" s="89" customFormat="1" ht="26.4" x14ac:dyDescent="0.9">
      <c r="B580" s="318" t="s">
        <v>307</v>
      </c>
      <c r="C580" s="319" t="s">
        <v>169</v>
      </c>
      <c r="D580" s="320">
        <v>100</v>
      </c>
      <c r="E580" s="320">
        <v>2.7315999999999998</v>
      </c>
      <c r="F580" s="321" t="s">
        <v>194</v>
      </c>
      <c r="G580" s="322">
        <v>2.7315999999999998</v>
      </c>
      <c r="H580" s="322">
        <v>2.75</v>
      </c>
      <c r="I580" s="323" t="s">
        <v>171</v>
      </c>
      <c r="J580" s="324">
        <v>3041429.27</v>
      </c>
      <c r="K580" s="324">
        <v>3000000</v>
      </c>
      <c r="L580" s="324">
        <v>3000000</v>
      </c>
      <c r="M580" s="325">
        <v>1</v>
      </c>
    </row>
    <row r="581" spans="2:13" s="89" customFormat="1" ht="26.4" x14ac:dyDescent="0.9">
      <c r="B581" s="318" t="s">
        <v>307</v>
      </c>
      <c r="C581" s="319" t="s">
        <v>169</v>
      </c>
      <c r="D581" s="320">
        <v>100</v>
      </c>
      <c r="E581" s="320">
        <v>6</v>
      </c>
      <c r="F581" s="321" t="s">
        <v>285</v>
      </c>
      <c r="G581" s="322">
        <v>6</v>
      </c>
      <c r="H581" s="322">
        <v>6.1669999999999998</v>
      </c>
      <c r="I581" s="323" t="s">
        <v>171</v>
      </c>
      <c r="J581" s="324">
        <v>1005166.67</v>
      </c>
      <c r="K581" s="324">
        <v>1000000</v>
      </c>
      <c r="L581" s="324">
        <v>1000000</v>
      </c>
      <c r="M581" s="325">
        <v>1</v>
      </c>
    </row>
    <row r="582" spans="2:13" s="89" customFormat="1" ht="26.4" x14ac:dyDescent="0.9">
      <c r="B582" s="318" t="s">
        <v>577</v>
      </c>
      <c r="C582" s="319" t="s">
        <v>169</v>
      </c>
      <c r="D582" s="320">
        <v>100</v>
      </c>
      <c r="E582" s="320">
        <v>2.7315999999999998</v>
      </c>
      <c r="F582" s="321" t="s">
        <v>194</v>
      </c>
      <c r="G582" s="322">
        <v>2.7315999999999998</v>
      </c>
      <c r="H582" s="322">
        <v>2.75</v>
      </c>
      <c r="I582" s="323" t="s">
        <v>171</v>
      </c>
      <c r="J582" s="324">
        <v>2534524.39</v>
      </c>
      <c r="K582" s="324">
        <v>2500000</v>
      </c>
      <c r="L582" s="324">
        <v>2500000</v>
      </c>
      <c r="M582" s="325">
        <v>1</v>
      </c>
    </row>
    <row r="583" spans="2:13" s="89" customFormat="1" ht="26.4" x14ac:dyDescent="0.9">
      <c r="B583" s="318" t="s">
        <v>578</v>
      </c>
      <c r="C583" s="319" t="s">
        <v>169</v>
      </c>
      <c r="D583" s="320">
        <v>100</v>
      </c>
      <c r="E583" s="320">
        <v>4.25</v>
      </c>
      <c r="F583" s="321" t="s">
        <v>285</v>
      </c>
      <c r="G583" s="322">
        <v>4.25</v>
      </c>
      <c r="H583" s="322">
        <v>4.3330000000000002</v>
      </c>
      <c r="I583" s="323" t="s">
        <v>171</v>
      </c>
      <c r="J583" s="324">
        <v>5018.3</v>
      </c>
      <c r="K583" s="324">
        <v>5000</v>
      </c>
      <c r="L583" s="324">
        <v>5000</v>
      </c>
      <c r="M583" s="325">
        <v>1</v>
      </c>
    </row>
    <row r="584" spans="2:13" s="89" customFormat="1" ht="26.4" x14ac:dyDescent="0.9">
      <c r="B584" s="318" t="s">
        <v>308</v>
      </c>
      <c r="C584" s="319" t="s">
        <v>169</v>
      </c>
      <c r="D584" s="320">
        <v>100</v>
      </c>
      <c r="E584" s="320">
        <v>1.9822</v>
      </c>
      <c r="F584" s="321" t="s">
        <v>291</v>
      </c>
      <c r="G584" s="322">
        <v>1.9822</v>
      </c>
      <c r="H584" s="322">
        <v>2</v>
      </c>
      <c r="I584" s="323" t="s">
        <v>171</v>
      </c>
      <c r="J584" s="324">
        <v>32061668.440000001</v>
      </c>
      <c r="K584" s="324">
        <v>32000000</v>
      </c>
      <c r="L584" s="324">
        <v>32000000</v>
      </c>
      <c r="M584" s="325">
        <v>4</v>
      </c>
    </row>
    <row r="585" spans="2:13" s="89" customFormat="1" ht="26.4" x14ac:dyDescent="0.9">
      <c r="B585" s="318" t="s">
        <v>308</v>
      </c>
      <c r="C585" s="319" t="s">
        <v>169</v>
      </c>
      <c r="D585" s="320">
        <v>100</v>
      </c>
      <c r="E585" s="320">
        <v>2.4769999999999999</v>
      </c>
      <c r="F585" s="321" t="s">
        <v>191</v>
      </c>
      <c r="G585" s="322">
        <v>2.4769999999999999</v>
      </c>
      <c r="H585" s="322">
        <v>2.5</v>
      </c>
      <c r="I585" s="323" t="s">
        <v>171</v>
      </c>
      <c r="J585" s="324">
        <v>12578266.32</v>
      </c>
      <c r="K585" s="324">
        <v>12500000</v>
      </c>
      <c r="L585" s="324">
        <v>12500000</v>
      </c>
      <c r="M585" s="325">
        <v>2</v>
      </c>
    </row>
    <row r="586" spans="2:13" s="89" customFormat="1" ht="26.4" x14ac:dyDescent="0.9">
      <c r="B586" s="318" t="s">
        <v>579</v>
      </c>
      <c r="C586" s="319" t="s">
        <v>169</v>
      </c>
      <c r="D586" s="320">
        <v>100</v>
      </c>
      <c r="E586" s="320">
        <v>5</v>
      </c>
      <c r="F586" s="321" t="s">
        <v>557</v>
      </c>
      <c r="G586" s="322">
        <v>5</v>
      </c>
      <c r="H586" s="322">
        <v>5.1150000000000002</v>
      </c>
      <c r="I586" s="323" t="s">
        <v>171</v>
      </c>
      <c r="J586" s="324">
        <v>241100</v>
      </c>
      <c r="K586" s="324">
        <v>240000</v>
      </c>
      <c r="L586" s="324">
        <v>240000</v>
      </c>
      <c r="M586" s="325">
        <v>1</v>
      </c>
    </row>
    <row r="587" spans="2:13" s="89" customFormat="1" ht="26.4" x14ac:dyDescent="0.9">
      <c r="B587" s="318" t="s">
        <v>309</v>
      </c>
      <c r="C587" s="319" t="s">
        <v>169</v>
      </c>
      <c r="D587" s="320">
        <v>100</v>
      </c>
      <c r="E587" s="320">
        <v>8.5</v>
      </c>
      <c r="F587" s="321" t="s">
        <v>193</v>
      </c>
      <c r="G587" s="322">
        <v>8.5</v>
      </c>
      <c r="H587" s="322">
        <v>8.6790000000000003</v>
      </c>
      <c r="I587" s="323" t="s">
        <v>171</v>
      </c>
      <c r="J587" s="324">
        <v>1042736.11</v>
      </c>
      <c r="K587" s="324">
        <v>1000000</v>
      </c>
      <c r="L587" s="324">
        <v>1000000</v>
      </c>
      <c r="M587" s="325">
        <v>1</v>
      </c>
    </row>
    <row r="588" spans="2:13" s="89" customFormat="1" ht="26.4" x14ac:dyDescent="0.9">
      <c r="B588" s="318" t="s">
        <v>580</v>
      </c>
      <c r="C588" s="319" t="s">
        <v>169</v>
      </c>
      <c r="D588" s="320">
        <v>100</v>
      </c>
      <c r="E588" s="320">
        <v>2.7315999999999998</v>
      </c>
      <c r="F588" s="321" t="s">
        <v>194</v>
      </c>
      <c r="G588" s="322">
        <v>2.7315999999999998</v>
      </c>
      <c r="H588" s="322">
        <v>2.75</v>
      </c>
      <c r="I588" s="323" t="s">
        <v>171</v>
      </c>
      <c r="J588" s="324">
        <v>2027619.51</v>
      </c>
      <c r="K588" s="324">
        <v>2000000</v>
      </c>
      <c r="L588" s="324">
        <v>2000000</v>
      </c>
      <c r="M588" s="325">
        <v>1</v>
      </c>
    </row>
    <row r="589" spans="2:13" s="89" customFormat="1" ht="26.4" x14ac:dyDescent="0.9">
      <c r="B589" s="318" t="s">
        <v>581</v>
      </c>
      <c r="C589" s="319" t="s">
        <v>169</v>
      </c>
      <c r="D589" s="320">
        <v>100</v>
      </c>
      <c r="E589" s="320">
        <v>8.5</v>
      </c>
      <c r="F589" s="321" t="s">
        <v>251</v>
      </c>
      <c r="G589" s="322">
        <v>8.5</v>
      </c>
      <c r="H589" s="322">
        <v>8.738999999999999</v>
      </c>
      <c r="I589" s="323" t="s">
        <v>171</v>
      </c>
      <c r="J589" s="324">
        <v>308712.5</v>
      </c>
      <c r="K589" s="324">
        <v>300000</v>
      </c>
      <c r="L589" s="324">
        <v>300000</v>
      </c>
      <c r="M589" s="325">
        <v>1</v>
      </c>
    </row>
    <row r="590" spans="2:13" s="89" customFormat="1" ht="26.4" x14ac:dyDescent="0.9">
      <c r="B590" s="318" t="s">
        <v>581</v>
      </c>
      <c r="C590" s="319" t="s">
        <v>169</v>
      </c>
      <c r="D590" s="320">
        <v>100</v>
      </c>
      <c r="E590" s="320">
        <v>8.75</v>
      </c>
      <c r="F590" s="321" t="s">
        <v>193</v>
      </c>
      <c r="G590" s="322">
        <v>8.75</v>
      </c>
      <c r="H590" s="322">
        <v>8.94</v>
      </c>
      <c r="I590" s="323" t="s">
        <v>171</v>
      </c>
      <c r="J590" s="324">
        <v>36539.760000000002</v>
      </c>
      <c r="K590" s="324">
        <v>35000</v>
      </c>
      <c r="L590" s="324">
        <v>35000</v>
      </c>
      <c r="M590" s="325">
        <v>2</v>
      </c>
    </row>
    <row r="591" spans="2:13" s="89" customFormat="1" ht="26.4" x14ac:dyDescent="0.9">
      <c r="B591" s="318" t="s">
        <v>581</v>
      </c>
      <c r="C591" s="319" t="s">
        <v>169</v>
      </c>
      <c r="D591" s="320">
        <v>100</v>
      </c>
      <c r="E591" s="320">
        <v>10</v>
      </c>
      <c r="F591" s="321" t="s">
        <v>293</v>
      </c>
      <c r="G591" s="322">
        <v>10</v>
      </c>
      <c r="H591" s="322">
        <v>9.9939999999999998</v>
      </c>
      <c r="I591" s="323" t="s">
        <v>171</v>
      </c>
      <c r="J591" s="324">
        <v>110111.11</v>
      </c>
      <c r="K591" s="324">
        <v>100000</v>
      </c>
      <c r="L591" s="324">
        <v>100000</v>
      </c>
      <c r="M591" s="325">
        <v>1</v>
      </c>
    </row>
    <row r="592" spans="2:13" s="90" customFormat="1" ht="26.4" x14ac:dyDescent="0.9">
      <c r="B592" s="305" t="s">
        <v>178</v>
      </c>
      <c r="C592" s="312"/>
      <c r="D592" s="313"/>
      <c r="E592" s="313"/>
      <c r="F592" s="314"/>
      <c r="G592" s="315"/>
      <c r="H592" s="315"/>
      <c r="I592" s="436"/>
      <c r="J592" s="316">
        <v>112660124.21000001</v>
      </c>
      <c r="K592" s="316">
        <v>110885272.81999999</v>
      </c>
      <c r="L592" s="316">
        <v>110906443.96000001</v>
      </c>
      <c r="M592" s="317">
        <v>51</v>
      </c>
    </row>
    <row r="593" spans="2:13" s="90" customFormat="1" ht="26.4" x14ac:dyDescent="0.9">
      <c r="B593" s="305" t="s">
        <v>582</v>
      </c>
      <c r="C593" s="312"/>
      <c r="D593" s="313"/>
      <c r="E593" s="313"/>
      <c r="F593" s="314"/>
      <c r="G593" s="315"/>
      <c r="H593" s="315"/>
      <c r="I593" s="436"/>
      <c r="J593" s="316"/>
      <c r="K593" s="316"/>
      <c r="L593" s="316"/>
      <c r="M593" s="317"/>
    </row>
    <row r="594" spans="2:13" s="89" customFormat="1" ht="26.4" x14ac:dyDescent="0.9">
      <c r="B594" s="318" t="s">
        <v>583</v>
      </c>
      <c r="C594" s="319" t="s">
        <v>169</v>
      </c>
      <c r="D594" s="320">
        <v>100</v>
      </c>
      <c r="E594" s="320">
        <v>7.25</v>
      </c>
      <c r="F594" s="321" t="s">
        <v>193</v>
      </c>
      <c r="G594" s="322">
        <v>7.25</v>
      </c>
      <c r="H594" s="322">
        <v>7.3800000000000008</v>
      </c>
      <c r="I594" s="323" t="s">
        <v>171</v>
      </c>
      <c r="J594" s="324">
        <v>518225.69</v>
      </c>
      <c r="K594" s="324">
        <v>500000</v>
      </c>
      <c r="L594" s="324">
        <v>500000</v>
      </c>
      <c r="M594" s="325">
        <v>1</v>
      </c>
    </row>
    <row r="595" spans="2:13" s="89" customFormat="1" ht="26.4" x14ac:dyDescent="0.9">
      <c r="B595" s="318" t="s">
        <v>583</v>
      </c>
      <c r="C595" s="319" t="s">
        <v>169</v>
      </c>
      <c r="D595" s="320">
        <v>100</v>
      </c>
      <c r="E595" s="320">
        <v>8.75</v>
      </c>
      <c r="F595" s="321" t="s">
        <v>300</v>
      </c>
      <c r="G595" s="322">
        <v>8.75</v>
      </c>
      <c r="H595" s="322">
        <v>8.75</v>
      </c>
      <c r="I595" s="323" t="s">
        <v>171</v>
      </c>
      <c r="J595" s="324">
        <v>195968.75</v>
      </c>
      <c r="K595" s="324">
        <v>180000</v>
      </c>
      <c r="L595" s="324">
        <v>180000</v>
      </c>
      <c r="M595" s="325">
        <v>1</v>
      </c>
    </row>
    <row r="596" spans="2:13" s="90" customFormat="1" ht="26.4" x14ac:dyDescent="0.9">
      <c r="B596" s="305" t="s">
        <v>178</v>
      </c>
      <c r="C596" s="312"/>
      <c r="D596" s="313"/>
      <c r="E596" s="313"/>
      <c r="F596" s="314"/>
      <c r="G596" s="315"/>
      <c r="H596" s="315"/>
      <c r="I596" s="436"/>
      <c r="J596" s="316">
        <v>714194.44</v>
      </c>
      <c r="K596" s="316">
        <v>680000</v>
      </c>
      <c r="L596" s="316">
        <v>680000</v>
      </c>
      <c r="M596" s="317">
        <v>2</v>
      </c>
    </row>
    <row r="597" spans="2:13" s="90" customFormat="1" ht="26.4" x14ac:dyDescent="0.9">
      <c r="B597" s="305" t="s">
        <v>310</v>
      </c>
      <c r="C597" s="312"/>
      <c r="D597" s="313"/>
      <c r="E597" s="313"/>
      <c r="F597" s="314"/>
      <c r="G597" s="315"/>
      <c r="H597" s="315"/>
      <c r="I597" s="436"/>
      <c r="J597" s="316"/>
      <c r="K597" s="316"/>
      <c r="L597" s="316"/>
      <c r="M597" s="317"/>
    </row>
    <row r="598" spans="2:13" s="89" customFormat="1" ht="26.4" x14ac:dyDescent="0.9">
      <c r="B598" s="318" t="s">
        <v>312</v>
      </c>
      <c r="C598" s="319" t="s">
        <v>169</v>
      </c>
      <c r="D598" s="320">
        <v>99.999099999999999</v>
      </c>
      <c r="E598" s="320">
        <v>9</v>
      </c>
      <c r="F598" s="321" t="s">
        <v>584</v>
      </c>
      <c r="G598" s="322">
        <v>9</v>
      </c>
      <c r="H598" s="322">
        <v>9.3083299999999998</v>
      </c>
      <c r="I598" s="323" t="s">
        <v>180</v>
      </c>
      <c r="J598" s="324">
        <v>430000</v>
      </c>
      <c r="K598" s="324">
        <v>591227.82999999996</v>
      </c>
      <c r="L598" s="324">
        <v>429996.54</v>
      </c>
      <c r="M598" s="325">
        <v>1</v>
      </c>
    </row>
    <row r="599" spans="2:13" s="90" customFormat="1" ht="26.4" x14ac:dyDescent="0.9">
      <c r="B599" s="305" t="s">
        <v>178</v>
      </c>
      <c r="C599" s="312"/>
      <c r="D599" s="313"/>
      <c r="E599" s="313"/>
      <c r="F599" s="314"/>
      <c r="G599" s="315"/>
      <c r="H599" s="315"/>
      <c r="I599" s="436"/>
      <c r="J599" s="316">
        <v>430000</v>
      </c>
      <c r="K599" s="316">
        <v>591227.82999999996</v>
      </c>
      <c r="L599" s="316">
        <v>429996.54</v>
      </c>
      <c r="M599" s="317">
        <v>1</v>
      </c>
    </row>
    <row r="600" spans="2:13" s="90" customFormat="1" ht="26.4" x14ac:dyDescent="0.9">
      <c r="B600" s="305" t="s">
        <v>585</v>
      </c>
      <c r="C600" s="312"/>
      <c r="D600" s="313"/>
      <c r="E600" s="313"/>
      <c r="F600" s="314"/>
      <c r="G600" s="315"/>
      <c r="H600" s="315"/>
      <c r="I600" s="436"/>
      <c r="J600" s="316"/>
      <c r="K600" s="316"/>
      <c r="L600" s="316"/>
      <c r="M600" s="317"/>
    </row>
    <row r="601" spans="2:13" s="89" customFormat="1" ht="26.4" x14ac:dyDescent="0.9">
      <c r="B601" s="318" t="s">
        <v>586</v>
      </c>
      <c r="C601" s="319" t="s">
        <v>169</v>
      </c>
      <c r="D601" s="320">
        <v>100</v>
      </c>
      <c r="E601" s="320">
        <v>0.1</v>
      </c>
      <c r="F601" s="321" t="s">
        <v>587</v>
      </c>
      <c r="G601" s="322">
        <v>0.1</v>
      </c>
      <c r="H601" s="322">
        <v>10.004</v>
      </c>
      <c r="I601" s="323" t="s">
        <v>588</v>
      </c>
      <c r="J601" s="324">
        <v>25084180</v>
      </c>
      <c r="K601" s="324">
        <v>25084180</v>
      </c>
      <c r="L601" s="324">
        <v>25084180</v>
      </c>
      <c r="M601" s="325">
        <v>1</v>
      </c>
    </row>
    <row r="602" spans="2:13" s="89" customFormat="1" ht="26.4" x14ac:dyDescent="0.9">
      <c r="B602" s="318" t="s">
        <v>586</v>
      </c>
      <c r="C602" s="319" t="s">
        <v>169</v>
      </c>
      <c r="D602" s="320">
        <v>100</v>
      </c>
      <c r="E602" s="320">
        <v>8.99</v>
      </c>
      <c r="F602" s="321" t="s">
        <v>587</v>
      </c>
      <c r="G602" s="322">
        <v>8.99</v>
      </c>
      <c r="H602" s="322">
        <v>936.98300000000006</v>
      </c>
      <c r="I602" s="323" t="s">
        <v>588</v>
      </c>
      <c r="J602" s="324">
        <v>40926820</v>
      </c>
      <c r="K602" s="324">
        <v>40926820</v>
      </c>
      <c r="L602" s="324">
        <v>40926820</v>
      </c>
      <c r="M602" s="325">
        <v>1</v>
      </c>
    </row>
    <row r="603" spans="2:13" s="90" customFormat="1" ht="26.4" x14ac:dyDescent="0.9">
      <c r="B603" s="305" t="s">
        <v>178</v>
      </c>
      <c r="C603" s="312"/>
      <c r="D603" s="313"/>
      <c r="E603" s="313"/>
      <c r="F603" s="314"/>
      <c r="G603" s="315"/>
      <c r="H603" s="315"/>
      <c r="I603" s="436"/>
      <c r="J603" s="316">
        <v>66011000</v>
      </c>
      <c r="K603" s="316">
        <v>66011000</v>
      </c>
      <c r="L603" s="316">
        <v>66011000</v>
      </c>
      <c r="M603" s="317">
        <v>2</v>
      </c>
    </row>
    <row r="604" spans="2:13" s="90" customFormat="1" ht="26.4" x14ac:dyDescent="0.9">
      <c r="B604" s="305" t="s">
        <v>313</v>
      </c>
      <c r="C604" s="312"/>
      <c r="D604" s="313"/>
      <c r="E604" s="313"/>
      <c r="F604" s="314"/>
      <c r="G604" s="315"/>
      <c r="H604" s="315"/>
      <c r="I604" s="436"/>
      <c r="J604" s="316"/>
      <c r="K604" s="316"/>
      <c r="L604" s="316"/>
      <c r="M604" s="317"/>
    </row>
    <row r="605" spans="2:13" s="89" customFormat="1" ht="26.4" x14ac:dyDescent="0.9">
      <c r="B605" s="318" t="s">
        <v>248</v>
      </c>
      <c r="C605" s="319" t="s">
        <v>169</v>
      </c>
      <c r="D605" s="320">
        <v>95.011799999999994</v>
      </c>
      <c r="E605" s="320"/>
      <c r="F605" s="321" t="s">
        <v>197</v>
      </c>
      <c r="G605" s="322">
        <v>10.5</v>
      </c>
      <c r="H605" s="322">
        <v>10.775</v>
      </c>
      <c r="I605" s="323" t="s">
        <v>171</v>
      </c>
      <c r="J605" s="324">
        <v>160499.94</v>
      </c>
      <c r="K605" s="324">
        <v>163358.72</v>
      </c>
      <c r="L605" s="324">
        <v>152494</v>
      </c>
      <c r="M605" s="325">
        <v>1</v>
      </c>
    </row>
    <row r="606" spans="2:13" s="89" customFormat="1" ht="26.4" x14ac:dyDescent="0.9">
      <c r="B606" s="318" t="s">
        <v>511</v>
      </c>
      <c r="C606" s="319" t="s">
        <v>169</v>
      </c>
      <c r="D606" s="320">
        <v>99.430300000000003</v>
      </c>
      <c r="E606" s="320"/>
      <c r="F606" s="321" t="s">
        <v>589</v>
      </c>
      <c r="G606" s="322">
        <v>8.25</v>
      </c>
      <c r="H606" s="322">
        <v>8.5739999999999998</v>
      </c>
      <c r="I606" s="323" t="s">
        <v>171</v>
      </c>
      <c r="J606" s="324">
        <v>491.25</v>
      </c>
      <c r="K606" s="324">
        <v>500</v>
      </c>
      <c r="L606" s="324">
        <v>488.45</v>
      </c>
      <c r="M606" s="325">
        <v>1</v>
      </c>
    </row>
    <row r="607" spans="2:13" s="89" customFormat="1" ht="26.4" x14ac:dyDescent="0.9">
      <c r="B607" s="318" t="s">
        <v>511</v>
      </c>
      <c r="C607" s="319" t="s">
        <v>169</v>
      </c>
      <c r="D607" s="320">
        <v>99.407600000000002</v>
      </c>
      <c r="E607" s="320"/>
      <c r="F607" s="321" t="s">
        <v>590</v>
      </c>
      <c r="G607" s="322">
        <v>8.25</v>
      </c>
      <c r="H607" s="322">
        <v>8.5730000000000004</v>
      </c>
      <c r="I607" s="323" t="s">
        <v>171</v>
      </c>
      <c r="J607" s="324">
        <v>31602.51</v>
      </c>
      <c r="K607" s="324">
        <v>32165.4</v>
      </c>
      <c r="L607" s="324">
        <v>31415.33</v>
      </c>
      <c r="M607" s="325">
        <v>1</v>
      </c>
    </row>
    <row r="608" spans="2:13" s="89" customFormat="1" ht="26.4" x14ac:dyDescent="0.9">
      <c r="B608" s="318" t="s">
        <v>511</v>
      </c>
      <c r="C608" s="319" t="s">
        <v>169</v>
      </c>
      <c r="D608" s="320">
        <v>99.272000000000006</v>
      </c>
      <c r="E608" s="320"/>
      <c r="F608" s="321" t="s">
        <v>287</v>
      </c>
      <c r="G608" s="322">
        <v>8.25</v>
      </c>
      <c r="H608" s="322">
        <v>8.5670000000000002</v>
      </c>
      <c r="I608" s="323" t="s">
        <v>171</v>
      </c>
      <c r="J608" s="324">
        <v>29809.05</v>
      </c>
      <c r="K608" s="324">
        <v>30340</v>
      </c>
      <c r="L608" s="324">
        <v>29592.04</v>
      </c>
      <c r="M608" s="325">
        <v>1</v>
      </c>
    </row>
    <row r="609" spans="2:13" s="89" customFormat="1" ht="26.4" x14ac:dyDescent="0.9">
      <c r="B609" s="318" t="s">
        <v>511</v>
      </c>
      <c r="C609" s="319" t="s">
        <v>169</v>
      </c>
      <c r="D609" s="320">
        <v>99.181700000000006</v>
      </c>
      <c r="E609" s="320"/>
      <c r="F609" s="321" t="s">
        <v>399</v>
      </c>
      <c r="G609" s="322">
        <v>8.25</v>
      </c>
      <c r="H609" s="322">
        <v>8.5630000000000006</v>
      </c>
      <c r="I609" s="323" t="s">
        <v>171</v>
      </c>
      <c r="J609" s="324">
        <v>2441.5100000000002</v>
      </c>
      <c r="K609" s="324">
        <v>2485</v>
      </c>
      <c r="L609" s="324">
        <v>2421.5300000000002</v>
      </c>
      <c r="M609" s="325">
        <v>1</v>
      </c>
    </row>
    <row r="610" spans="2:13" s="89" customFormat="1" ht="26.4" x14ac:dyDescent="0.9">
      <c r="B610" s="318" t="s">
        <v>511</v>
      </c>
      <c r="C610" s="319" t="s">
        <v>169</v>
      </c>
      <c r="D610" s="320">
        <v>98.511300000000006</v>
      </c>
      <c r="E610" s="320"/>
      <c r="F610" s="321" t="s">
        <v>278</v>
      </c>
      <c r="G610" s="322">
        <v>8.5</v>
      </c>
      <c r="H610" s="322">
        <v>8.8019999999999996</v>
      </c>
      <c r="I610" s="323" t="s">
        <v>171</v>
      </c>
      <c r="J610" s="324">
        <v>3555.67</v>
      </c>
      <c r="K610" s="324">
        <v>3619</v>
      </c>
      <c r="L610" s="324">
        <v>3502.74</v>
      </c>
      <c r="M610" s="325">
        <v>1</v>
      </c>
    </row>
    <row r="611" spans="2:13" s="89" customFormat="1" ht="26.4" x14ac:dyDescent="0.9">
      <c r="B611" s="318" t="s">
        <v>511</v>
      </c>
      <c r="C611" s="319" t="s">
        <v>169</v>
      </c>
      <c r="D611" s="320">
        <v>97.828699999999998</v>
      </c>
      <c r="E611" s="320"/>
      <c r="F611" s="321" t="s">
        <v>177</v>
      </c>
      <c r="G611" s="322">
        <v>8.5</v>
      </c>
      <c r="H611" s="322">
        <v>8.77</v>
      </c>
      <c r="I611" s="323" t="s">
        <v>171</v>
      </c>
      <c r="J611" s="324">
        <v>6661.35</v>
      </c>
      <c r="K611" s="324">
        <v>6780</v>
      </c>
      <c r="L611" s="324">
        <v>6516.72</v>
      </c>
      <c r="M611" s="325">
        <v>1</v>
      </c>
    </row>
    <row r="612" spans="2:13" s="89" customFormat="1" ht="26.4" x14ac:dyDescent="0.9">
      <c r="B612" s="318" t="s">
        <v>315</v>
      </c>
      <c r="C612" s="319" t="s">
        <v>169</v>
      </c>
      <c r="D612" s="320">
        <v>99.370599999999996</v>
      </c>
      <c r="E612" s="320"/>
      <c r="F612" s="321" t="s">
        <v>591</v>
      </c>
      <c r="G612" s="322">
        <v>9.5</v>
      </c>
      <c r="H612" s="322">
        <v>9.9320000000000004</v>
      </c>
      <c r="I612" s="323" t="s">
        <v>171</v>
      </c>
      <c r="J612" s="324">
        <v>17319.43</v>
      </c>
      <c r="K612" s="324">
        <v>18188.240000000002</v>
      </c>
      <c r="L612" s="324">
        <v>17210.43</v>
      </c>
      <c r="M612" s="325">
        <v>1</v>
      </c>
    </row>
    <row r="613" spans="2:13" s="89" customFormat="1" ht="26.4" x14ac:dyDescent="0.9">
      <c r="B613" s="318" t="s">
        <v>316</v>
      </c>
      <c r="C613" s="319" t="s">
        <v>169</v>
      </c>
      <c r="D613" s="320">
        <v>99.403499999999994</v>
      </c>
      <c r="E613" s="320"/>
      <c r="F613" s="321" t="s">
        <v>591</v>
      </c>
      <c r="G613" s="322">
        <v>9</v>
      </c>
      <c r="H613" s="322">
        <v>9.3879999999999999</v>
      </c>
      <c r="I613" s="323" t="s">
        <v>171</v>
      </c>
      <c r="J613" s="324">
        <v>27448.52</v>
      </c>
      <c r="K613" s="324">
        <v>28191.05</v>
      </c>
      <c r="L613" s="324">
        <v>27284.81</v>
      </c>
      <c r="M613" s="325">
        <v>1</v>
      </c>
    </row>
    <row r="614" spans="2:13" s="89" customFormat="1" ht="26.4" x14ac:dyDescent="0.9">
      <c r="B614" s="318" t="s">
        <v>316</v>
      </c>
      <c r="C614" s="319" t="s">
        <v>169</v>
      </c>
      <c r="D614" s="320">
        <v>97.967100000000002</v>
      </c>
      <c r="E614" s="320"/>
      <c r="F614" s="321" t="s">
        <v>492</v>
      </c>
      <c r="G614" s="322">
        <v>9</v>
      </c>
      <c r="H614" s="322">
        <v>9.3160000000000007</v>
      </c>
      <c r="I614" s="323" t="s">
        <v>171</v>
      </c>
      <c r="J614" s="324">
        <v>40408.83</v>
      </c>
      <c r="K614" s="324">
        <v>41501.96</v>
      </c>
      <c r="L614" s="324">
        <v>39587.39</v>
      </c>
      <c r="M614" s="325">
        <v>1</v>
      </c>
    </row>
    <row r="615" spans="2:13" s="89" customFormat="1" ht="26.4" x14ac:dyDescent="0.9">
      <c r="B615" s="318" t="s">
        <v>317</v>
      </c>
      <c r="C615" s="319" t="s">
        <v>169</v>
      </c>
      <c r="D615" s="320">
        <v>95.313699999999997</v>
      </c>
      <c r="E615" s="320"/>
      <c r="F615" s="321" t="s">
        <v>400</v>
      </c>
      <c r="G615" s="322">
        <v>10</v>
      </c>
      <c r="H615" s="322">
        <v>10.254000000000001</v>
      </c>
      <c r="I615" s="323" t="s">
        <v>171</v>
      </c>
      <c r="J615" s="324">
        <v>5745</v>
      </c>
      <c r="K615" s="324">
        <v>6033.19</v>
      </c>
      <c r="L615" s="324">
        <v>5475.77</v>
      </c>
      <c r="M615" s="325">
        <v>1</v>
      </c>
    </row>
    <row r="616" spans="2:13" s="89" customFormat="1" ht="26.4" x14ac:dyDescent="0.9">
      <c r="B616" s="318" t="s">
        <v>317</v>
      </c>
      <c r="C616" s="319" t="s">
        <v>169</v>
      </c>
      <c r="D616" s="320">
        <v>95.263199999999998</v>
      </c>
      <c r="E616" s="320"/>
      <c r="F616" s="321" t="s">
        <v>296</v>
      </c>
      <c r="G616" s="322">
        <v>10</v>
      </c>
      <c r="H616" s="322">
        <v>10.251000000000001</v>
      </c>
      <c r="I616" s="323" t="s">
        <v>171</v>
      </c>
      <c r="J616" s="324">
        <v>8350</v>
      </c>
      <c r="K616" s="324">
        <v>8768.8700000000008</v>
      </c>
      <c r="L616" s="324">
        <v>7954.49</v>
      </c>
      <c r="M616" s="325">
        <v>1</v>
      </c>
    </row>
    <row r="617" spans="2:13" s="89" customFormat="1" ht="26.4" x14ac:dyDescent="0.9">
      <c r="B617" s="318" t="s">
        <v>592</v>
      </c>
      <c r="C617" s="319" t="s">
        <v>169</v>
      </c>
      <c r="D617" s="320">
        <v>97.323599999999999</v>
      </c>
      <c r="E617" s="320"/>
      <c r="F617" s="321" t="s">
        <v>250</v>
      </c>
      <c r="G617" s="322">
        <v>11</v>
      </c>
      <c r="H617" s="322">
        <v>11.462</v>
      </c>
      <c r="I617" s="323" t="s">
        <v>171</v>
      </c>
      <c r="J617" s="324">
        <v>8116.06</v>
      </c>
      <c r="K617" s="324">
        <v>8523.2000000000007</v>
      </c>
      <c r="L617" s="324">
        <v>7898.84</v>
      </c>
      <c r="M617" s="325">
        <v>1</v>
      </c>
    </row>
    <row r="618" spans="2:13" s="90" customFormat="1" ht="26.4" x14ac:dyDescent="0.9">
      <c r="B618" s="305" t="s">
        <v>178</v>
      </c>
      <c r="C618" s="312"/>
      <c r="D618" s="313"/>
      <c r="E618" s="313"/>
      <c r="F618" s="314"/>
      <c r="G618" s="315"/>
      <c r="H618" s="315"/>
      <c r="I618" s="436"/>
      <c r="J618" s="316">
        <v>342449.12000000005</v>
      </c>
      <c r="K618" s="316">
        <v>350454.63</v>
      </c>
      <c r="L618" s="316">
        <v>331842.5400000001</v>
      </c>
      <c r="M618" s="317">
        <v>13</v>
      </c>
    </row>
    <row r="619" spans="2:13" s="90" customFormat="1" ht="26.4" x14ac:dyDescent="0.9">
      <c r="B619" s="305" t="s">
        <v>593</v>
      </c>
      <c r="C619" s="312"/>
      <c r="D619" s="313"/>
      <c r="E619" s="313"/>
      <c r="F619" s="314"/>
      <c r="G619" s="315"/>
      <c r="H619" s="315"/>
      <c r="I619" s="436"/>
      <c r="J619" s="316"/>
      <c r="K619" s="316"/>
      <c r="L619" s="316"/>
      <c r="M619" s="317"/>
    </row>
    <row r="620" spans="2:13" s="89" customFormat="1" ht="26.4" x14ac:dyDescent="0.9">
      <c r="B620" s="318" t="s">
        <v>594</v>
      </c>
      <c r="C620" s="319" t="s">
        <v>169</v>
      </c>
      <c r="D620" s="320">
        <v>99.448800000000006</v>
      </c>
      <c r="E620" s="320"/>
      <c r="F620" s="321" t="s">
        <v>262</v>
      </c>
      <c r="G620" s="322">
        <v>9.5</v>
      </c>
      <c r="H620" s="322">
        <v>9.9369999999999994</v>
      </c>
      <c r="I620" s="323" t="s">
        <v>171</v>
      </c>
      <c r="J620" s="324">
        <v>10399.44</v>
      </c>
      <c r="K620" s="324">
        <v>10921.12</v>
      </c>
      <c r="L620" s="324">
        <v>10342.129999999999</v>
      </c>
      <c r="M620" s="325">
        <v>1</v>
      </c>
    </row>
    <row r="621" spans="2:13" s="89" customFormat="1" ht="26.4" x14ac:dyDescent="0.9">
      <c r="B621" s="305" t="s">
        <v>178</v>
      </c>
      <c r="C621" s="312"/>
      <c r="D621" s="313"/>
      <c r="E621" s="313"/>
      <c r="F621" s="314"/>
      <c r="G621" s="315"/>
      <c r="H621" s="315"/>
      <c r="I621" s="312"/>
      <c r="J621" s="316">
        <f>SUM(J620)</f>
        <v>10399.44</v>
      </c>
      <c r="K621" s="316">
        <f>SUM(K620)</f>
        <v>10921.12</v>
      </c>
      <c r="L621" s="316">
        <f>SUM(L620)</f>
        <v>10342.129999999999</v>
      </c>
      <c r="M621" s="317">
        <f>SUM(M620)</f>
        <v>1</v>
      </c>
    </row>
    <row r="622" spans="2:13" s="84" customFormat="1" ht="6.75" customHeight="1" x14ac:dyDescent="0.9">
      <c r="B622" s="293"/>
      <c r="C622" s="276"/>
      <c r="D622" s="326"/>
      <c r="E622" s="326"/>
      <c r="F622" s="327"/>
      <c r="G622" s="328"/>
      <c r="H622" s="328"/>
      <c r="I622" s="276"/>
      <c r="J622" s="316"/>
      <c r="K622" s="316"/>
      <c r="L622" s="316"/>
      <c r="M622" s="317"/>
    </row>
    <row r="623" spans="2:13" s="87" customFormat="1" ht="31.8" x14ac:dyDescent="1.1000000000000001">
      <c r="B623" s="329" t="s">
        <v>318</v>
      </c>
      <c r="C623" s="330"/>
      <c r="D623" s="330"/>
      <c r="E623" s="330"/>
      <c r="F623" s="330"/>
      <c r="G623" s="330"/>
      <c r="H623" s="330"/>
      <c r="I623" s="331"/>
      <c r="J623" s="332">
        <f>J59+J65+J68+J75+J101+J112+J131+J152+J155+J224+J240+J333+J457+J500+J504+J538+J546+J592+J596+J599+J603+J618+J621</f>
        <v>800125747.55000031</v>
      </c>
      <c r="K623" s="332">
        <f>K59+K65+K68+K75+K101+K112+K131+K152+K155+K224+K240+K333+K457+K500+K504+K538+K546+K592+K596+K599+K603+K618+K621</f>
        <v>800590157.06000006</v>
      </c>
      <c r="L623" s="332">
        <f>L59+L65+L68+L75+L101+L112+L131+L152+L155+L224+L240+L333+L457+L500+L504+L538+L546+L592+L596+L599+L603+L618+L621</f>
        <v>792620630.83999991</v>
      </c>
      <c r="M623" s="333">
        <f>M59+M65+M68+M75+M101+M112+M131+M152+M155+M224+M240+M333+M457+M500+M504+M538+M546+M592+M596+M599+M603+M618+M621</f>
        <v>873</v>
      </c>
    </row>
    <row r="624" spans="2:13" s="81" customFormat="1" ht="6" customHeight="1" x14ac:dyDescent="0.9">
      <c r="B624" s="334"/>
      <c r="J624" s="335"/>
      <c r="K624" s="335"/>
      <c r="L624" s="335"/>
      <c r="M624" s="336"/>
    </row>
    <row r="625" spans="2:13" s="82" customFormat="1" ht="26.4" x14ac:dyDescent="0.9">
      <c r="B625" s="337" t="s">
        <v>319</v>
      </c>
      <c r="C625" s="338"/>
      <c r="D625" s="338"/>
      <c r="E625" s="338"/>
      <c r="F625" s="338"/>
      <c r="G625" s="338"/>
      <c r="H625" s="338"/>
      <c r="I625" s="338"/>
      <c r="J625" s="339"/>
      <c r="K625" s="339"/>
      <c r="L625" s="339"/>
      <c r="M625" s="340"/>
    </row>
    <row r="626" spans="2:13" s="62" customFormat="1" x14ac:dyDescent="0.7">
      <c r="B626" s="341" t="s">
        <v>320</v>
      </c>
      <c r="C626" s="342"/>
      <c r="D626" s="342"/>
      <c r="E626" s="342"/>
      <c r="F626" s="342"/>
      <c r="G626" s="342"/>
      <c r="H626" s="342"/>
      <c r="I626" s="342"/>
      <c r="J626" s="343"/>
      <c r="K626" s="343"/>
      <c r="L626" s="343"/>
      <c r="M626" s="344"/>
    </row>
    <row r="627" spans="2:13" s="62" customFormat="1" ht="6.75" customHeight="1" x14ac:dyDescent="0.7">
      <c r="B627" s="342"/>
      <c r="C627" s="342"/>
      <c r="D627" s="342"/>
      <c r="E627" s="342"/>
      <c r="F627" s="342"/>
      <c r="G627" s="342"/>
      <c r="H627" s="342"/>
      <c r="I627" s="342"/>
      <c r="J627" s="342"/>
      <c r="K627" s="343"/>
      <c r="L627" s="343"/>
      <c r="M627" s="342"/>
    </row>
    <row r="628" spans="2:13" s="62" customFormat="1" ht="6.75" customHeight="1" x14ac:dyDescent="0.7">
      <c r="B628" s="345"/>
      <c r="C628" s="345"/>
      <c r="D628" s="345"/>
      <c r="E628" s="345"/>
      <c r="F628" s="345"/>
      <c r="G628" s="345"/>
      <c r="H628" s="345"/>
      <c r="I628" s="345"/>
      <c r="J628" s="345"/>
      <c r="K628" s="345"/>
      <c r="L628" s="345"/>
      <c r="M628" s="345"/>
    </row>
    <row r="629" spans="2:13" s="87" customFormat="1" ht="31.8" x14ac:dyDescent="1.1000000000000001">
      <c r="B629" s="346" t="s">
        <v>321</v>
      </c>
      <c r="C629" s="346"/>
      <c r="D629" s="346"/>
      <c r="E629" s="346"/>
      <c r="F629" s="346"/>
      <c r="G629" s="346"/>
      <c r="H629" s="346"/>
      <c r="I629" s="347"/>
      <c r="J629" s="348"/>
      <c r="K629" s="349">
        <f>K623+K44</f>
        <v>801128424.06000006</v>
      </c>
      <c r="L629" s="349">
        <f>L623+L44</f>
        <v>793214039.46999991</v>
      </c>
      <c r="M629" s="350">
        <f>M623+M44</f>
        <v>954</v>
      </c>
    </row>
    <row r="630" spans="2:13" ht="6.75" customHeight="1" x14ac:dyDescent="0.7">
      <c r="B630" s="67"/>
      <c r="C630" s="67"/>
      <c r="D630" s="67"/>
      <c r="E630" s="67"/>
      <c r="F630" s="67"/>
      <c r="G630" s="67"/>
      <c r="H630" s="67"/>
      <c r="I630" s="67"/>
      <c r="J630" s="68"/>
      <c r="K630" s="68"/>
      <c r="L630" s="67"/>
      <c r="M630" s="67"/>
    </row>
    <row r="631" spans="2:13" x14ac:dyDescent="0.7">
      <c r="B631" s="62"/>
      <c r="C631" s="62"/>
      <c r="D631" s="62"/>
      <c r="E631" s="62"/>
      <c r="F631" s="62"/>
      <c r="G631" s="62"/>
      <c r="H631" s="62"/>
      <c r="I631" s="62"/>
      <c r="J631" s="64"/>
      <c r="K631" s="64"/>
      <c r="L631" s="62"/>
      <c r="M631" s="62"/>
    </row>
    <row r="632" spans="2:13" ht="24" x14ac:dyDescent="0.85">
      <c r="L632" s="69"/>
    </row>
    <row r="633" spans="2:13" ht="24" x14ac:dyDescent="0.85">
      <c r="L633" s="69"/>
    </row>
    <row r="634" spans="2:13" ht="24" x14ac:dyDescent="0.85">
      <c r="K634" s="70"/>
      <c r="L634" s="69"/>
    </row>
    <row r="635" spans="2:13" ht="24" x14ac:dyDescent="0.85">
      <c r="K635" s="70"/>
      <c r="L635" s="69"/>
    </row>
    <row r="636" spans="2:13" ht="24" x14ac:dyDescent="0.85">
      <c r="L636" s="69"/>
    </row>
    <row r="637" spans="2:13" ht="24" x14ac:dyDescent="0.85">
      <c r="L637" s="69"/>
    </row>
    <row r="638" spans="2:13" ht="24" x14ac:dyDescent="0.85">
      <c r="L638" s="69"/>
    </row>
    <row r="639" spans="2:13" ht="24" x14ac:dyDescent="0.85">
      <c r="L639" s="69"/>
    </row>
    <row r="640" spans="2:13" ht="24" x14ac:dyDescent="0.85">
      <c r="L640" s="69"/>
    </row>
    <row r="641" spans="12:12" ht="24" x14ac:dyDescent="0.85">
      <c r="L641" s="69"/>
    </row>
  </sheetData>
  <mergeCells count="3">
    <mergeCell ref="B1:G1"/>
    <mergeCell ref="B3:M3"/>
    <mergeCell ref="B46:M46"/>
  </mergeCells>
  <printOptions horizontalCentered="1"/>
  <pageMargins left="0.23622047244094491" right="0.6692913385826772" top="0.15748031496062992" bottom="0.15748031496062992" header="0.15748031496062992" footer="0.15748031496062992"/>
  <pageSetup scale="10" orientation="landscape" horizontalDpi="300" verticalDpi="127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9D703-2A9B-4AA8-85FD-1D43A36D44D1}">
  <sheetPr>
    <pageSetUpPr fitToPage="1"/>
  </sheetPr>
  <dimension ref="A1:G38"/>
  <sheetViews>
    <sheetView showGridLines="0" zoomScale="69" zoomScaleNormal="69" workbookViewId="0"/>
  </sheetViews>
  <sheetFormatPr baseColWidth="10" defaultColWidth="12.88671875" defaultRowHeight="19.8" x14ac:dyDescent="0.3"/>
  <cols>
    <col min="1" max="1" width="1.109375" style="71" customWidth="1"/>
    <col min="2" max="2" width="85" style="72" customWidth="1"/>
    <col min="3" max="3" width="33.5546875" style="73" customWidth="1"/>
    <col min="4" max="4" width="12.5546875" style="74" customWidth="1"/>
    <col min="5" max="5" width="5.6640625" style="74" customWidth="1"/>
    <col min="6" max="6" width="31.88671875" style="73" customWidth="1"/>
    <col min="7" max="7" width="15.5546875" style="74" customWidth="1"/>
    <col min="8" max="16384" width="12.88671875" style="71"/>
  </cols>
  <sheetData>
    <row r="1" spans="2:7" ht="97.5" customHeight="1" x14ac:dyDescent="0.3">
      <c r="B1" s="496" t="s">
        <v>595</v>
      </c>
      <c r="C1" s="496"/>
      <c r="D1" s="361"/>
    </row>
    <row r="3" spans="2:7" s="78" customFormat="1" ht="42.75" customHeight="1" x14ac:dyDescent="0.3">
      <c r="B3" s="362" t="s">
        <v>41</v>
      </c>
      <c r="C3" s="364" t="s">
        <v>322</v>
      </c>
      <c r="D3" s="363" t="s">
        <v>84</v>
      </c>
      <c r="E3" s="363"/>
      <c r="F3" s="364" t="s">
        <v>323</v>
      </c>
      <c r="G3" s="363" t="s">
        <v>84</v>
      </c>
    </row>
    <row r="4" spans="2:7" s="77" customFormat="1" ht="35.4" customHeight="1" x14ac:dyDescent="0.9">
      <c r="B4" s="365" t="s">
        <v>324</v>
      </c>
      <c r="C4" s="366"/>
      <c r="D4" s="367"/>
      <c r="E4" s="367"/>
      <c r="F4" s="366"/>
      <c r="G4" s="367"/>
    </row>
    <row r="5" spans="2:7" ht="20.399999999999999" x14ac:dyDescent="0.3">
      <c r="B5" s="380" t="s">
        <v>325</v>
      </c>
      <c r="C5" s="381">
        <v>484467</v>
      </c>
      <c r="D5" s="379">
        <f>(C5/$C$36)*100</f>
        <v>6.0472909841443809E-2</v>
      </c>
      <c r="E5" s="379"/>
      <c r="F5" s="381">
        <v>556788.63</v>
      </c>
      <c r="G5" s="379">
        <f>(F5/$F$36)*100</f>
        <v>7.0193995856657837E-2</v>
      </c>
    </row>
    <row r="6" spans="2:7" ht="20.399999999999999" x14ac:dyDescent="0.3">
      <c r="B6" s="380" t="s">
        <v>160</v>
      </c>
      <c r="C6" s="381">
        <v>55000</v>
      </c>
      <c r="D6" s="379">
        <f>(C6/$C$36)*100</f>
        <v>6.8652974119587287E-3</v>
      </c>
      <c r="E6" s="379"/>
      <c r="F6" s="381">
        <v>35640</v>
      </c>
      <c r="G6" s="379">
        <f>(F6/$F$36)*100</f>
        <v>4.4931126060014648E-3</v>
      </c>
    </row>
    <row r="7" spans="2:7" ht="20.399999999999999" x14ac:dyDescent="0.3">
      <c r="B7" s="380" t="s">
        <v>163</v>
      </c>
      <c r="C7" s="381">
        <v>1000</v>
      </c>
      <c r="D7" s="379">
        <f>(C7/$C$36)*100</f>
        <v>1.2482358930834052E-4</v>
      </c>
      <c r="E7" s="379"/>
      <c r="F7" s="381">
        <v>980</v>
      </c>
      <c r="G7" s="379">
        <f>(F7/$F$36)*100</f>
        <v>1.2354798972731302E-4</v>
      </c>
    </row>
    <row r="8" spans="2:7" ht="20.399999999999999" x14ac:dyDescent="0.3">
      <c r="B8" s="376"/>
      <c r="C8" s="377">
        <f>SUM(C5:C7)</f>
        <v>540467</v>
      </c>
      <c r="D8" s="378"/>
      <c r="E8" s="378"/>
      <c r="F8" s="377">
        <f>SUM(F5:F7)</f>
        <v>593408.63</v>
      </c>
      <c r="G8" s="379"/>
    </row>
    <row r="9" spans="2:7" x14ac:dyDescent="0.3">
      <c r="B9" s="368"/>
      <c r="C9" s="369"/>
      <c r="D9" s="370"/>
      <c r="E9" s="370"/>
      <c r="F9" s="369"/>
      <c r="G9" s="370"/>
    </row>
    <row r="10" spans="2:7" ht="20.399999999999999" x14ac:dyDescent="0.45">
      <c r="B10" s="365" t="s">
        <v>326</v>
      </c>
      <c r="C10" s="369"/>
      <c r="D10" s="370"/>
      <c r="E10" s="370"/>
      <c r="F10" s="369"/>
      <c r="G10" s="371"/>
    </row>
    <row r="11" spans="2:7" ht="20.399999999999999" x14ac:dyDescent="0.3">
      <c r="B11" s="380" t="s">
        <v>167</v>
      </c>
      <c r="C11" s="381">
        <v>5258000</v>
      </c>
      <c r="D11" s="379">
        <f t="shared" ref="D11:D33" si="0">(C11/$C$36)*100</f>
        <v>0.65632243258325451</v>
      </c>
      <c r="E11" s="379"/>
      <c r="F11" s="381">
        <v>5021543.3</v>
      </c>
      <c r="G11" s="379">
        <f t="shared" ref="G11:G33" si="1">(F11/$F$36)*100</f>
        <v>0.63306283677924224</v>
      </c>
    </row>
    <row r="12" spans="2:7" ht="20.399999999999999" x14ac:dyDescent="0.3">
      <c r="B12" s="380" t="s">
        <v>348</v>
      </c>
      <c r="C12" s="381">
        <v>882184.31</v>
      </c>
      <c r="D12" s="379">
        <f t="shared" si="0"/>
        <v>0.11011741200570178</v>
      </c>
      <c r="E12" s="379"/>
      <c r="F12" s="381">
        <v>831725.8</v>
      </c>
      <c r="G12" s="379">
        <f t="shared" si="1"/>
        <v>0.10485515366769509</v>
      </c>
    </row>
    <row r="13" spans="2:7" ht="20.399999999999999" x14ac:dyDescent="0.3">
      <c r="B13" s="380" t="s">
        <v>181</v>
      </c>
      <c r="C13" s="381">
        <v>10000000</v>
      </c>
      <c r="D13" s="379">
        <f t="shared" si="0"/>
        <v>1.2482358930834052</v>
      </c>
      <c r="E13" s="379"/>
      <c r="F13" s="381">
        <v>10076965.050000001</v>
      </c>
      <c r="G13" s="379">
        <f t="shared" si="1"/>
        <v>1.2703967086529513</v>
      </c>
    </row>
    <row r="14" spans="2:7" ht="20.399999999999999" x14ac:dyDescent="0.3">
      <c r="B14" s="380" t="s">
        <v>182</v>
      </c>
      <c r="C14" s="381">
        <v>130064.67</v>
      </c>
      <c r="D14" s="379">
        <f t="shared" si="0"/>
        <v>1.623513895160484E-2</v>
      </c>
      <c r="E14" s="379"/>
      <c r="F14" s="381">
        <v>99030.98000000001</v>
      </c>
      <c r="G14" s="379">
        <f t="shared" si="1"/>
        <v>1.2484773979311982E-2</v>
      </c>
    </row>
    <row r="15" spans="2:7" ht="20.399999999999999" x14ac:dyDescent="0.3">
      <c r="B15" s="380" t="s">
        <v>185</v>
      </c>
      <c r="C15" s="381">
        <v>406633.5</v>
      </c>
      <c r="D15" s="379">
        <f t="shared" si="0"/>
        <v>5.0757453003013091E-2</v>
      </c>
      <c r="E15" s="379"/>
      <c r="F15" s="381">
        <v>309985.66000000009</v>
      </c>
      <c r="G15" s="379">
        <f t="shared" si="1"/>
        <v>3.9079699119688116E-2</v>
      </c>
    </row>
    <row r="16" spans="2:7" ht="20.399999999999999" x14ac:dyDescent="0.3">
      <c r="B16" s="380" t="s">
        <v>188</v>
      </c>
      <c r="C16" s="381">
        <v>109060327.22000001</v>
      </c>
      <c r="D16" s="379">
        <f t="shared" si="0"/>
        <v>13.613301494742513</v>
      </c>
      <c r="E16" s="379"/>
      <c r="F16" s="381">
        <v>108168999.24000001</v>
      </c>
      <c r="G16" s="379">
        <f t="shared" si="1"/>
        <v>13.636798374405357</v>
      </c>
    </row>
    <row r="17" spans="2:7" ht="20.399999999999999" x14ac:dyDescent="0.3">
      <c r="B17" s="380" t="s">
        <v>189</v>
      </c>
      <c r="C17" s="381">
        <v>363404</v>
      </c>
      <c r="D17" s="379">
        <f t="shared" si="0"/>
        <v>4.5361391649008181E-2</v>
      </c>
      <c r="E17" s="379"/>
      <c r="F17" s="381">
        <v>261429.84000000003</v>
      </c>
      <c r="G17" s="379">
        <f t="shared" si="1"/>
        <v>3.2958297129319469E-2</v>
      </c>
    </row>
    <row r="18" spans="2:7" ht="20.399999999999999" x14ac:dyDescent="0.3">
      <c r="B18" s="380" t="s">
        <v>190</v>
      </c>
      <c r="C18" s="381">
        <v>270807189.38999999</v>
      </c>
      <c r="D18" s="379">
        <f t="shared" si="0"/>
        <v>33.803125390163352</v>
      </c>
      <c r="E18" s="379"/>
      <c r="F18" s="381">
        <v>269503461.36000001</v>
      </c>
      <c r="G18" s="379">
        <f t="shared" si="1"/>
        <v>33.976133546510795</v>
      </c>
    </row>
    <row r="19" spans="2:7" ht="20.399999999999999" x14ac:dyDescent="0.3">
      <c r="B19" s="380" t="s">
        <v>201</v>
      </c>
      <c r="C19" s="381">
        <v>1000000</v>
      </c>
      <c r="D19" s="379">
        <f t="shared" si="0"/>
        <v>0.12482358930834053</v>
      </c>
      <c r="E19" s="379"/>
      <c r="F19" s="381">
        <v>927595.98</v>
      </c>
      <c r="G19" s="379">
        <f t="shared" si="1"/>
        <v>0.11694144755932331</v>
      </c>
    </row>
    <row r="20" spans="2:7" ht="20.399999999999999" x14ac:dyDescent="0.3">
      <c r="B20" s="380" t="s">
        <v>207</v>
      </c>
      <c r="C20" s="381">
        <v>36496477.890000001</v>
      </c>
      <c r="D20" s="379">
        <f t="shared" si="0"/>
        <v>4.5556213673422903</v>
      </c>
      <c r="E20" s="379"/>
      <c r="F20" s="381">
        <v>36380387.769999996</v>
      </c>
      <c r="G20" s="379">
        <f t="shared" si="1"/>
        <v>4.5864528311057375</v>
      </c>
    </row>
    <row r="21" spans="2:7" ht="20.399999999999999" x14ac:dyDescent="0.3">
      <c r="B21" s="380" t="s">
        <v>209</v>
      </c>
      <c r="C21" s="381">
        <v>7146323.46</v>
      </c>
      <c r="D21" s="379">
        <f t="shared" si="0"/>
        <v>0.89202974463559914</v>
      </c>
      <c r="E21" s="379"/>
      <c r="F21" s="381">
        <v>6761387.1099999994</v>
      </c>
      <c r="G21" s="379">
        <f t="shared" si="1"/>
        <v>0.85240386245782285</v>
      </c>
    </row>
    <row r="22" spans="2:7" ht="20.399999999999999" x14ac:dyDescent="0.3">
      <c r="B22" s="380" t="s">
        <v>210</v>
      </c>
      <c r="C22" s="381">
        <v>33224430.899999999</v>
      </c>
      <c r="D22" s="379">
        <f t="shared" si="0"/>
        <v>4.1471927176649386</v>
      </c>
      <c r="E22" s="379"/>
      <c r="F22" s="381">
        <v>29278024.609999999</v>
      </c>
      <c r="G22" s="379">
        <f t="shared" si="1"/>
        <v>3.6910623303594869</v>
      </c>
    </row>
    <row r="23" spans="2:7" ht="20.399999999999999" x14ac:dyDescent="0.3">
      <c r="B23" s="380" t="s">
        <v>244</v>
      </c>
      <c r="C23" s="381">
        <v>11740545.039999999</v>
      </c>
      <c r="D23" s="379">
        <f t="shared" si="0"/>
        <v>1.4654969723290343</v>
      </c>
      <c r="E23" s="379"/>
      <c r="F23" s="381">
        <v>11128118.890000001</v>
      </c>
      <c r="G23" s="379">
        <f t="shared" si="1"/>
        <v>1.4029150186796304</v>
      </c>
    </row>
    <row r="24" spans="2:7" ht="20.399999999999999" x14ac:dyDescent="0.3">
      <c r="B24" s="380" t="s">
        <v>277</v>
      </c>
      <c r="C24" s="381">
        <v>3919662.6599999992</v>
      </c>
      <c r="D24" s="379">
        <f t="shared" si="0"/>
        <v>0.48926636209907748</v>
      </c>
      <c r="E24" s="379"/>
      <c r="F24" s="381">
        <v>3871217.7900000014</v>
      </c>
      <c r="G24" s="379">
        <f t="shared" si="1"/>
        <v>0.48804201607256281</v>
      </c>
    </row>
    <row r="25" spans="2:7" ht="20.399999999999999" x14ac:dyDescent="0.3">
      <c r="B25" s="380" t="s">
        <v>556</v>
      </c>
      <c r="C25" s="381">
        <v>1000000</v>
      </c>
      <c r="D25" s="379">
        <f t="shared" si="0"/>
        <v>0.12482358930834053</v>
      </c>
      <c r="E25" s="379"/>
      <c r="F25" s="381">
        <v>1001955.96</v>
      </c>
      <c r="G25" s="379">
        <f t="shared" si="1"/>
        <v>0.12631596393193881</v>
      </c>
    </row>
    <row r="26" spans="2:7" ht="20.399999999999999" x14ac:dyDescent="0.3">
      <c r="B26" s="380" t="s">
        <v>289</v>
      </c>
      <c r="C26" s="381">
        <v>123500000</v>
      </c>
      <c r="D26" s="379">
        <f t="shared" si="0"/>
        <v>15.415713279580057</v>
      </c>
      <c r="E26" s="379"/>
      <c r="F26" s="381">
        <v>123503138.70999998</v>
      </c>
      <c r="G26" s="379">
        <f t="shared" si="1"/>
        <v>15.569963788402031</v>
      </c>
    </row>
    <row r="27" spans="2:7" ht="20.399999999999999" x14ac:dyDescent="0.3">
      <c r="B27" s="380" t="s">
        <v>301</v>
      </c>
      <c r="C27" s="381">
        <v>7126037.6200000001</v>
      </c>
      <c r="D27" s="379">
        <f t="shared" si="0"/>
        <v>0.88949759327466427</v>
      </c>
      <c r="E27" s="379"/>
      <c r="F27" s="381">
        <v>7126037.6200000001</v>
      </c>
      <c r="G27" s="379">
        <f t="shared" si="1"/>
        <v>0.89837512517572038</v>
      </c>
    </row>
    <row r="28" spans="2:7" ht="20.399999999999999" x14ac:dyDescent="0.3">
      <c r="B28" s="380" t="s">
        <v>304</v>
      </c>
      <c r="C28" s="381">
        <v>110885272.81999999</v>
      </c>
      <c r="D28" s="379">
        <f t="shared" si="0"/>
        <v>13.841097754826972</v>
      </c>
      <c r="E28" s="379"/>
      <c r="F28" s="381">
        <v>110906443.96000001</v>
      </c>
      <c r="G28" s="379">
        <f t="shared" si="1"/>
        <v>13.981906325574384</v>
      </c>
    </row>
    <row r="29" spans="2:7" ht="20.399999999999999" x14ac:dyDescent="0.3">
      <c r="B29" s="380" t="s">
        <v>582</v>
      </c>
      <c r="C29" s="381">
        <v>680000</v>
      </c>
      <c r="D29" s="379">
        <f t="shared" si="0"/>
        <v>8.4880040729671563E-2</v>
      </c>
      <c r="E29" s="379"/>
      <c r="F29" s="381">
        <v>680000</v>
      </c>
      <c r="G29" s="379">
        <f t="shared" si="1"/>
        <v>8.5727176545482495E-2</v>
      </c>
    </row>
    <row r="30" spans="2:7" ht="20.399999999999999" x14ac:dyDescent="0.3">
      <c r="B30" s="380" t="s">
        <v>310</v>
      </c>
      <c r="C30" s="381">
        <v>591227.82999999996</v>
      </c>
      <c r="D30" s="379">
        <f t="shared" si="0"/>
        <v>7.3799179839581369E-2</v>
      </c>
      <c r="E30" s="379"/>
      <c r="F30" s="381">
        <v>429996.54</v>
      </c>
      <c r="G30" s="379">
        <f t="shared" si="1"/>
        <v>5.4209396027245033E-2</v>
      </c>
    </row>
    <row r="31" spans="2:7" ht="20.399999999999999" x14ac:dyDescent="0.3">
      <c r="B31" s="380" t="s">
        <v>585</v>
      </c>
      <c r="C31" s="381">
        <v>66011000</v>
      </c>
      <c r="D31" s="379">
        <f t="shared" si="0"/>
        <v>8.2397299538328674</v>
      </c>
      <c r="E31" s="379"/>
      <c r="F31" s="381">
        <v>66011000</v>
      </c>
      <c r="G31" s="379">
        <f t="shared" si="1"/>
        <v>8.3219656631527119</v>
      </c>
    </row>
    <row r="32" spans="2:7" ht="20.399999999999999" x14ac:dyDescent="0.3">
      <c r="B32" s="380" t="s">
        <v>313</v>
      </c>
      <c r="C32" s="381">
        <v>350454.63</v>
      </c>
      <c r="D32" s="379">
        <f t="shared" si="0"/>
        <v>4.3745004806326433E-2</v>
      </c>
      <c r="E32" s="379"/>
      <c r="F32" s="381">
        <v>331842.5400000001</v>
      </c>
      <c r="G32" s="379">
        <f t="shared" si="1"/>
        <v>4.183518237041374E-2</v>
      </c>
    </row>
    <row r="33" spans="1:7" ht="20.399999999999999" x14ac:dyDescent="0.3">
      <c r="B33" s="380" t="s">
        <v>593</v>
      </c>
      <c r="C33" s="381">
        <v>10921.12</v>
      </c>
      <c r="D33" s="379">
        <f t="shared" si="0"/>
        <v>1.3632133976671039E-3</v>
      </c>
      <c r="E33" s="379"/>
      <c r="F33" s="381">
        <v>10342.129999999999</v>
      </c>
      <c r="G33" s="379">
        <f t="shared" si="1"/>
        <v>1.3038258887740157E-3</v>
      </c>
    </row>
    <row r="34" spans="1:7" ht="20.399999999999999" x14ac:dyDescent="0.3">
      <c r="B34" s="380"/>
      <c r="C34" s="377">
        <f>SUM(C11:C33)</f>
        <v>800590157.06000006</v>
      </c>
      <c r="D34" s="379"/>
      <c r="E34" s="379"/>
      <c r="F34" s="377">
        <f>SUM(F11:F33)</f>
        <v>792620630.83999991</v>
      </c>
      <c r="G34" s="379"/>
    </row>
    <row r="35" spans="1:7" x14ac:dyDescent="0.3">
      <c r="C35" s="75"/>
      <c r="F35" s="75"/>
    </row>
    <row r="36" spans="1:7" ht="24.6" x14ac:dyDescent="0.3">
      <c r="B36" s="372" t="s">
        <v>327</v>
      </c>
      <c r="C36" s="373">
        <f>C34+C8</f>
        <v>801130624.06000006</v>
      </c>
      <c r="D36" s="374">
        <f>(C36/$C$36)*100</f>
        <v>100</v>
      </c>
      <c r="E36" s="375"/>
      <c r="F36" s="373">
        <f>F34+F8</f>
        <v>793214039.46999991</v>
      </c>
      <c r="G36" s="374">
        <f>(F36/F36)*100</f>
        <v>100</v>
      </c>
    </row>
    <row r="38" spans="1:7" s="73" customFormat="1" x14ac:dyDescent="0.3">
      <c r="A38" s="71"/>
      <c r="B38" s="72"/>
      <c r="D38" s="74"/>
      <c r="E38" s="74"/>
      <c r="F38" s="76"/>
      <c r="G38" s="74"/>
    </row>
  </sheetData>
  <mergeCells count="1">
    <mergeCell ref="B1:C1"/>
  </mergeCells>
  <pageMargins left="0.39370078740157483" right="0.39370078740157483" top="0.32" bottom="1" header="0" footer="0"/>
  <pageSetup scale="65" orientation="portrait" horizontalDpi="1270" verticalDpi="127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Kelly Gabino Vera</cp:lastModifiedBy>
  <cp:revision/>
  <dcterms:created xsi:type="dcterms:W3CDTF">2023-08-03T14:21:42Z</dcterms:created>
  <dcterms:modified xsi:type="dcterms:W3CDTF">2024-01-16T20:34:37Z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