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40.xml" ContentType="application/vnd.openxmlformats-officedocument.drawingml.chart+xml"/>
  <Override PartName="/xl/drawings/drawing44.xml" ContentType="application/vnd.openxmlformats-officedocument.drawingml.chartshapes+xml"/>
  <Override PartName="/xl/charts/chart41.xml" ContentType="application/vnd.openxmlformats-officedocument.drawingml.chart+xml"/>
  <Override PartName="/xl/drawings/drawing45.xml" ContentType="application/vnd.openxmlformats-officedocument.drawingml.chartshapes+xml"/>
  <Override PartName="/xl/charts/chart42.xml" ContentType="application/vnd.openxmlformats-officedocument.drawingml.chart+xml"/>
  <Override PartName="/xl/drawings/drawing46.xml" ContentType="application/vnd.openxmlformats-officedocument.drawingml.chartshapes+xml"/>
  <Override PartName="/xl/charts/chart43.xml" ContentType="application/vnd.openxmlformats-officedocument.drawingml.chart+xml"/>
  <Override PartName="/xl/drawings/drawing47.xml" ContentType="application/vnd.openxmlformats-officedocument.drawingml.chartshapes+xml"/>
  <Override PartName="/xl/charts/chart44.xml" ContentType="application/vnd.openxmlformats-officedocument.drawingml.chart+xml"/>
  <Override PartName="/xl/drawings/drawing48.xml" ContentType="application/vnd.openxmlformats-officedocument.drawingml.chartshapes+xml"/>
  <Override PartName="/xl/charts/chart45.xml" ContentType="application/vnd.openxmlformats-officedocument.drawingml.chart+xml"/>
  <Override PartName="/xl/drawings/drawing49.xml" ContentType="application/vnd.openxmlformats-officedocument.drawingml.chartshapes+xml"/>
  <Override PartName="/xl/charts/chart46.xml" ContentType="application/vnd.openxmlformats-officedocument.drawingml.chart+xml"/>
  <Override PartName="/xl/drawings/drawing50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48.xml" ContentType="application/vnd.openxmlformats-officedocument.drawingml.chart+xml"/>
  <Override PartName="/xl/drawings/drawing5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50.xml" ContentType="application/vnd.openxmlformats-officedocument.drawingml.chart+xml"/>
  <Override PartName="/xl/drawings/drawing54.xml" ContentType="application/vnd.openxmlformats-officedocument.drawingml.chartshapes+xml"/>
  <Override PartName="/xl/charts/chart51.xml" ContentType="application/vnd.openxmlformats-officedocument.drawingml.chart+xml"/>
  <Override PartName="/xl/drawings/drawing55.xml" ContentType="application/vnd.openxmlformats-officedocument.drawingml.chartshapes+xml"/>
  <Override PartName="/xl/charts/chart52.xml" ContentType="application/vnd.openxmlformats-officedocument.drawingml.chart+xml"/>
  <Override PartName="/xl/drawings/drawing56.xml" ContentType="application/vnd.openxmlformats-officedocument.drawingml.chartshapes+xml"/>
  <Override PartName="/xl/charts/chart53.xml" ContentType="application/vnd.openxmlformats-officedocument.drawingml.chart+xml"/>
  <Override PartName="/xl/drawings/drawing57.xml" ContentType="application/vnd.openxmlformats-officedocument.drawingml.chartshapes+xml"/>
  <Override PartName="/xl/charts/chart54.xml" ContentType="application/vnd.openxmlformats-officedocument.drawingml.chart+xml"/>
  <Override PartName="/xl/drawings/drawing58.xml" ContentType="application/vnd.openxmlformats-officedocument.drawingml.chartshapes+xml"/>
  <Override PartName="/xl/charts/chart55.xml" ContentType="application/vnd.openxmlformats-officedocument.drawingml.chart+xml"/>
  <Override PartName="/xl/drawings/drawing59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57.xml" ContentType="application/vnd.openxmlformats-officedocument.drawingml.chart+xml"/>
  <Override PartName="/xl/drawings/drawing61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charts/chart59.xml" ContentType="application/vnd.openxmlformats-officedocument.drawingml.chart+xml"/>
  <Override PartName="/xl/drawings/drawing63.xml" ContentType="application/vnd.openxmlformats-officedocument.drawingml.chartshapes+xml"/>
  <Override PartName="/xl/charts/chart60.xml" ContentType="application/vnd.openxmlformats-officedocument.drawingml.chart+xml"/>
  <Override PartName="/xl/drawings/drawing64.xml" ContentType="application/vnd.openxmlformats-officedocument.drawingml.chartshapes+xml"/>
  <Override PartName="/xl/charts/chart61.xml" ContentType="application/vnd.openxmlformats-officedocument.drawingml.chart+xml"/>
  <Override PartName="/xl/drawings/drawing65.xml" ContentType="application/vnd.openxmlformats-officedocument.drawingml.chartshapes+xml"/>
  <Override PartName="/xl/charts/chart62.xml" ContentType="application/vnd.openxmlformats-officedocument.drawingml.chart+xml"/>
  <Override PartName="/xl/drawings/drawing66.xml" ContentType="application/vnd.openxmlformats-officedocument.drawingml.chartshapes+xml"/>
  <Override PartName="/xl/charts/chart63.xml" ContentType="application/vnd.openxmlformats-officedocument.drawingml.chart+xml"/>
  <Override PartName="/xl/drawings/drawing67.xml" ContentType="application/vnd.openxmlformats-officedocument.drawingml.chartshapes+xml"/>
  <Override PartName="/xl/charts/chart64.xml" ContentType="application/vnd.openxmlformats-officedocument.drawingml.chart+xml"/>
  <Override PartName="/xl/drawings/drawing68.xml" ContentType="application/vnd.openxmlformats-officedocument.drawingml.chartshapes+xml"/>
  <Override PartName="/xl/charts/chart65.xml" ContentType="application/vnd.openxmlformats-officedocument.drawingml.chart+xml"/>
  <Override PartName="/xl/drawings/drawing69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67.xml" ContentType="application/vnd.openxmlformats-officedocument.drawingml.chart+xml"/>
  <Override PartName="/xl/drawings/drawing71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291.xml" ContentType="application/vnd.openxmlformats-officedocument.drawingml.chart+xml"/>
  <Override PartName="/xl/drawings/drawing296.xml" ContentType="application/vnd.openxmlformats-officedocument.drawingml.chartshapes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vgfinec-my.sharepoint.com/personal/soporteoperaciones_bvg_fin_ec/Documents/Escritorio/"/>
    </mc:Choice>
  </mc:AlternateContent>
  <xr:revisionPtr revIDLastSave="302" documentId="13_ncr:1_{7D6A49B4-B8F6-4EEF-9A48-6B34AA51C0E7}" xr6:coauthVersionLast="47" xr6:coauthVersionMax="47" xr10:uidLastSave="{3A8BC2A8-8028-4FB9-A793-183B3C998455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Operaciones (mes)" sheetId="10" r:id="rId7"/>
    <sheet name="Titulos (mes)" sheetId="11" r:id="rId8"/>
  </sheets>
  <externalReferences>
    <externalReference r:id="rId9"/>
  </externalReferences>
  <definedNames>
    <definedName name="_xlnm.Print_Area" localSheetId="2">BVGInfo!$B$2:$E$18</definedName>
    <definedName name="_xlnm.Print_Area" localSheetId="5">'CV Mes'!$B$2:$P$54</definedName>
    <definedName name="_xlnm.Print_Area" localSheetId="4">Nacional!$B$3:$F$65</definedName>
    <definedName name="_xlnm.Print_Area" localSheetId="6">'Operaciones (mes)'!$B$2:$M$733</definedName>
    <definedName name="_xlnm.Print_Area" localSheetId="3">Titulos!$B$2:$I$60</definedName>
    <definedName name="_xlnm.Print_Area" localSheetId="7">'Titulos (mes)'!$B$2:$G$36</definedName>
    <definedName name="_xlnm.Print_Area" localSheetId="1">'Total Mensual'!$B$2:$G$67</definedName>
    <definedName name="_xlnm.Database">#REF!</definedName>
    <definedName name="Empleados">[1]Empl!$A$1:$J$477</definedName>
    <definedName name="Fun">[1]Fun!$A$1:$L$41</definedName>
    <definedName name="_xlnm.Print_Titles" localSheetId="6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4" i="11" l="1"/>
  <c r="M726" i="10"/>
  <c r="L726" i="10"/>
  <c r="K726" i="10"/>
  <c r="J726" i="10"/>
  <c r="J31" i="10"/>
  <c r="L16" i="10"/>
  <c r="M16" i="10"/>
  <c r="J16" i="10"/>
  <c r="K16" i="10"/>
  <c r="J33" i="8"/>
  <c r="F34" i="11" l="1"/>
  <c r="M39" i="10"/>
  <c r="L39" i="10"/>
  <c r="K39" i="10"/>
  <c r="J39" i="10"/>
  <c r="K31" i="10"/>
  <c r="L31" i="10"/>
  <c r="L34" i="10" s="1"/>
  <c r="M31" i="10"/>
  <c r="G5" i="6"/>
  <c r="I5" i="6"/>
  <c r="I6" i="6"/>
  <c r="G7" i="6"/>
  <c r="I7" i="6"/>
  <c r="G8" i="6"/>
  <c r="I8" i="6"/>
  <c r="I9" i="6"/>
  <c r="G10" i="6"/>
  <c r="I10" i="6"/>
  <c r="G11" i="6"/>
  <c r="I11" i="6"/>
  <c r="G12" i="6"/>
  <c r="I12" i="6"/>
  <c r="G13" i="6"/>
  <c r="I13" i="6"/>
  <c r="I14" i="6"/>
  <c r="G15" i="6"/>
  <c r="I15" i="6"/>
  <c r="G16" i="6"/>
  <c r="I16" i="6"/>
  <c r="G17" i="6"/>
  <c r="I17" i="6"/>
  <c r="G18" i="6"/>
  <c r="I18" i="6"/>
  <c r="G19" i="6"/>
  <c r="I19" i="6"/>
  <c r="G20" i="6"/>
  <c r="I20" i="6"/>
  <c r="G21" i="6"/>
  <c r="I21" i="6"/>
  <c r="I22" i="6"/>
  <c r="G23" i="6"/>
  <c r="I23" i="6"/>
  <c r="M34" i="10" l="1"/>
  <c r="M44" i="10" l="1"/>
  <c r="M46" i="10" s="1"/>
  <c r="M732" i="10" s="1"/>
  <c r="L44" i="10"/>
  <c r="K44" i="10"/>
  <c r="J44" i="10"/>
  <c r="F39" i="4" l="1"/>
  <c r="F38" i="4"/>
  <c r="F40" i="4" l="1"/>
  <c r="D40" i="4"/>
  <c r="K50" i="4" l="1"/>
  <c r="K49" i="4"/>
  <c r="K48" i="4"/>
  <c r="J49" i="4"/>
  <c r="J48" i="4"/>
  <c r="K21" i="4"/>
  <c r="K20" i="4"/>
  <c r="J21" i="4"/>
  <c r="J20" i="4"/>
  <c r="F11" i="4"/>
  <c r="G11" i="4" s="1"/>
  <c r="F10" i="4"/>
  <c r="G10" i="4" s="1"/>
  <c r="D12" i="4"/>
  <c r="K22" i="4" s="1"/>
  <c r="C12" i="4"/>
  <c r="J22" i="4" s="1"/>
  <c r="F12" i="4" l="1"/>
  <c r="G12" i="4" s="1"/>
  <c r="O46" i="8" l="1"/>
  <c r="N46" i="8"/>
  <c r="L46" i="8"/>
  <c r="J46" i="8"/>
  <c r="H46" i="8"/>
  <c r="O33" i="8"/>
  <c r="N33" i="8"/>
  <c r="L33" i="8"/>
  <c r="H33" i="8"/>
  <c r="F33" i="8"/>
  <c r="F52" i="8" s="1"/>
  <c r="F46" i="8"/>
  <c r="F34" i="7"/>
  <c r="F33" i="7"/>
  <c r="E35" i="7"/>
  <c r="D35" i="7"/>
  <c r="F6" i="7"/>
  <c r="F5" i="7"/>
  <c r="E7" i="7"/>
  <c r="D7" i="7"/>
  <c r="E25" i="6"/>
  <c r="C25" i="6"/>
  <c r="E14" i="5"/>
  <c r="E13" i="5"/>
  <c r="E12" i="5"/>
  <c r="E11" i="5"/>
  <c r="E10" i="5"/>
  <c r="E9" i="5"/>
  <c r="E8" i="5"/>
  <c r="E7" i="5"/>
  <c r="E6" i="5"/>
  <c r="E5" i="5"/>
  <c r="E4" i="5"/>
  <c r="G39" i="4"/>
  <c r="G38" i="4"/>
  <c r="C40" i="4"/>
  <c r="J50" i="4" s="1"/>
  <c r="D5" i="6" l="1"/>
  <c r="D10" i="6"/>
  <c r="D15" i="6"/>
  <c r="D20" i="6"/>
  <c r="D8" i="6"/>
  <c r="D13" i="6"/>
  <c r="D18" i="6"/>
  <c r="D23" i="6"/>
  <c r="D6" i="6"/>
  <c r="D11" i="6"/>
  <c r="D16" i="6"/>
  <c r="D21" i="6"/>
  <c r="D9" i="6"/>
  <c r="D14" i="6"/>
  <c r="D19" i="6"/>
  <c r="D7" i="6"/>
  <c r="D12" i="6"/>
  <c r="D17" i="6"/>
  <c r="D22" i="6"/>
  <c r="F5" i="6"/>
  <c r="F22" i="6"/>
  <c r="F10" i="6"/>
  <c r="F15" i="6"/>
  <c r="F20" i="6"/>
  <c r="F8" i="6"/>
  <c r="F13" i="6"/>
  <c r="F18" i="6"/>
  <c r="F23" i="6"/>
  <c r="F6" i="6"/>
  <c r="F11" i="6"/>
  <c r="F16" i="6"/>
  <c r="F21" i="6"/>
  <c r="F9" i="6"/>
  <c r="F14" i="6"/>
  <c r="F19" i="6"/>
  <c r="F7" i="6"/>
  <c r="F12" i="6"/>
  <c r="F17" i="6"/>
  <c r="F35" i="7"/>
  <c r="F7" i="7"/>
  <c r="H25" i="6"/>
  <c r="G40" i="4"/>
  <c r="N52" i="8"/>
  <c r="O52" i="8"/>
  <c r="L52" i="8"/>
  <c r="J52" i="8"/>
  <c r="K33" i="8" s="1"/>
  <c r="H52" i="8"/>
  <c r="I33" i="8" s="1"/>
  <c r="G22" i="8"/>
  <c r="G42" i="8"/>
  <c r="G7" i="8"/>
  <c r="G6" i="8"/>
  <c r="I25" i="6"/>
  <c r="G25" i="6"/>
  <c r="G26" i="8"/>
  <c r="G33" i="8"/>
  <c r="D33" i="8"/>
  <c r="D46" i="8"/>
  <c r="G14" i="8"/>
  <c r="G15" i="8"/>
  <c r="G10" i="8"/>
  <c r="G28" i="8"/>
  <c r="G11" i="8"/>
  <c r="G29" i="8"/>
  <c r="G30" i="8"/>
  <c r="G16" i="8"/>
  <c r="G38" i="8"/>
  <c r="G17" i="8"/>
  <c r="G39" i="8"/>
  <c r="G18" i="8"/>
  <c r="G43" i="8"/>
  <c r="G20" i="8"/>
  <c r="G44" i="8"/>
  <c r="G21" i="8"/>
  <c r="G46" i="8"/>
  <c r="G9" i="8"/>
  <c r="G27" i="8"/>
  <c r="G8" i="8"/>
  <c r="G19" i="8"/>
  <c r="G31" i="8"/>
  <c r="G12" i="8"/>
  <c r="G23" i="8"/>
  <c r="G40" i="8"/>
  <c r="G13" i="8"/>
  <c r="G24" i="8"/>
  <c r="G41" i="8"/>
  <c r="G25" i="8"/>
  <c r="D25" i="6" l="1"/>
  <c r="M20" i="8"/>
  <c r="M9" i="8"/>
  <c r="M31" i="8"/>
  <c r="M19" i="8"/>
  <c r="M8" i="8"/>
  <c r="M16" i="8"/>
  <c r="M25" i="8"/>
  <c r="M24" i="8"/>
  <c r="M40" i="8"/>
  <c r="M39" i="8"/>
  <c r="M21" i="8"/>
  <c r="M30" i="8"/>
  <c r="M18" i="8"/>
  <c r="M7" i="8"/>
  <c r="M28" i="8"/>
  <c r="M22" i="8"/>
  <c r="M29" i="8"/>
  <c r="M17" i="8"/>
  <c r="M6" i="8"/>
  <c r="M46" i="8"/>
  <c r="M42" i="8"/>
  <c r="M13" i="8"/>
  <c r="M12" i="8"/>
  <c r="M10" i="8"/>
  <c r="M44" i="8"/>
  <c r="M27" i="8"/>
  <c r="M15" i="8"/>
  <c r="M43" i="8"/>
  <c r="M26" i="8"/>
  <c r="M14" i="8"/>
  <c r="M41" i="8"/>
  <c r="M23" i="8"/>
  <c r="M11" i="8"/>
  <c r="M38" i="8"/>
  <c r="M33" i="8"/>
  <c r="K40" i="8"/>
  <c r="K23" i="8"/>
  <c r="K12" i="8"/>
  <c r="K11" i="8"/>
  <c r="K44" i="8"/>
  <c r="K39" i="8"/>
  <c r="K22" i="8"/>
  <c r="K26" i="8"/>
  <c r="K13" i="8"/>
  <c r="K38" i="8"/>
  <c r="K21" i="8"/>
  <c r="K10" i="8"/>
  <c r="K20" i="8"/>
  <c r="K9" i="8"/>
  <c r="K16" i="8"/>
  <c r="K15" i="8"/>
  <c r="K42" i="8"/>
  <c r="K24" i="8"/>
  <c r="K31" i="8"/>
  <c r="K19" i="8"/>
  <c r="K8" i="8"/>
  <c r="K30" i="8"/>
  <c r="K18" i="8"/>
  <c r="K7" i="8"/>
  <c r="K28" i="8"/>
  <c r="K27" i="8"/>
  <c r="K25" i="8"/>
  <c r="K41" i="8"/>
  <c r="K29" i="8"/>
  <c r="K17" i="8"/>
  <c r="K6" i="8"/>
  <c r="K46" i="8"/>
  <c r="K52" i="8" s="1"/>
  <c r="K14" i="8"/>
  <c r="K43" i="8"/>
  <c r="I41" i="8"/>
  <c r="I40" i="8"/>
  <c r="I39" i="8"/>
  <c r="I43" i="8"/>
  <c r="I38" i="8"/>
  <c r="I42" i="8"/>
  <c r="I46" i="8"/>
  <c r="I44" i="8"/>
  <c r="I20" i="8"/>
  <c r="I9" i="8"/>
  <c r="I15" i="8"/>
  <c r="I22" i="8"/>
  <c r="I31" i="8"/>
  <c r="I19" i="8"/>
  <c r="I8" i="8"/>
  <c r="I6" i="8"/>
  <c r="I30" i="8"/>
  <c r="I18" i="8"/>
  <c r="I7" i="8"/>
  <c r="I27" i="8"/>
  <c r="I23" i="8"/>
  <c r="I21" i="8"/>
  <c r="I29" i="8"/>
  <c r="I17" i="8"/>
  <c r="I14" i="8"/>
  <c r="I24" i="8"/>
  <c r="I12" i="8"/>
  <c r="I28" i="8"/>
  <c r="I16" i="8"/>
  <c r="I26" i="8"/>
  <c r="I25" i="8"/>
  <c r="I13" i="8"/>
  <c r="I11" i="8"/>
  <c r="I10" i="8"/>
  <c r="G52" i="8"/>
  <c r="F25" i="6"/>
  <c r="D52" i="8"/>
  <c r="E28" i="8" s="1"/>
  <c r="M52" i="8" l="1"/>
  <c r="I52" i="8"/>
  <c r="E25" i="8"/>
  <c r="E24" i="8"/>
  <c r="E12" i="8"/>
  <c r="E19" i="8"/>
  <c r="E20" i="8"/>
  <c r="E44" i="8"/>
  <c r="E29" i="8"/>
  <c r="E33" i="8"/>
  <c r="E39" i="8"/>
  <c r="E15" i="8"/>
  <c r="E31" i="8"/>
  <c r="E14" i="8"/>
  <c r="E18" i="8"/>
  <c r="E11" i="8"/>
  <c r="E21" i="8"/>
  <c r="E42" i="8"/>
  <c r="E30" i="8"/>
  <c r="E6" i="8"/>
  <c r="E13" i="8"/>
  <c r="E8" i="8"/>
  <c r="E16" i="8"/>
  <c r="E26" i="8"/>
  <c r="E27" i="8"/>
  <c r="E46" i="8"/>
  <c r="E22" i="8"/>
  <c r="E40" i="8"/>
  <c r="E43" i="8"/>
  <c r="E41" i="8"/>
  <c r="E38" i="8"/>
  <c r="E7" i="8"/>
  <c r="E17" i="8"/>
  <c r="E23" i="8"/>
  <c r="E9" i="8"/>
  <c r="E10" i="8"/>
  <c r="E52" i="8" l="1"/>
  <c r="F8" i="11"/>
  <c r="C8" i="11"/>
  <c r="G35" i="7"/>
  <c r="G34" i="7"/>
  <c r="G33" i="7"/>
  <c r="G7" i="7"/>
  <c r="B33" i="4"/>
  <c r="C36" i="11" l="1"/>
  <c r="G5" i="7"/>
  <c r="F36" i="11"/>
  <c r="K34" i="10"/>
  <c r="K46" i="10" s="1"/>
  <c r="K732" i="10" s="1"/>
  <c r="L46" i="10"/>
  <c r="L732" i="10" s="1"/>
  <c r="J34" i="10"/>
  <c r="J46" i="10" s="1"/>
  <c r="G6" i="7"/>
  <c r="D6" i="11" l="1"/>
  <c r="D18" i="11"/>
  <c r="D19" i="11"/>
  <c r="D14" i="11"/>
  <c r="D17" i="11"/>
  <c r="D15" i="11"/>
  <c r="D16" i="11"/>
  <c r="G6" i="11"/>
  <c r="G18" i="11"/>
  <c r="G17" i="11"/>
  <c r="G20" i="11"/>
  <c r="G16" i="11"/>
  <c r="G15" i="11"/>
  <c r="G14" i="11"/>
  <c r="G19" i="11"/>
  <c r="D24" i="11"/>
  <c r="D22" i="11"/>
  <c r="D20" i="11"/>
  <c r="D21" i="11"/>
  <c r="D23" i="11"/>
  <c r="G36" i="11"/>
  <c r="G24" i="11"/>
  <c r="G23" i="11"/>
  <c r="G25" i="11"/>
  <c r="G22" i="11"/>
  <c r="G21" i="11"/>
  <c r="G26" i="11"/>
  <c r="D5" i="11"/>
  <c r="G30" i="11"/>
  <c r="G27" i="11"/>
  <c r="D11" i="11"/>
  <c r="D25" i="11"/>
  <c r="D36" i="11"/>
  <c r="G31" i="11"/>
  <c r="D30" i="11"/>
  <c r="D27" i="11"/>
  <c r="D12" i="11"/>
  <c r="G7" i="11"/>
  <c r="D31" i="11"/>
  <c r="D7" i="11"/>
  <c r="G12" i="11"/>
  <c r="D28" i="11"/>
  <c r="D26" i="11"/>
  <c r="G28" i="11"/>
  <c r="D33" i="11"/>
  <c r="D29" i="11"/>
  <c r="D13" i="11"/>
  <c r="G33" i="11"/>
  <c r="G29" i="11"/>
  <c r="G5" i="11"/>
  <c r="G11" i="11"/>
  <c r="G13" i="11"/>
  <c r="A346" i="10"/>
  <c r="A346" i="10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<sst xmlns="http://schemas.openxmlformats.org/spreadsheetml/2006/main" count="2772" uniqueCount="696">
  <si>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</si>
  <si>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</si>
  <si>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</si>
  <si>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</si>
  <si>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</si>
  <si>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</si>
  <si>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</si>
  <si>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</si>
  <si>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</si>
  <si>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</si>
  <si>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</si>
  <si>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</si>
  <si>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</si>
  <si>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</si>
  <si>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</si>
  <si>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</si>
  <si>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</si>
  <si>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</si>
  <si>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</si>
  <si>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</si>
  <si>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</si>
  <si>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</si>
  <si>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</si>
  <si>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</si>
  <si>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</si>
  <si>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</si>
  <si>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</si>
  <si>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</si>
  <si>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</si>
  <si>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</si>
  <si>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</si>
  <si>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</si>
  <si>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</si>
  <si>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</si>
  <si>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</si>
  <si>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</si>
  <si>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</si>
  <si>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</si>
  <si>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</si>
  <si>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</si>
  <si>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</si>
  <si>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</si>
  <si>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</si>
  <si>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</si>
  <si>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</si>
  <si>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</si>
  <si>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</si>
  <si>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</si>
  <si>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</si>
  <si>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</si>
  <si>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</si>
  <si>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</si>
  <si>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</si>
  <si>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</si>
  <si>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</si>
  <si>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</si>
  <si>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</si>
  <si>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</si>
  <si>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</si>
  <si>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</si>
  <si>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</si>
  <si>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</si>
  <si>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</si>
  <si>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</si>
  <si>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</si>
  <si>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</si>
  <si>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</si>
  <si>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</si>
  <si>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</si>
  <si>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</si>
  <si>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</si>
  <si>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</si>
  <si>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</si>
  <si>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</si>
  <si>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</si>
  <si>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</si>
  <si>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</si>
  <si>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</si>
  <si>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</si>
  <si>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</si>
  <si>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</si>
  <si>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</si>
  <si>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</si>
  <si>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</si>
  <si>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</si>
  <si>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</si>
  <si>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</si>
  <si>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</si>
  <si>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</si>
  <si>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</si>
  <si>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</si>
  <si>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</si>
  <si>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</si>
  <si>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</si>
  <si>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</si>
  <si>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</si>
  <si>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</si>
  <si>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</si>
  <si>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</si>
  <si>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</si>
  <si>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</si>
  <si>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</si>
  <si>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</si>
  <si>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</si>
  <si>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</si>
  <si>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</si>
  <si>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</si>
  <si>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</si>
  <si>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</si>
  <si>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</si>
  <si>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</si>
  <si>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</si>
  <si>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</si>
  <si>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</si>
  <si>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</si>
  <si>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</si>
  <si>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</si>
  <si>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</si>
  <si>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</si>
  <si>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</si>
  <si>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</si>
  <si>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</si>
  <si>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</si>
  <si>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</si>
  <si>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</si>
  <si>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</si>
  <si>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</si>
  <si>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</si>
  <si>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</si>
  <si>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</si>
  <si>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</si>
  <si>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</si>
  <si>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</si>
  <si>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</si>
  <si>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</si>
  <si>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</si>
  <si>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</si>
  <si>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</si>
  <si>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</si>
  <si>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</si>
  <si>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</si>
  <si>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</si>
  <si>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</si>
  <si>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</si>
  <si>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</si>
  <si>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</si>
  <si>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</si>
  <si>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</si>
  <si>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</si>
  <si>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</si>
  <si>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</si>
  <si>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</si>
  <si>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</si>
  <si>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</si>
  <si>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</si>
  <si>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</si>
  <si>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</si>
  <si>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</si>
  <si>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</si>
  <si>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</si>
  <si>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</si>
  <si>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</si>
  <si>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</si>
  <si>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</si>
  <si>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</si>
  <si>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BANCO DE MACHALA </t>
  </si>
  <si>
    <t xml:space="preserve">           </t>
  </si>
  <si>
    <t>MINISTERIO DE ECONOMIA Y FINANZAS</t>
  </si>
  <si>
    <t>(2)</t>
  </si>
  <si>
    <t>BONO ACTA RESOLUTIVA 002-2022 -JUBILADOS</t>
  </si>
  <si>
    <t xml:space="preserve">CERT.TESORERIA NACIONAL    </t>
  </si>
  <si>
    <t xml:space="preserve">    91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</si>
  <si>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</si>
  <si>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</si>
  <si>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</si>
  <si>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</si>
  <si>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</si>
  <si>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</si>
  <si>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</si>
  <si>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</si>
  <si>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</si>
  <si>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</si>
  <si>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</si>
  <si>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</si>
  <si>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>PROMOTORES INMOBILIARIOS PRONOBIS</t>
  </si>
  <si>
    <t>PLASTICOS DEL LITORAL</t>
  </si>
  <si>
    <t xml:space="preserve">ENVASES DEL LITORAL </t>
  </si>
  <si>
    <t xml:space="preserve">SUPERDEPORTE </t>
  </si>
  <si>
    <t>TIENDAS INDUSTRIALES ASOCIADAS (TIA)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</si>
  <si>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</si>
  <si>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</si>
  <si>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</si>
  <si>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</si>
  <si>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</si>
  <si>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</si>
  <si>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</si>
  <si>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    90 D  </t>
  </si>
  <si>
    <t xml:space="preserve">   358 D  </t>
  </si>
  <si>
    <t xml:space="preserve">ALMACENES BOYACA </t>
  </si>
  <si>
    <t>EMPAGRAN</t>
  </si>
  <si>
    <t>OBLIGACIONES SPLIT-UP TIPO 2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</si>
  <si>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</si>
  <si>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</si>
  <si>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</si>
  <si>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</si>
  <si>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</si>
  <si>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</si>
  <si>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</si>
  <si>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</si>
  <si>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</si>
  <si>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</si>
  <si>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 xml:space="preserve">VALORES TITULARIZACION CREDITICIA       </t>
  </si>
  <si>
    <t>FACTURA COMERCIAL NEGOCIABLE</t>
  </si>
  <si>
    <t xml:space="preserve">   125 D 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</si>
  <si>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</si>
  <si>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</si>
  <si>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</si>
  <si>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</si>
  <si>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</si>
  <si>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</si>
  <si>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</si>
  <si>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</si>
  <si>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</si>
  <si>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</si>
  <si>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Banco Central del Ecuador</t>
  </si>
  <si>
    <t xml:space="preserve">BONO ACTA RESOLUTIVA 032-2019           </t>
  </si>
  <si>
    <t>FUROIANI OBRAS Y PROYECTOS</t>
  </si>
  <si>
    <t xml:space="preserve">POLIZAS DE ACUMULACION     </t>
  </si>
  <si>
    <t>CORPORACION FINANCIERA NACIONAL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</si>
  <si>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</si>
  <si>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</si>
  <si>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</si>
  <si>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</si>
  <si>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</si>
  <si>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</si>
  <si>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</si>
  <si>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</si>
  <si>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</si>
  <si>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</si>
  <si>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DREAMPACK ECUADOR</t>
  </si>
  <si>
    <t xml:space="preserve">BANCO PICHINCHA </t>
  </si>
  <si>
    <t>CERVECERIA NACIONAL CN</t>
  </si>
  <si>
    <t xml:space="preserve">    64 D  </t>
  </si>
  <si>
    <t>INMONTE</t>
  </si>
  <si>
    <t xml:space="preserve">HUMANITAS </t>
  </si>
  <si>
    <t xml:space="preserve">   124 D  </t>
  </si>
  <si>
    <t xml:space="preserve">   129 D  </t>
  </si>
  <si>
    <t xml:space="preserve">   363 D  </t>
  </si>
  <si>
    <t xml:space="preserve">   183 D  </t>
  </si>
  <si>
    <t>COOPERATIVA DE AHORRO Y CRÉDITO ALIANZA DEL VALLE</t>
  </si>
  <si>
    <t>BANCO BOLIVARIANO</t>
  </si>
  <si>
    <t>TECAFORTUNA</t>
  </si>
  <si>
    <t>BONO ACTA RESOLUTIVA 002-2021 - JUBILADO</t>
  </si>
  <si>
    <t xml:space="preserve">   343 D  </t>
  </si>
  <si>
    <t xml:space="preserve">LETRAS DE CAMBIO           </t>
  </si>
  <si>
    <t xml:space="preserve">OBLIGACIONES CONV.EN ACCIONES           </t>
  </si>
  <si>
    <t xml:space="preserve">   270 D  </t>
  </si>
  <si>
    <t xml:space="preserve">LA FABRIL </t>
  </si>
  <si>
    <t xml:space="preserve">   272 D  </t>
  </si>
  <si>
    <t xml:space="preserve">   344 D  </t>
  </si>
  <si>
    <t xml:space="preserve">   122 D  </t>
  </si>
  <si>
    <t xml:space="preserve">   361 D  </t>
  </si>
  <si>
    <t xml:space="preserve">   365 D  </t>
  </si>
  <si>
    <t>CAJA CENTRAL FINANCOOP</t>
  </si>
  <si>
    <t xml:space="preserve">   100 D  </t>
  </si>
  <si>
    <t xml:space="preserve">    70 D  </t>
  </si>
  <si>
    <t xml:space="preserve">COMPUTRONSA </t>
  </si>
  <si>
    <t xml:space="preserve">BANCO PROCREDIT </t>
  </si>
  <si>
    <t xml:space="preserve">   273 D  </t>
  </si>
  <si>
    <t xml:space="preserve">NATLUK </t>
  </si>
  <si>
    <t xml:space="preserve">   350 D  </t>
  </si>
  <si>
    <t>CERTIFICADOS DE APORTACION</t>
  </si>
  <si>
    <t>MUTUALISTA PICHINCHA</t>
  </si>
  <si>
    <t>TOTAL CERTIFICADOS DE APORTACION</t>
  </si>
  <si>
    <t xml:space="preserve">   174 D  </t>
  </si>
  <si>
    <t xml:space="preserve"> 1,461 D  </t>
  </si>
  <si>
    <t>CARTIMEX</t>
  </si>
  <si>
    <t xml:space="preserve">NESTLE ECUADOR </t>
  </si>
  <si>
    <t xml:space="preserve">    49 D  </t>
  </si>
  <si>
    <t xml:space="preserve">BANCO GENERAL RUMIÑAHUI </t>
  </si>
  <si>
    <t xml:space="preserve">   353 D  </t>
  </si>
  <si>
    <t xml:space="preserve">AGNAMAR </t>
  </si>
  <si>
    <t>MOSINVEST</t>
  </si>
  <si>
    <t xml:space="preserve">   140 D  </t>
  </si>
  <si>
    <t xml:space="preserve">   123 D  </t>
  </si>
  <si>
    <t xml:space="preserve">   221 D  </t>
  </si>
  <si>
    <t xml:space="preserve">   293 D  </t>
  </si>
  <si>
    <t xml:space="preserve">   136 D  </t>
  </si>
  <si>
    <t xml:space="preserve">   349 D  </t>
  </si>
  <si>
    <t xml:space="preserve">    80 D  </t>
  </si>
  <si>
    <t xml:space="preserve">    76 D  </t>
  </si>
  <si>
    <t xml:space="preserve">    67 D  </t>
  </si>
  <si>
    <t xml:space="preserve">   106 D  </t>
  </si>
  <si>
    <t>BANCO PICHINCHA</t>
  </si>
  <si>
    <t>HOLCIM ECUADOR</t>
  </si>
  <si>
    <t>CUOTAS DE PARTICIPACION</t>
  </si>
  <si>
    <t xml:space="preserve">   113 D  </t>
  </si>
  <si>
    <t xml:space="preserve">   115 D  </t>
  </si>
  <si>
    <t xml:space="preserve">   176 D  </t>
  </si>
  <si>
    <t xml:space="preserve">BONO ACTA RESOLUTIVA 002-2021           </t>
  </si>
  <si>
    <t xml:space="preserve"> 1,547 D  </t>
  </si>
  <si>
    <t xml:space="preserve"> 1,561 D  </t>
  </si>
  <si>
    <t xml:space="preserve"> 1,763 D  </t>
  </si>
  <si>
    <t xml:space="preserve"> 2,039 D  </t>
  </si>
  <si>
    <t xml:space="preserve">   167 D  </t>
  </si>
  <si>
    <t xml:space="preserve"> 2,282 D  </t>
  </si>
  <si>
    <t xml:space="preserve"> 2,071 D  </t>
  </si>
  <si>
    <t xml:space="preserve">   634 D  </t>
  </si>
  <si>
    <t xml:space="preserve"> 1,729 D  </t>
  </si>
  <si>
    <t xml:space="preserve">    29 D  </t>
  </si>
  <si>
    <t xml:space="preserve">   233 D  </t>
  </si>
  <si>
    <t xml:space="preserve">   126 D  </t>
  </si>
  <si>
    <t xml:space="preserve">DOLTREX </t>
  </si>
  <si>
    <t xml:space="preserve"> 1,733 D  </t>
  </si>
  <si>
    <t xml:space="preserve"> 1,826 D  </t>
  </si>
  <si>
    <t xml:space="preserve">ASISERVY </t>
  </si>
  <si>
    <t xml:space="preserve"> 1,440 D  </t>
  </si>
  <si>
    <t xml:space="preserve"> 1,098 D  </t>
  </si>
  <si>
    <t xml:space="preserve"> 1,456 D  </t>
  </si>
  <si>
    <t>CORPORACION FERNANDEZ</t>
  </si>
  <si>
    <t xml:space="preserve"> 1,638 D  </t>
  </si>
  <si>
    <t xml:space="preserve"> 1,652 D  </t>
  </si>
  <si>
    <t xml:space="preserve"> 2,544 D  </t>
  </si>
  <si>
    <t xml:space="preserve"> 2,555 D  </t>
  </si>
  <si>
    <t xml:space="preserve"> 2,557 D  </t>
  </si>
  <si>
    <t xml:space="preserve"> 1,617 D  </t>
  </si>
  <si>
    <t xml:space="preserve">FEEDPRO </t>
  </si>
  <si>
    <t xml:space="preserve"> 1,567 D  </t>
  </si>
  <si>
    <t xml:space="preserve">INDUSTRIAS CATEDRAL </t>
  </si>
  <si>
    <t xml:space="preserve">    86 D  </t>
  </si>
  <si>
    <t xml:space="preserve">   331 D  </t>
  </si>
  <si>
    <t xml:space="preserve">   356 D  </t>
  </si>
  <si>
    <t xml:space="preserve">   101 D  </t>
  </si>
  <si>
    <t xml:space="preserve">   153 D  </t>
  </si>
  <si>
    <t xml:space="preserve">   269 D  </t>
  </si>
  <si>
    <t xml:space="preserve">   147 D  </t>
  </si>
  <si>
    <t>MAVESA</t>
  </si>
  <si>
    <t xml:space="preserve">    45 D  </t>
  </si>
  <si>
    <t xml:space="preserve">   294 D  </t>
  </si>
  <si>
    <t xml:space="preserve">   339 D  </t>
  </si>
  <si>
    <t xml:space="preserve">   328 D  </t>
  </si>
  <si>
    <t xml:space="preserve">    79 D  </t>
  </si>
  <si>
    <t xml:space="preserve">   137 D  </t>
  </si>
  <si>
    <t xml:space="preserve">   146 D  </t>
  </si>
  <si>
    <t>AZZORTI VENTA DIRECTA</t>
  </si>
  <si>
    <t xml:space="preserve">OBLIGACIONES - REB (REG.ESPECIAL B.)    </t>
  </si>
  <si>
    <t>SOCIETCOMPANY</t>
  </si>
  <si>
    <t xml:space="preserve">   196 D  </t>
  </si>
  <si>
    <t xml:space="preserve">   366 D  </t>
  </si>
  <si>
    <t xml:space="preserve">   121 D  </t>
  </si>
  <si>
    <t xml:space="preserve">   367 D  </t>
  </si>
  <si>
    <t>BANCO DE LOJA</t>
  </si>
  <si>
    <t xml:space="preserve">    13 D  </t>
  </si>
  <si>
    <t xml:space="preserve">   290 D  </t>
  </si>
  <si>
    <t xml:space="preserve">   368 D  </t>
  </si>
  <si>
    <t>COOPERATIVA DE AHORRO Y CREDITO COOPROGRESO</t>
  </si>
  <si>
    <t>COOPERATIVA DE AHORRO Y CREDITO POLICIA NACIONAL</t>
  </si>
  <si>
    <t>TIT.CARTERA AUTOMOTRIZ MUTUALISTA PICHINCHA 1</t>
  </si>
  <si>
    <t>PRIMERA TITULARIZACIÓN DE CARTERA COMPUTRON</t>
  </si>
  <si>
    <t>TERCERA TITULARIZACION CARTERA MICROCREDITO INSOTEC</t>
  </si>
  <si>
    <t>INDUSTRIAL GEMINIS INDUGEM</t>
  </si>
  <si>
    <t>ELECTRICA HAMT</t>
  </si>
  <si>
    <t xml:space="preserve">    33 D  </t>
  </si>
  <si>
    <t xml:space="preserve">HIVIMAR </t>
  </si>
  <si>
    <t xml:space="preserve">   102 D  </t>
  </si>
  <si>
    <t xml:space="preserve">LIPROIN </t>
  </si>
  <si>
    <t xml:space="preserve">FACTURA COMERCIAL NEGOCIABLE - REB      </t>
  </si>
  <si>
    <t>ROQUIMIM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</si>
  <si>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Enero de 2023 - No. 332</t>
    </r>
  </si>
  <si>
    <t>EN ENERO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</si>
  <si>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 xml:space="preserve">Enero </t>
    </r>
  </si>
  <si>
    <t>VOLUMEN DE OPERACIONES EN LA BVG POR TITULO
En valor efectivo en dolares, correspondiente a Enero 2023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</si>
  <si>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
Enero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</si>
  <si>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 2023</t>
    </r>
  </si>
  <si>
    <t>RETRATOREC</t>
  </si>
  <si>
    <t>SIEMPREVERDE</t>
  </si>
  <si>
    <t>TECATEAK</t>
  </si>
  <si>
    <t>BOLETÍN MENSUAL DE OPERACIONES
Enero 2023</t>
  </si>
  <si>
    <t>CRIDESA</t>
  </si>
  <si>
    <t>HOLDING TONICORP</t>
  </si>
  <si>
    <t>SOC.AGR.INDUSTRIAL "SAN CARLOS"</t>
  </si>
  <si>
    <t>FIDEICOMISO OMNI HOSPITAL</t>
  </si>
  <si>
    <t xml:space="preserve">    87 D  </t>
  </si>
  <si>
    <t xml:space="preserve">   213 D  </t>
  </si>
  <si>
    <t xml:space="preserve">   751 D  </t>
  </si>
  <si>
    <t xml:space="preserve">   926 D  </t>
  </si>
  <si>
    <t xml:space="preserve">   199 D  </t>
  </si>
  <si>
    <t xml:space="preserve">   195 D  </t>
  </si>
  <si>
    <t xml:space="preserve">   456 D  </t>
  </si>
  <si>
    <t xml:space="preserve">   435 D  </t>
  </si>
  <si>
    <t xml:space="preserve">   443 D  </t>
  </si>
  <si>
    <t xml:space="preserve"> 1,168 D  </t>
  </si>
  <si>
    <t xml:space="preserve"> 1,167 D  </t>
  </si>
  <si>
    <t xml:space="preserve"> 1,181 D  </t>
  </si>
  <si>
    <t xml:space="preserve"> 1,620 D  </t>
  </si>
  <si>
    <t xml:space="preserve">   556 D  </t>
  </si>
  <si>
    <t xml:space="preserve"> 1,288 D  </t>
  </si>
  <si>
    <t xml:space="preserve"> 1,610 D  </t>
  </si>
  <si>
    <t xml:space="preserve">   924 D  </t>
  </si>
  <si>
    <t xml:space="preserve"> 1,639 D  </t>
  </si>
  <si>
    <t xml:space="preserve"> 1,917 D  </t>
  </si>
  <si>
    <t xml:space="preserve"> 1,938 D  </t>
  </si>
  <si>
    <t xml:space="preserve"> 1,975 D  </t>
  </si>
  <si>
    <t xml:space="preserve"> 2,301 D  </t>
  </si>
  <si>
    <t xml:space="preserve"> 2,339 D  </t>
  </si>
  <si>
    <t xml:space="preserve"> 2,340 D  </t>
  </si>
  <si>
    <t xml:space="preserve"> 2,386 D  </t>
  </si>
  <si>
    <t xml:space="preserve"> 2,387 D  </t>
  </si>
  <si>
    <t xml:space="preserve"> 2,436 D  </t>
  </si>
  <si>
    <t xml:space="preserve"> 2,708 D  </t>
  </si>
  <si>
    <t xml:space="preserve"> 2,750 D  </t>
  </si>
  <si>
    <t xml:space="preserve"> 2,803 D  </t>
  </si>
  <si>
    <t xml:space="preserve"> 2,284 D  </t>
  </si>
  <si>
    <t xml:space="preserve"> 2,651 D  </t>
  </si>
  <si>
    <t xml:space="preserve"> 2,668 D  </t>
  </si>
  <si>
    <t xml:space="preserve"> 1,287 D  </t>
  </si>
  <si>
    <t xml:space="preserve"> 1,644 D  </t>
  </si>
  <si>
    <t xml:space="preserve"> 1,919 D  </t>
  </si>
  <si>
    <t xml:space="preserve"> 1,980 D  </t>
  </si>
  <si>
    <t xml:space="preserve"> 2,458 D  </t>
  </si>
  <si>
    <t xml:space="preserve"> 2,073 D  </t>
  </si>
  <si>
    <t xml:space="preserve"> 2,085 D  </t>
  </si>
  <si>
    <t xml:space="preserve"> 2,303 D  </t>
  </si>
  <si>
    <t xml:space="preserve"> 2,345 D  </t>
  </si>
  <si>
    <t xml:space="preserve"> 2,389 D  </t>
  </si>
  <si>
    <t xml:space="preserve"> 2,710 D  </t>
  </si>
  <si>
    <t xml:space="preserve"> 2,752 D  </t>
  </si>
  <si>
    <t xml:space="preserve"> 2,805 D  </t>
  </si>
  <si>
    <t xml:space="preserve">BONO ACTA RESOLUTIVA 002-2022           </t>
  </si>
  <si>
    <t xml:space="preserve">   832 D  </t>
  </si>
  <si>
    <t xml:space="preserve">   829 D  </t>
  </si>
  <si>
    <t xml:space="preserve">   837 D  </t>
  </si>
  <si>
    <t xml:space="preserve"> 1,558 D  </t>
  </si>
  <si>
    <t xml:space="preserve"> 1,581 D  </t>
  </si>
  <si>
    <t xml:space="preserve"> 1,752 D  </t>
  </si>
  <si>
    <t xml:space="preserve"> 1,803 D  </t>
  </si>
  <si>
    <t xml:space="preserve">   658 D  </t>
  </si>
  <si>
    <t xml:space="preserve"> 1,023 D  </t>
  </si>
  <si>
    <t xml:space="preserve"> 1,064 D  </t>
  </si>
  <si>
    <t xml:space="preserve"> 1,732 D  </t>
  </si>
  <si>
    <t xml:space="preserve"> 2,124 D  </t>
  </si>
  <si>
    <t xml:space="preserve"> 2,488 D  </t>
  </si>
  <si>
    <t xml:space="preserve"> 1,075 D  </t>
  </si>
  <si>
    <t xml:space="preserve"> 2,548 D  </t>
  </si>
  <si>
    <t xml:space="preserve"> 2,549 D  </t>
  </si>
  <si>
    <t xml:space="preserve"> 2,126 D  </t>
  </si>
  <si>
    <t xml:space="preserve"> 2,490 D  </t>
  </si>
  <si>
    <t xml:space="preserve"> 2,504 D  </t>
  </si>
  <si>
    <t xml:space="preserve">    88 D  </t>
  </si>
  <si>
    <t xml:space="preserve">    89 D  </t>
  </si>
  <si>
    <t xml:space="preserve"> 1,827 D  </t>
  </si>
  <si>
    <t xml:space="preserve">ELECTROCABLES </t>
  </si>
  <si>
    <t xml:space="preserve">   591 D  </t>
  </si>
  <si>
    <t xml:space="preserve">LABIZA </t>
  </si>
  <si>
    <t xml:space="preserve"> 1,495 D  </t>
  </si>
  <si>
    <t xml:space="preserve"> 2,481 D  </t>
  </si>
  <si>
    <t xml:space="preserve"> 2,486 D  </t>
  </si>
  <si>
    <t xml:space="preserve"> 2,487 D  </t>
  </si>
  <si>
    <t xml:space="preserve"> 1,817 D  </t>
  </si>
  <si>
    <t xml:space="preserve">   909 D  </t>
  </si>
  <si>
    <t xml:space="preserve">   903 D  </t>
  </si>
  <si>
    <t xml:space="preserve"> 1,612 D  </t>
  </si>
  <si>
    <t xml:space="preserve"> 1,096 D  </t>
  </si>
  <si>
    <t xml:space="preserve"> 1,812 D  </t>
  </si>
  <si>
    <t xml:space="preserve"> 1,792 D  </t>
  </si>
  <si>
    <t xml:space="preserve"> 1,799 D  </t>
  </si>
  <si>
    <t xml:space="preserve"> 1,750 D  </t>
  </si>
  <si>
    <t xml:space="preserve"> 1,755 D  </t>
  </si>
  <si>
    <t xml:space="preserve"> 1,775 D  </t>
  </si>
  <si>
    <t xml:space="preserve"> 1,462 D  </t>
  </si>
  <si>
    <t xml:space="preserve"> 1,693 D  </t>
  </si>
  <si>
    <t xml:space="preserve"> 3,303 D  </t>
  </si>
  <si>
    <t xml:space="preserve"> 2,199 D  </t>
  </si>
  <si>
    <t xml:space="preserve"> 2,764 D  </t>
  </si>
  <si>
    <t xml:space="preserve"> 2,779 D  </t>
  </si>
  <si>
    <t xml:space="preserve"> 2,783 D  </t>
  </si>
  <si>
    <t xml:space="preserve"> 1,029 D  </t>
  </si>
  <si>
    <t xml:space="preserve">RYC </t>
  </si>
  <si>
    <t xml:space="preserve"> 2,180 D  </t>
  </si>
  <si>
    <t xml:space="preserve"> 2,185 D  </t>
  </si>
  <si>
    <t xml:space="preserve">   633 D  </t>
  </si>
  <si>
    <t xml:space="preserve">   638 D  </t>
  </si>
  <si>
    <t xml:space="preserve">PREDUCA </t>
  </si>
  <si>
    <t xml:space="preserve"> 2,306 D  </t>
  </si>
  <si>
    <t xml:space="preserve">   732 D  </t>
  </si>
  <si>
    <t>ABSORPELSA PAPELES ABSORVENTES</t>
  </si>
  <si>
    <t xml:space="preserve">   847 D  </t>
  </si>
  <si>
    <t xml:space="preserve">MEGAPRODUCTOS </t>
  </si>
  <si>
    <t xml:space="preserve"> 1,785 D  </t>
  </si>
  <si>
    <t xml:space="preserve"> 1,798 D  </t>
  </si>
  <si>
    <t xml:space="preserve"> 1,804 D  </t>
  </si>
  <si>
    <t>SERVICIOS INTERNACIONALES TURISMO SITUR</t>
  </si>
  <si>
    <t xml:space="preserve"> 1,642 D  </t>
  </si>
  <si>
    <t xml:space="preserve"> 1,635 D  </t>
  </si>
  <si>
    <t>ENERGYCONTROL</t>
  </si>
  <si>
    <t xml:space="preserve"> 1,415 D  </t>
  </si>
  <si>
    <t>ARRENDATOTEM</t>
  </si>
  <si>
    <t xml:space="preserve"> 1,253 D  </t>
  </si>
  <si>
    <t xml:space="preserve"> 1,260 D  </t>
  </si>
  <si>
    <t xml:space="preserve"> 1,265 D  </t>
  </si>
  <si>
    <t>WORLDWIDE INVESTMENTS AND REPRESENTATIONS WINREP</t>
  </si>
  <si>
    <t xml:space="preserve"> 1,476 D  </t>
  </si>
  <si>
    <t>FORMAPER</t>
  </si>
  <si>
    <t xml:space="preserve"> 1,807 D  </t>
  </si>
  <si>
    <t xml:space="preserve"> 2,506 D  </t>
  </si>
  <si>
    <t xml:space="preserve"> 2,541 D  </t>
  </si>
  <si>
    <t>IMPORT GREEN POWER TECHNOLOGY</t>
  </si>
  <si>
    <t xml:space="preserve"> 2,184 D  </t>
  </si>
  <si>
    <t xml:space="preserve"> 2,191 D  </t>
  </si>
  <si>
    <t xml:space="preserve"> 2,192 D  </t>
  </si>
  <si>
    <t xml:space="preserve">   715 D  </t>
  </si>
  <si>
    <t>RIPCONCIV</t>
  </si>
  <si>
    <t xml:space="preserve">   285 D  </t>
  </si>
  <si>
    <t xml:space="preserve">   193 D  </t>
  </si>
  <si>
    <t xml:space="preserve">   354 D  </t>
  </si>
  <si>
    <t xml:space="preserve">    47 D  </t>
  </si>
  <si>
    <t xml:space="preserve">    55 D  </t>
  </si>
  <si>
    <t xml:space="preserve">    61 D  </t>
  </si>
  <si>
    <t xml:space="preserve">   128 D  </t>
  </si>
  <si>
    <t xml:space="preserve">   119 D  </t>
  </si>
  <si>
    <t xml:space="preserve">   225 D  </t>
  </si>
  <si>
    <t xml:space="preserve">   228 D  </t>
  </si>
  <si>
    <t>INDUSTRIA ECUATORIANA DE CABLE</t>
  </si>
  <si>
    <t xml:space="preserve">   189 D  </t>
  </si>
  <si>
    <t xml:space="preserve">SEGUROS ALIANZA </t>
  </si>
  <si>
    <t xml:space="preserve">   161 D  </t>
  </si>
  <si>
    <t xml:space="preserve">   304 D  </t>
  </si>
  <si>
    <t xml:space="preserve">   310 D  </t>
  </si>
  <si>
    <t xml:space="preserve">   317 D  </t>
  </si>
  <si>
    <t xml:space="preserve">   322 D  </t>
  </si>
  <si>
    <t xml:space="preserve">   329 D  </t>
  </si>
  <si>
    <t xml:space="preserve">   330 D  </t>
  </si>
  <si>
    <t>SALCEDO MOTORS</t>
  </si>
  <si>
    <t xml:space="preserve">   360 D  </t>
  </si>
  <si>
    <t xml:space="preserve">    30 D  </t>
  </si>
  <si>
    <t xml:space="preserve">    83 D  </t>
  </si>
  <si>
    <t xml:space="preserve">   239 D  </t>
  </si>
  <si>
    <t xml:space="preserve">   175 D  </t>
  </si>
  <si>
    <t>MOSUMI</t>
  </si>
  <si>
    <t xml:space="preserve">PAPEL COMERCIAL CON INTERES TIPO 1      </t>
  </si>
  <si>
    <t>STARCARGO</t>
  </si>
  <si>
    <t>FABRICA DE DILUYENTES Y ADHESIVOS DISTHER</t>
  </si>
  <si>
    <t xml:space="preserve">   636 D  </t>
  </si>
  <si>
    <t xml:space="preserve">   253 D  </t>
  </si>
  <si>
    <t xml:space="preserve">SIMED </t>
  </si>
  <si>
    <t xml:space="preserve">   938 D  </t>
  </si>
  <si>
    <t xml:space="preserve">   622 D  </t>
  </si>
  <si>
    <t xml:space="preserve">   628 D  </t>
  </si>
  <si>
    <t xml:space="preserve">   630 D  </t>
  </si>
  <si>
    <t xml:space="preserve">    50 D  </t>
  </si>
  <si>
    <t xml:space="preserve">   142 D  </t>
  </si>
  <si>
    <t xml:space="preserve">   236 D  </t>
  </si>
  <si>
    <t xml:space="preserve">   418 D  </t>
  </si>
  <si>
    <t xml:space="preserve">   509 D  </t>
  </si>
  <si>
    <t xml:space="preserve">   600 D  </t>
  </si>
  <si>
    <t xml:space="preserve">   691 D  </t>
  </si>
  <si>
    <t xml:space="preserve">   782 D  </t>
  </si>
  <si>
    <t xml:space="preserve">   873 D  </t>
  </si>
  <si>
    <t xml:space="preserve">   965 D  </t>
  </si>
  <si>
    <t xml:space="preserve"> 1,056 D  </t>
  </si>
  <si>
    <t xml:space="preserve"> 1,146 D  </t>
  </si>
  <si>
    <t xml:space="preserve"> 1,238 D  </t>
  </si>
  <si>
    <t xml:space="preserve"> 1,330 D  </t>
  </si>
  <si>
    <t xml:space="preserve"> 1,421 D  </t>
  </si>
  <si>
    <t xml:space="preserve"> 1,511 D  </t>
  </si>
  <si>
    <t xml:space="preserve"> 1,603 D  </t>
  </si>
  <si>
    <t xml:space="preserve"> 1,695 D  </t>
  </si>
  <si>
    <t xml:space="preserve"> 1,786 D  </t>
  </si>
  <si>
    <t xml:space="preserve"> 1,877 D  </t>
  </si>
  <si>
    <t xml:space="preserve"> 1,969 D  </t>
  </si>
  <si>
    <t xml:space="preserve"> 2,063 D  </t>
  </si>
  <si>
    <t xml:space="preserve"> 2,154 D  </t>
  </si>
  <si>
    <t xml:space="preserve"> 2,242 D  </t>
  </si>
  <si>
    <t xml:space="preserve"> 2,336 D  </t>
  </si>
  <si>
    <t xml:space="preserve"> 2,427 D  </t>
  </si>
  <si>
    <t xml:space="preserve"> 2,518 D  </t>
  </si>
  <si>
    <t xml:space="preserve">   231 D  </t>
  </si>
  <si>
    <t xml:space="preserve"> 1,110 D  </t>
  </si>
  <si>
    <t xml:space="preserve"> 1,200 D  </t>
  </si>
  <si>
    <t xml:space="preserve"> 1,183 D  </t>
  </si>
  <si>
    <t xml:space="preserve">   267 D  </t>
  </si>
  <si>
    <t xml:space="preserve">   450 D  </t>
  </si>
  <si>
    <t xml:space="preserve">   541 D  </t>
  </si>
  <si>
    <t xml:space="preserve">   547 D  </t>
  </si>
  <si>
    <t xml:space="preserve">   639 D  </t>
  </si>
  <si>
    <t xml:space="preserve">   725 D  </t>
  </si>
  <si>
    <t xml:space="preserve">   731 D  </t>
  </si>
  <si>
    <t xml:space="preserve">   815 D  </t>
  </si>
  <si>
    <t xml:space="preserve">   821 D  </t>
  </si>
  <si>
    <t xml:space="preserve">   906 D  </t>
  </si>
  <si>
    <t xml:space="preserve">   912 D  </t>
  </si>
  <si>
    <t xml:space="preserve">   998 D  </t>
  </si>
  <si>
    <t xml:space="preserve"> 1,004 D  </t>
  </si>
  <si>
    <t xml:space="preserve"> 1,092 D  </t>
  </si>
  <si>
    <t xml:space="preserve"> 1,180 D  </t>
  </si>
  <si>
    <t xml:space="preserve"> 1,186 D  </t>
  </si>
  <si>
    <t xml:space="preserve"> 1,271 D  </t>
  </si>
  <si>
    <t xml:space="preserve"> 1,277 D  </t>
  </si>
  <si>
    <t xml:space="preserve"> 1,365 D  </t>
  </si>
  <si>
    <t xml:space="preserve"> 1,371 D  </t>
  </si>
  <si>
    <t xml:space="preserve"> 1,553 D  </t>
  </si>
  <si>
    <t xml:space="preserve"> 1,735 D  </t>
  </si>
  <si>
    <t xml:space="preserve"> 1,820 D  </t>
  </si>
  <si>
    <t xml:space="preserve"> 1,911 D  </t>
  </si>
  <si>
    <t xml:space="preserve"> 2,002 D  </t>
  </si>
  <si>
    <t xml:space="preserve"> 2,008 D  </t>
  </si>
  <si>
    <t xml:space="preserve"> 2,094 D  </t>
  </si>
  <si>
    <t xml:space="preserve"> 2,100 D  </t>
  </si>
  <si>
    <t xml:space="preserve"> 2,186 D  </t>
  </si>
  <si>
    <t xml:space="preserve"> 2,276 D  </t>
  </si>
  <si>
    <t xml:space="preserve"> 2,367 D  </t>
  </si>
  <si>
    <t xml:space="preserve"> 2,373 D  </t>
  </si>
  <si>
    <t xml:space="preserve"> 2,459 D  </t>
  </si>
  <si>
    <t xml:space="preserve"> 2,465 D  </t>
  </si>
  <si>
    <t xml:space="preserve"> 2,551 D  </t>
  </si>
  <si>
    <t xml:space="preserve">    82 D  </t>
  </si>
  <si>
    <t xml:space="preserve">   173 D  </t>
  </si>
  <si>
    <t xml:space="preserve">   265 D  </t>
  </si>
  <si>
    <t xml:space="preserve">   448 D  </t>
  </si>
  <si>
    <t xml:space="preserve">   455 D  </t>
  </si>
  <si>
    <t xml:space="preserve">   539 D  </t>
  </si>
  <si>
    <t xml:space="preserve">   546 D  </t>
  </si>
  <si>
    <t xml:space="preserve">   631 D  </t>
  </si>
  <si>
    <t xml:space="preserve">   813 D  </t>
  </si>
  <si>
    <t xml:space="preserve">   820 D  </t>
  </si>
  <si>
    <t xml:space="preserve">   904 D  </t>
  </si>
  <si>
    <t xml:space="preserve">   911 D  </t>
  </si>
  <si>
    <t xml:space="preserve"> 1,005 D  </t>
  </si>
  <si>
    <t xml:space="preserve"> 1,089 D  </t>
  </si>
  <si>
    <t xml:space="preserve"> 1,187 D  </t>
  </si>
  <si>
    <t xml:space="preserve"> 1,278 D  </t>
  </si>
  <si>
    <t xml:space="preserve"> 1,362 D  </t>
  </si>
  <si>
    <t xml:space="preserve"> 1,369 D  </t>
  </si>
  <si>
    <t xml:space="preserve"> 1,453 D  </t>
  </si>
  <si>
    <t xml:space="preserve"> 1,460 D  </t>
  </si>
  <si>
    <t xml:space="preserve"> 1,544 D  </t>
  </si>
  <si>
    <t xml:space="preserve"> 1,551 D  </t>
  </si>
  <si>
    <t xml:space="preserve"> 1,726 D  </t>
  </si>
  <si>
    <t xml:space="preserve"> 1,818 D  </t>
  </si>
  <si>
    <t xml:space="preserve"> 1,825 D  </t>
  </si>
  <si>
    <t xml:space="preserve"> 1,909 D  </t>
  </si>
  <si>
    <t xml:space="preserve"> 1,916 D  </t>
  </si>
  <si>
    <t xml:space="preserve"> 2,000 D  </t>
  </si>
  <si>
    <t xml:space="preserve"> 2,007 D  </t>
  </si>
  <si>
    <t xml:space="preserve"> 2,092 D  </t>
  </si>
  <si>
    <t xml:space="preserve"> 2,099 D  </t>
  </si>
  <si>
    <t xml:space="preserve">   498 D  </t>
  </si>
  <si>
    <t xml:space="preserve">   502 D  </t>
  </si>
  <si>
    <t xml:space="preserve">    46 D  </t>
  </si>
  <si>
    <t xml:space="preserve">   340 D  </t>
  </si>
  <si>
    <t xml:space="preserve">    31 D  </t>
  </si>
  <si>
    <t xml:space="preserve">    34 D  </t>
  </si>
  <si>
    <t xml:space="preserve">    63 D  </t>
  </si>
  <si>
    <t>COOP.AHORRO Y CRÉD.DE LA PEQUEÑA EMPRESA DE COTOPAXI</t>
  </si>
  <si>
    <t xml:space="preserve">   154 D  </t>
  </si>
  <si>
    <t>COOPERATIVA DE AHORRO Y CRÉDITO SANTA ROSA</t>
  </si>
  <si>
    <t xml:space="preserve">   312 D  </t>
  </si>
  <si>
    <t xml:space="preserve">   318 D  </t>
  </si>
  <si>
    <t xml:space="preserve">   130 D  </t>
  </si>
  <si>
    <t xml:space="preserve">   224 D  </t>
  </si>
  <si>
    <t xml:space="preserve">   227 D  </t>
  </si>
  <si>
    <t xml:space="preserve">   242 D  </t>
  </si>
  <si>
    <t xml:space="preserve">   244 D  </t>
  </si>
  <si>
    <t xml:space="preserve">   347 D  </t>
  </si>
  <si>
    <t xml:space="preserve">   151 D  </t>
  </si>
  <si>
    <t xml:space="preserve">   109 D  </t>
  </si>
  <si>
    <t xml:space="preserve">   230 D  </t>
  </si>
  <si>
    <t xml:space="preserve">    69 D  </t>
  </si>
  <si>
    <t xml:space="preserve">    95 D  </t>
  </si>
  <si>
    <t xml:space="preserve">    39 D  </t>
  </si>
  <si>
    <t xml:space="preserve">   348 D  </t>
  </si>
  <si>
    <t xml:space="preserve">   309 D  </t>
  </si>
  <si>
    <t xml:space="preserve">   247 D  </t>
  </si>
  <si>
    <t xml:space="preserve">   235 D  </t>
  </si>
  <si>
    <t xml:space="preserve">   355 D  </t>
  </si>
  <si>
    <t>COOPERATIVA DE AHORRO Y CREDITO ANDALUCIA</t>
  </si>
  <si>
    <t>BANCO DE DESARROLLO DEL ECUADOR</t>
  </si>
  <si>
    <t xml:space="preserve">    94 D  </t>
  </si>
  <si>
    <t>COOPERATIVA DE AHORRO Y CRÉDITO 29 DE OCTUBRE</t>
  </si>
  <si>
    <t>COOPERATIVA DE AHORRO Y CREDITO  OSCUS</t>
  </si>
  <si>
    <t>COOPERATIVA DE AHORRO Y CREDITO ATUNTAQUI</t>
  </si>
  <si>
    <t>COOPERATIVA DE AHORRO Y CREDITO CHIBULEO</t>
  </si>
  <si>
    <t>OCTAVA TITULARIZACIÓN CARTERA COMERCIAL-IASA</t>
  </si>
  <si>
    <t xml:space="preserve"> 1,037 D  </t>
  </si>
  <si>
    <t xml:space="preserve"> 1,069 D  </t>
  </si>
  <si>
    <t xml:space="preserve"> 1,071 D  </t>
  </si>
  <si>
    <t>TITULARIZACION CARTERA CREDITO RETAIL I</t>
  </si>
  <si>
    <t xml:space="preserve">   686 D  </t>
  </si>
  <si>
    <t xml:space="preserve"> 1,068 D  </t>
  </si>
  <si>
    <t xml:space="preserve"> 1,067 D  </t>
  </si>
  <si>
    <t xml:space="preserve">    54 D  </t>
  </si>
  <si>
    <t xml:space="preserve">   111 D  </t>
  </si>
  <si>
    <t xml:space="preserve">DITEINCORP </t>
  </si>
  <si>
    <t xml:space="preserve">    53 D  </t>
  </si>
  <si>
    <t xml:space="preserve">    99 D  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</si>
  <si>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Enero de 2023  Hasta:  31 de Enero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</si>
</sst>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 ;_ * \-#,##0_ ;_ * &quot;-&quot;_ ;_ @_ "/>
    <numFmt numFmtId="165" formatCode="_ * #,##0.00_ ;_ * \-#,##0.00_ ;_ * &quot;-&quot;??_ ;_ @_ 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0.00000"/>
    <numFmt numFmtId="171" formatCode="0.0000"/>
    <numFmt numFmtId="172" formatCode="#,##0.0000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Poppins"/>
    </font>
    <font>
      <sz val="11"/>
      <color rgb="FFFF0000"/>
      <name val="Arial"/>
      <family val="2"/>
    </font>
    <font>
      <sz val="10"/>
      <color rgb="FFFF0000"/>
      <name val="Poppins"/>
    </font>
    <font>
      <sz val="14"/>
      <color theme="0"/>
      <name val="Poppins"/>
    </font>
    <font>
      <b/>
      <sz val="14"/>
      <color theme="0"/>
      <name val="Poppins"/>
    </font>
    <font>
      <b/>
      <sz val="12"/>
      <color theme="1"/>
      <name val="Calibri"/>
      <family val="2"/>
      <scheme val="minor"/>
    </font>
    <font>
      <sz val="14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6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</cellStyleXfs>
  <cellXfs count="451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5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0" fontId="13" fillId="0" borderId="0" xfId="1" applyFont="1" applyAlignment="1">
      <alignment horizontal="centerContinuous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3" fillId="0" borderId="1" xfId="1" applyFont="1" applyBorder="1" applyAlignment="1">
      <alignment horizontal="centerContinuous" vertical="center"/>
    </xf>
    <xf numFmtId="0" fontId="13" fillId="0" borderId="1" xfId="1" applyFont="1" applyBorder="1" applyAlignment="1">
      <alignment vertical="center"/>
    </xf>
    <xf numFmtId="0" fontId="16" fillId="0" borderId="0" xfId="1" applyFont="1" applyAlignment="1">
      <alignment horizontal="center" vertical="center"/>
    </xf>
    <xf numFmtId="4" fontId="16" fillId="0" borderId="0" xfId="1" applyNumberFormat="1" applyFont="1" applyAlignment="1">
      <alignment horizontal="center" vertical="center"/>
    </xf>
    <xf numFmtId="10" fontId="16" fillId="0" borderId="0" xfId="3" applyNumberFormat="1" applyFont="1" applyBorder="1" applyAlignment="1">
      <alignment horizontal="center" vertical="center"/>
    </xf>
    <xf numFmtId="167" fontId="13" fillId="0" borderId="0" xfId="3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6" fillId="0" borderId="0" xfId="1" applyFont="1" applyAlignment="1">
      <alignment horizontal="left" vertical="center"/>
    </xf>
    <xf numFmtId="4" fontId="13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0" fontId="15" fillId="4" borderId="0" xfId="1" applyFont="1" applyFill="1" applyAlignment="1">
      <alignment vertical="center"/>
    </xf>
    <xf numFmtId="4" fontId="17" fillId="4" borderId="0" xfId="1" applyNumberFormat="1" applyFont="1" applyFill="1" applyAlignment="1">
      <alignment horizontal="center" vertical="center"/>
    </xf>
    <xf numFmtId="0" fontId="17" fillId="4" borderId="0" xfId="1" applyFont="1" applyFill="1" applyAlignment="1">
      <alignment vertical="center"/>
    </xf>
    <xf numFmtId="0" fontId="13" fillId="4" borderId="0" xfId="1" applyFont="1" applyFill="1" applyAlignment="1">
      <alignment vertical="center"/>
    </xf>
    <xf numFmtId="0" fontId="16" fillId="4" borderId="0" xfId="1" applyFont="1" applyFill="1" applyAlignment="1">
      <alignment vertical="center"/>
    </xf>
    <xf numFmtId="0" fontId="13" fillId="4" borderId="1" xfId="1" applyFont="1" applyFill="1" applyBorder="1" applyAlignment="1">
      <alignment vertical="center"/>
    </xf>
    <xf numFmtId="4" fontId="13" fillId="4" borderId="0" xfId="1" applyNumberFormat="1" applyFont="1" applyFill="1" applyAlignment="1">
      <alignment horizontal="centerContinuous" vertical="center"/>
    </xf>
    <xf numFmtId="0" fontId="13" fillId="4" borderId="0" xfId="1" applyFont="1" applyFill="1" applyAlignment="1">
      <alignment horizontal="centerContinuous" vertical="center"/>
    </xf>
    <xf numFmtId="0" fontId="13" fillId="4" borderId="2" xfId="1" applyFont="1" applyFill="1" applyBorder="1" applyAlignment="1">
      <alignment horizontal="centerContinuous" vertical="center"/>
    </xf>
    <xf numFmtId="3" fontId="17" fillId="4" borderId="0" xfId="1" applyNumberFormat="1" applyFont="1" applyFill="1" applyAlignment="1">
      <alignment horizontal="center" vertical="center"/>
    </xf>
    <xf numFmtId="0" fontId="13" fillId="4" borderId="6" xfId="1" applyFont="1" applyFill="1" applyBorder="1" applyAlignment="1">
      <alignment vertical="center"/>
    </xf>
    <xf numFmtId="4" fontId="13" fillId="4" borderId="7" xfId="1" applyNumberFormat="1" applyFont="1" applyFill="1" applyBorder="1" applyAlignment="1">
      <alignment horizontal="centerContinuous" vertical="center"/>
    </xf>
    <xf numFmtId="0" fontId="13" fillId="4" borderId="7" xfId="1" applyFont="1" applyFill="1" applyBorder="1" applyAlignment="1">
      <alignment horizontal="centerContinuous" vertical="center"/>
    </xf>
    <xf numFmtId="0" fontId="13" fillId="4" borderId="8" xfId="1" applyFont="1" applyFill="1" applyBorder="1" applyAlignment="1">
      <alignment horizontal="centerContinuous" vertical="center"/>
    </xf>
    <xf numFmtId="0" fontId="15" fillId="4" borderId="1" xfId="1" applyFont="1" applyFill="1" applyBorder="1" applyAlignment="1">
      <alignment vertical="center"/>
    </xf>
    <xf numFmtId="0" fontId="17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3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0" fontId="3" fillId="0" borderId="0" xfId="6" applyAlignment="1">
      <alignment vertical="center"/>
    </xf>
    <xf numFmtId="0" fontId="22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1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1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0" fillId="0" borderId="0" xfId="6" applyFont="1" applyAlignment="1">
      <alignment vertical="center"/>
    </xf>
    <xf numFmtId="0" fontId="27" fillId="0" borderId="0" xfId="9" applyFont="1"/>
    <xf numFmtId="0" fontId="19" fillId="0" borderId="0" xfId="9" applyFont="1"/>
    <xf numFmtId="3" fontId="27" fillId="0" borderId="0" xfId="9" applyNumberFormat="1" applyFont="1"/>
    <xf numFmtId="4" fontId="27" fillId="0" borderId="0" xfId="9" applyNumberFormat="1" applyFont="1"/>
    <xf numFmtId="3" fontId="27" fillId="0" borderId="0" xfId="9" applyNumberFormat="1" applyFont="1" applyAlignment="1">
      <alignment horizontal="center"/>
    </xf>
    <xf numFmtId="0" fontId="27" fillId="0" borderId="4" xfId="9" applyFont="1" applyBorder="1"/>
    <xf numFmtId="3" fontId="27" fillId="0" borderId="4" xfId="9" applyNumberFormat="1" applyFont="1" applyBorder="1"/>
    <xf numFmtId="4" fontId="16" fillId="0" borderId="0" xfId="9" applyNumberFormat="1" applyFont="1"/>
    <xf numFmtId="14" fontId="19" fillId="0" borderId="0" xfId="9" applyNumberFormat="1" applyFont="1"/>
    <xf numFmtId="0" fontId="13" fillId="0" borderId="0" xfId="13" applyFont="1" applyAlignment="1">
      <alignment vertical="center"/>
    </xf>
    <xf numFmtId="1" fontId="13" fillId="0" borderId="0" xfId="13" applyNumberFormat="1" applyFont="1" applyAlignment="1">
      <alignment vertical="center"/>
    </xf>
    <xf numFmtId="3" fontId="13" fillId="0" borderId="0" xfId="13" applyNumberFormat="1" applyFont="1" applyAlignment="1">
      <alignment horizontal="right" vertical="center"/>
    </xf>
    <xf numFmtId="3" fontId="13" fillId="0" borderId="0" xfId="13" applyNumberFormat="1" applyFont="1" applyAlignment="1">
      <alignment horizontal="center" vertical="center"/>
    </xf>
    <xf numFmtId="4" fontId="13" fillId="0" borderId="0" xfId="13" applyNumberFormat="1" applyFont="1" applyAlignment="1">
      <alignment horizontal="right" vertical="center"/>
    </xf>
    <xf numFmtId="4" fontId="15" fillId="0" borderId="0" xfId="9" applyNumberFormat="1" applyFont="1" applyAlignment="1">
      <alignment vertical="center"/>
    </xf>
    <xf numFmtId="0" fontId="25" fillId="0" borderId="0" xfId="13" applyFont="1"/>
    <xf numFmtId="0" fontId="18" fillId="0" borderId="0" xfId="13" applyFont="1" applyAlignment="1">
      <alignment vertical="center"/>
    </xf>
    <xf numFmtId="0" fontId="21" fillId="0" borderId="0" xfId="1" applyFont="1" applyAlignment="1">
      <alignment horizontal="center" vertical="center" wrapText="1"/>
    </xf>
    <xf numFmtId="0" fontId="19" fillId="0" borderId="0" xfId="7" applyFont="1"/>
    <xf numFmtId="0" fontId="25" fillId="0" borderId="0" xfId="9" applyFont="1"/>
    <xf numFmtId="0" fontId="22" fillId="0" borderId="0" xfId="9" applyFont="1"/>
    <xf numFmtId="0" fontId="19" fillId="0" borderId="0" xfId="8" applyFont="1"/>
    <xf numFmtId="0" fontId="25" fillId="0" borderId="0" xfId="10" applyFont="1"/>
    <xf numFmtId="0" fontId="17" fillId="0" borderId="0" xfId="8" applyFont="1"/>
    <xf numFmtId="0" fontId="16" fillId="0" borderId="0" xfId="9" applyFont="1"/>
    <xf numFmtId="0" fontId="28" fillId="0" borderId="0" xfId="9" applyFont="1"/>
    <xf numFmtId="0" fontId="16" fillId="0" borderId="0" xfId="12" applyFont="1"/>
    <xf numFmtId="0" fontId="29" fillId="0" borderId="0" xfId="1" applyFont="1" applyAlignment="1">
      <alignment vertical="center"/>
    </xf>
    <xf numFmtId="0" fontId="22" fillId="4" borderId="0" xfId="1" applyFont="1" applyFill="1"/>
    <xf numFmtId="0" fontId="22" fillId="0" borderId="0" xfId="1" applyFont="1"/>
    <xf numFmtId="0" fontId="13" fillId="0" borderId="0" xfId="1" applyFont="1"/>
    <xf numFmtId="0" fontId="13" fillId="4" borderId="0" xfId="1" applyFont="1" applyFill="1"/>
    <xf numFmtId="0" fontId="13" fillId="5" borderId="0" xfId="1" applyFont="1" applyFill="1" applyAlignment="1">
      <alignment vertical="center"/>
    </xf>
    <xf numFmtId="0" fontId="34" fillId="0" borderId="0" xfId="1" applyFont="1" applyAlignment="1">
      <alignment vertical="center"/>
    </xf>
    <xf numFmtId="0" fontId="35" fillId="4" borderId="1" xfId="1" applyFont="1" applyFill="1" applyBorder="1" applyAlignment="1">
      <alignment vertical="center"/>
    </xf>
    <xf numFmtId="0" fontId="35" fillId="4" borderId="0" xfId="1" applyFont="1" applyFill="1" applyAlignment="1">
      <alignment vertical="center"/>
    </xf>
    <xf numFmtId="3" fontId="36" fillId="4" borderId="0" xfId="1" applyNumberFormat="1" applyFont="1" applyFill="1" applyAlignment="1">
      <alignment horizontal="right" vertical="center"/>
    </xf>
    <xf numFmtId="0" fontId="35" fillId="4" borderId="2" xfId="1" applyFont="1" applyFill="1" applyBorder="1" applyAlignment="1">
      <alignment vertical="center"/>
    </xf>
    <xf numFmtId="0" fontId="37" fillId="4" borderId="1" xfId="1" applyFont="1" applyFill="1" applyBorder="1" applyAlignment="1">
      <alignment vertical="center"/>
    </xf>
    <xf numFmtId="0" fontId="38" fillId="4" borderId="0" xfId="1" applyFont="1" applyFill="1" applyAlignment="1">
      <alignment horizontal="center" vertical="center"/>
    </xf>
    <xf numFmtId="0" fontId="38" fillId="4" borderId="2" xfId="1" applyFont="1" applyFill="1" applyBorder="1" applyAlignment="1">
      <alignment horizontal="center" vertical="center"/>
    </xf>
    <xf numFmtId="4" fontId="38" fillId="4" borderId="0" xfId="1" applyNumberFormat="1" applyFont="1" applyFill="1" applyAlignment="1">
      <alignment horizontal="center" vertical="center"/>
    </xf>
    <xf numFmtId="166" fontId="38" fillId="4" borderId="0" xfId="2" applyNumberFormat="1" applyFont="1" applyFill="1" applyBorder="1" applyAlignment="1">
      <alignment horizontal="centerContinuous" vertical="center"/>
    </xf>
    <xf numFmtId="4" fontId="38" fillId="4" borderId="2" xfId="1" applyNumberFormat="1" applyFont="1" applyFill="1" applyBorder="1" applyAlignment="1">
      <alignment horizontal="center" vertical="center"/>
    </xf>
    <xf numFmtId="0" fontId="38" fillId="4" borderId="1" xfId="1" applyFont="1" applyFill="1" applyBorder="1" applyAlignment="1">
      <alignment vertical="center"/>
    </xf>
    <xf numFmtId="3" fontId="38" fillId="4" borderId="0" xfId="1" applyNumberFormat="1" applyFont="1" applyFill="1" applyAlignment="1">
      <alignment horizontal="center" vertical="center"/>
    </xf>
    <xf numFmtId="3" fontId="38" fillId="4" borderId="0" xfId="3" applyNumberFormat="1" applyFont="1" applyFill="1" applyBorder="1" applyAlignment="1">
      <alignment horizontal="center" vertical="center"/>
    </xf>
    <xf numFmtId="3" fontId="38" fillId="4" borderId="0" xfId="2" applyNumberFormat="1" applyFont="1" applyFill="1" applyBorder="1" applyAlignment="1">
      <alignment horizontal="center" vertical="center"/>
    </xf>
    <xf numFmtId="10" fontId="38" fillId="4" borderId="2" xfId="3" applyNumberFormat="1" applyFont="1" applyFill="1" applyBorder="1" applyAlignment="1">
      <alignment horizontal="center" vertical="center"/>
    </xf>
    <xf numFmtId="0" fontId="38" fillId="4" borderId="1" xfId="1" quotePrefix="1" applyFont="1" applyFill="1" applyBorder="1" applyAlignment="1">
      <alignment horizontal="left" vertical="center"/>
    </xf>
    <xf numFmtId="0" fontId="13" fillId="0" borderId="2" xfId="1" applyFont="1" applyBorder="1" applyAlignment="1">
      <alignment vertical="center"/>
    </xf>
    <xf numFmtId="0" fontId="39" fillId="4" borderId="1" xfId="1" applyFont="1" applyFill="1" applyBorder="1" applyAlignment="1">
      <alignment vertical="center"/>
    </xf>
    <xf numFmtId="0" fontId="39" fillId="4" borderId="0" xfId="1" applyFont="1" applyFill="1" applyAlignment="1">
      <alignment vertical="center"/>
    </xf>
    <xf numFmtId="3" fontId="40" fillId="4" borderId="0" xfId="3" applyNumberFormat="1" applyFont="1" applyFill="1" applyBorder="1" applyAlignment="1">
      <alignment horizontal="center" vertical="center"/>
    </xf>
    <xf numFmtId="0" fontId="39" fillId="4" borderId="2" xfId="1" applyFont="1" applyFill="1" applyBorder="1" applyAlignment="1">
      <alignment vertical="center"/>
    </xf>
    <xf numFmtId="0" fontId="40" fillId="4" borderId="0" xfId="1" applyFont="1" applyFill="1" applyAlignment="1">
      <alignment horizontal="center" vertical="center"/>
    </xf>
    <xf numFmtId="0" fontId="40" fillId="4" borderId="2" xfId="1" applyFont="1" applyFill="1" applyBorder="1" applyAlignment="1">
      <alignment horizontal="center" vertical="center"/>
    </xf>
    <xf numFmtId="4" fontId="40" fillId="4" borderId="0" xfId="1" applyNumberFormat="1" applyFont="1" applyFill="1" applyAlignment="1">
      <alignment horizontal="center" vertical="center"/>
    </xf>
    <xf numFmtId="166" fontId="40" fillId="4" borderId="0" xfId="2" applyNumberFormat="1" applyFont="1" applyFill="1" applyBorder="1" applyAlignment="1">
      <alignment horizontal="centerContinuous" vertical="center"/>
    </xf>
    <xf numFmtId="4" fontId="40" fillId="4" borderId="2" xfId="1" applyNumberFormat="1" applyFont="1" applyFill="1" applyBorder="1" applyAlignment="1">
      <alignment horizontal="center" vertical="center"/>
    </xf>
    <xf numFmtId="0" fontId="40" fillId="4" borderId="1" xfId="1" applyFont="1" applyFill="1" applyBorder="1" applyAlignment="1">
      <alignment vertical="center"/>
    </xf>
    <xf numFmtId="3" fontId="40" fillId="4" borderId="0" xfId="1" applyNumberFormat="1" applyFont="1" applyFill="1" applyAlignment="1">
      <alignment horizontal="center" vertical="center"/>
    </xf>
    <xf numFmtId="0" fontId="40" fillId="4" borderId="1" xfId="1" quotePrefix="1" applyFont="1" applyFill="1" applyBorder="1" applyAlignment="1">
      <alignment horizontal="left" vertical="center"/>
    </xf>
    <xf numFmtId="0" fontId="41" fillId="4" borderId="3" xfId="1" applyFont="1" applyFill="1" applyBorder="1" applyAlignment="1">
      <alignment vertical="center"/>
    </xf>
    <xf numFmtId="3" fontId="40" fillId="4" borderId="4" xfId="1" applyNumberFormat="1" applyFont="1" applyFill="1" applyBorder="1" applyAlignment="1">
      <alignment horizontal="center" vertical="center"/>
    </xf>
    <xf numFmtId="4" fontId="42" fillId="4" borderId="4" xfId="1" applyNumberFormat="1" applyFont="1" applyFill="1" applyBorder="1" applyAlignment="1">
      <alignment horizontal="center" vertical="center"/>
    </xf>
    <xf numFmtId="0" fontId="42" fillId="4" borderId="4" xfId="1" applyFont="1" applyFill="1" applyBorder="1" applyAlignment="1">
      <alignment vertical="center"/>
    </xf>
    <xf numFmtId="0" fontId="42" fillId="4" borderId="5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4" fontId="42" fillId="4" borderId="0" xfId="1" applyNumberFormat="1" applyFont="1" applyFill="1" applyAlignment="1">
      <alignment horizontal="center" vertical="center"/>
    </xf>
    <xf numFmtId="0" fontId="42" fillId="4" borderId="0" xfId="1" applyFont="1" applyFill="1" applyAlignment="1">
      <alignment vertical="center"/>
    </xf>
    <xf numFmtId="0" fontId="40" fillId="4" borderId="0" xfId="1" applyFont="1" applyFill="1" applyAlignment="1">
      <alignment vertical="center"/>
    </xf>
    <xf numFmtId="0" fontId="40" fillId="4" borderId="6" xfId="1" applyFont="1" applyFill="1" applyBorder="1" applyAlignment="1">
      <alignment vertical="center"/>
    </xf>
    <xf numFmtId="4" fontId="42" fillId="4" borderId="7" xfId="1" applyNumberFormat="1" applyFont="1" applyFill="1" applyBorder="1" applyAlignment="1">
      <alignment horizontal="center" vertical="center"/>
    </xf>
    <xf numFmtId="0" fontId="42" fillId="4" borderId="7" xfId="1" applyFont="1" applyFill="1" applyBorder="1" applyAlignment="1">
      <alignment vertical="center"/>
    </xf>
    <xf numFmtId="0" fontId="42" fillId="4" borderId="8" xfId="1" applyFont="1" applyFill="1" applyBorder="1" applyAlignment="1">
      <alignment vertical="center"/>
    </xf>
    <xf numFmtId="0" fontId="41" fillId="4" borderId="1" xfId="1" applyFont="1" applyFill="1" applyBorder="1" applyAlignment="1">
      <alignment vertical="center"/>
    </xf>
    <xf numFmtId="0" fontId="42" fillId="4" borderId="2" xfId="1" applyFont="1" applyFill="1" applyBorder="1" applyAlignment="1">
      <alignment vertical="center"/>
    </xf>
    <xf numFmtId="4" fontId="39" fillId="4" borderId="0" xfId="1" applyNumberFormat="1" applyFont="1" applyFill="1" applyAlignment="1">
      <alignment horizontal="center" vertical="center"/>
    </xf>
    <xf numFmtId="0" fontId="40" fillId="4" borderId="3" xfId="1" applyFont="1" applyFill="1" applyBorder="1" applyAlignment="1">
      <alignment vertical="center"/>
    </xf>
    <xf numFmtId="4" fontId="39" fillId="4" borderId="4" xfId="1" applyNumberFormat="1" applyFont="1" applyFill="1" applyBorder="1" applyAlignment="1">
      <alignment horizontal="center" vertical="center"/>
    </xf>
    <xf numFmtId="0" fontId="39" fillId="4" borderId="4" xfId="1" applyFont="1" applyFill="1" applyBorder="1" applyAlignment="1">
      <alignment vertical="center"/>
    </xf>
    <xf numFmtId="0" fontId="39" fillId="4" borderId="5" xfId="1" applyFont="1" applyFill="1" applyBorder="1" applyAlignment="1">
      <alignment vertical="center"/>
    </xf>
    <xf numFmtId="3" fontId="40" fillId="4" borderId="0" xfId="1" applyNumberFormat="1" applyFont="1" applyFill="1" applyAlignment="1">
      <alignment horizontal="right" vertical="center" indent="2"/>
    </xf>
    <xf numFmtId="3" fontId="40" fillId="4" borderId="0" xfId="1" applyNumberFormat="1" applyFont="1" applyFill="1" applyAlignment="1">
      <alignment horizontal="right" vertical="center" indent="3"/>
    </xf>
    <xf numFmtId="3" fontId="40" fillId="4" borderId="0" xfId="3" applyNumberFormat="1" applyFont="1" applyFill="1" applyBorder="1" applyAlignment="1">
      <alignment horizontal="right" vertical="center" indent="3"/>
    </xf>
    <xf numFmtId="3" fontId="40" fillId="4" borderId="0" xfId="2" applyNumberFormat="1" applyFont="1" applyFill="1" applyBorder="1" applyAlignment="1">
      <alignment horizontal="right" vertical="center" indent="3"/>
    </xf>
    <xf numFmtId="10" fontId="40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2" fillId="0" borderId="1" xfId="1" applyFont="1" applyBorder="1"/>
    <xf numFmtId="0" fontId="37" fillId="0" borderId="3" xfId="1" applyFont="1" applyBorder="1" applyAlignment="1">
      <alignment horizontal="left"/>
    </xf>
    <xf numFmtId="3" fontId="37" fillId="0" borderId="4" xfId="1" applyNumberFormat="1" applyFont="1" applyBorder="1" applyAlignment="1">
      <alignment horizontal="right"/>
    </xf>
    <xf numFmtId="3" fontId="37" fillId="0" borderId="4" xfId="1" applyNumberFormat="1" applyFont="1" applyBorder="1"/>
    <xf numFmtId="0" fontId="3" fillId="4" borderId="2" xfId="1" applyFill="1" applyBorder="1"/>
    <xf numFmtId="0" fontId="22" fillId="4" borderId="2" xfId="1" applyFont="1" applyFill="1" applyBorder="1"/>
    <xf numFmtId="3" fontId="22" fillId="4" borderId="0" xfId="1" applyNumberFormat="1" applyFont="1" applyFill="1"/>
    <xf numFmtId="0" fontId="22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8" fillId="0" borderId="9" xfId="1" applyFont="1" applyBorder="1" applyAlignment="1">
      <alignment horizontal="left" vertical="center"/>
    </xf>
    <xf numFmtId="10" fontId="37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49" fillId="5" borderId="10" xfId="3" applyNumberFormat="1" applyFont="1" applyFill="1" applyBorder="1" applyAlignment="1">
      <alignment horizontal="center" vertical="center" wrapText="1"/>
    </xf>
    <xf numFmtId="0" fontId="49" fillId="5" borderId="11" xfId="1" applyFont="1" applyFill="1" applyBorder="1" applyAlignment="1">
      <alignment horizontal="center" vertical="center" wrapText="1"/>
    </xf>
    <xf numFmtId="0" fontId="49" fillId="5" borderId="13" xfId="1" applyFont="1" applyFill="1" applyBorder="1" applyAlignment="1">
      <alignment horizontal="center" vertical="center" wrapText="1"/>
    </xf>
    <xf numFmtId="0" fontId="43" fillId="0" borderId="12" xfId="1" applyFont="1" applyBorder="1"/>
    <xf numFmtId="0" fontId="48" fillId="0" borderId="0" xfId="1" applyFont="1" applyAlignment="1">
      <alignment horizontal="centerContinuous"/>
    </xf>
    <xf numFmtId="0" fontId="39" fillId="0" borderId="0" xfId="1" applyFont="1" applyAlignment="1">
      <alignment horizontal="centerContinuous"/>
    </xf>
    <xf numFmtId="0" fontId="51" fillId="0" borderId="0" xfId="1" applyFont="1"/>
    <xf numFmtId="3" fontId="42" fillId="0" borderId="0" xfId="1" applyNumberFormat="1" applyFont="1" applyAlignment="1">
      <alignment horizontal="left"/>
    </xf>
    <xf numFmtId="3" fontId="42" fillId="0" borderId="0" xfId="1" applyNumberFormat="1" applyFont="1" applyAlignment="1">
      <alignment horizontal="right"/>
    </xf>
    <xf numFmtId="3" fontId="42" fillId="0" borderId="0" xfId="1" applyNumberFormat="1" applyFont="1"/>
    <xf numFmtId="0" fontId="38" fillId="0" borderId="14" xfId="1" applyFont="1" applyBorder="1" applyAlignment="1">
      <alignment horizontal="left" vertical="center"/>
    </xf>
    <xf numFmtId="10" fontId="37" fillId="0" borderId="14" xfId="3" applyNumberFormat="1" applyFont="1" applyBorder="1" applyAlignment="1">
      <alignment horizontal="center" vertical="center"/>
    </xf>
    <xf numFmtId="0" fontId="49" fillId="5" borderId="15" xfId="1" applyFont="1" applyFill="1" applyBorder="1" applyAlignment="1">
      <alignment horizontal="center" vertical="center" wrapText="1"/>
    </xf>
    <xf numFmtId="10" fontId="49" fillId="5" borderId="16" xfId="3" applyNumberFormat="1" applyFont="1" applyFill="1" applyBorder="1" applyAlignment="1">
      <alignment horizontal="center" vertical="center" wrapText="1"/>
    </xf>
    <xf numFmtId="0" fontId="49" fillId="5" borderId="18" xfId="1" applyFont="1" applyFill="1" applyBorder="1" applyAlignment="1">
      <alignment horizontal="center" vertical="center" wrapText="1"/>
    </xf>
    <xf numFmtId="0" fontId="39" fillId="0" borderId="19" xfId="1" applyFont="1" applyBorder="1" applyAlignment="1">
      <alignment horizontal="centerContinuous"/>
    </xf>
    <xf numFmtId="3" fontId="37" fillId="0" borderId="14" xfId="1" applyNumberFormat="1" applyFont="1" applyBorder="1" applyAlignment="1">
      <alignment horizontal="right" vertical="center" indent="1"/>
    </xf>
    <xf numFmtId="3" fontId="37" fillId="0" borderId="9" xfId="1" applyNumberFormat="1" applyFont="1" applyBorder="1" applyAlignment="1">
      <alignment horizontal="right" vertical="center" indent="1"/>
    </xf>
    <xf numFmtId="165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0" fontId="43" fillId="0" borderId="19" xfId="6" applyFont="1" applyBorder="1" applyAlignment="1">
      <alignment vertical="center"/>
    </xf>
    <xf numFmtId="0" fontId="43" fillId="0" borderId="19" xfId="6" applyFont="1" applyBorder="1" applyAlignment="1">
      <alignment horizontal="left" vertical="center"/>
    </xf>
    <xf numFmtId="4" fontId="43" fillId="0" borderId="19" xfId="6" applyNumberFormat="1" applyFont="1" applyBorder="1" applyAlignment="1">
      <alignment horizontal="right" vertical="center"/>
    </xf>
    <xf numFmtId="10" fontId="43" fillId="0" borderId="19" xfId="6" applyNumberFormat="1" applyFont="1" applyBorder="1" applyAlignment="1">
      <alignment horizontal="right" vertical="center"/>
    </xf>
    <xf numFmtId="3" fontId="43" fillId="0" borderId="19" xfId="6" applyNumberFormat="1" applyFont="1" applyBorder="1" applyAlignment="1">
      <alignment horizontal="center" vertical="center"/>
    </xf>
    <xf numFmtId="0" fontId="43" fillId="0" borderId="17" xfId="6" applyFont="1" applyBorder="1" applyAlignment="1">
      <alignment horizontal="left" vertical="center"/>
    </xf>
    <xf numFmtId="4" fontId="43" fillId="0" borderId="17" xfId="6" applyNumberFormat="1" applyFont="1" applyBorder="1" applyAlignment="1">
      <alignment horizontal="right" vertical="center"/>
    </xf>
    <xf numFmtId="0" fontId="43" fillId="0" borderId="17" xfId="6" applyFont="1" applyBorder="1" applyAlignment="1">
      <alignment vertical="center"/>
    </xf>
    <xf numFmtId="3" fontId="43" fillId="0" borderId="17" xfId="6" applyNumberFormat="1" applyFont="1" applyBorder="1" applyAlignment="1">
      <alignment horizontal="center" vertical="center"/>
    </xf>
    <xf numFmtId="0" fontId="37" fillId="0" borderId="0" xfId="6" applyFont="1" applyAlignment="1">
      <alignment vertical="center"/>
    </xf>
    <xf numFmtId="4" fontId="37" fillId="0" borderId="0" xfId="6" applyNumberFormat="1" applyFont="1" applyAlignment="1">
      <alignment horizontal="right" vertical="center"/>
    </xf>
    <xf numFmtId="10" fontId="37" fillId="0" borderId="0" xfId="6" applyNumberFormat="1" applyFont="1" applyAlignment="1">
      <alignment horizontal="right" vertical="center"/>
    </xf>
    <xf numFmtId="3" fontId="37" fillId="0" borderId="0" xfId="6" applyNumberFormat="1" applyFont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22" fillId="0" borderId="20" xfId="6" applyFont="1" applyBorder="1" applyAlignment="1">
      <alignment vertical="center"/>
    </xf>
    <xf numFmtId="0" fontId="22" fillId="0" borderId="20" xfId="6" applyFont="1" applyBorder="1" applyAlignment="1">
      <alignment horizontal="left" vertical="center"/>
    </xf>
    <xf numFmtId="4" fontId="22" fillId="0" borderId="20" xfId="6" applyNumberFormat="1" applyFont="1" applyBorder="1" applyAlignment="1">
      <alignment horizontal="right" vertical="center"/>
    </xf>
    <xf numFmtId="10" fontId="22" fillId="0" borderId="20" xfId="6" applyNumberFormat="1" applyFont="1" applyBorder="1" applyAlignment="1">
      <alignment horizontal="right" vertical="center"/>
    </xf>
    <xf numFmtId="3" fontId="22" fillId="0" borderId="20" xfId="6" applyNumberFormat="1" applyFont="1" applyBorder="1" applyAlignment="1">
      <alignment horizontal="right" vertical="center"/>
    </xf>
    <xf numFmtId="3" fontId="22" fillId="0" borderId="20" xfId="6" applyNumberFormat="1" applyFont="1" applyBorder="1" applyAlignment="1">
      <alignment horizontal="center"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10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30" fillId="5" borderId="0" xfId="1" applyFont="1" applyFill="1" applyAlignment="1">
      <alignment vertical="center" wrapText="1"/>
    </xf>
    <xf numFmtId="0" fontId="30" fillId="0" borderId="0" xfId="1" applyFont="1" applyAlignment="1">
      <alignment vertical="center" wrapText="1"/>
    </xf>
    <xf numFmtId="0" fontId="26" fillId="0" borderId="0" xfId="1" applyFont="1" applyAlignment="1">
      <alignment vertical="center" wrapText="1"/>
    </xf>
    <xf numFmtId="0" fontId="54" fillId="5" borderId="0" xfId="1" applyFont="1" applyFill="1" applyAlignment="1">
      <alignment horizontal="center" vertical="center" wrapText="1"/>
    </xf>
    <xf numFmtId="0" fontId="55" fillId="0" borderId="0" xfId="1" applyFont="1" applyAlignment="1">
      <alignment vertical="center" wrapText="1"/>
    </xf>
    <xf numFmtId="0" fontId="47" fillId="0" borderId="0" xfId="9" applyFont="1"/>
    <xf numFmtId="170" fontId="43" fillId="0" borderId="0" xfId="9" applyNumberFormat="1" applyFont="1"/>
    <xf numFmtId="2" fontId="43" fillId="0" borderId="0" xfId="9" applyNumberFormat="1" applyFont="1"/>
    <xf numFmtId="3" fontId="43" fillId="0" borderId="0" xfId="9" applyNumberFormat="1" applyFont="1"/>
    <xf numFmtId="4" fontId="43" fillId="0" borderId="0" xfId="9" applyNumberFormat="1" applyFont="1"/>
    <xf numFmtId="0" fontId="47" fillId="6" borderId="0" xfId="9" applyFont="1" applyFill="1"/>
    <xf numFmtId="0" fontId="43" fillId="6" borderId="0" xfId="9" applyFont="1" applyFill="1"/>
    <xf numFmtId="3" fontId="47" fillId="6" borderId="0" xfId="9" applyNumberFormat="1" applyFont="1" applyFill="1"/>
    <xf numFmtId="4" fontId="47" fillId="6" borderId="0" xfId="9" applyNumberFormat="1" applyFont="1" applyFill="1"/>
    <xf numFmtId="0" fontId="37" fillId="0" borderId="0" xfId="9" applyFont="1"/>
    <xf numFmtId="4" fontId="37" fillId="0" borderId="0" xfId="9" applyNumberFormat="1" applyFont="1"/>
    <xf numFmtId="0" fontId="47" fillId="0" borderId="0" xfId="10" applyFont="1"/>
    <xf numFmtId="4" fontId="47" fillId="0" borderId="0" xfId="10" applyNumberFormat="1" applyFont="1"/>
    <xf numFmtId="0" fontId="47" fillId="0" borderId="0" xfId="10" applyFont="1" applyAlignment="1">
      <alignment horizontal="center"/>
    </xf>
    <xf numFmtId="0" fontId="55" fillId="3" borderId="0" xfId="9" applyFont="1" applyFill="1"/>
    <xf numFmtId="0" fontId="56" fillId="3" borderId="0" xfId="9" applyFont="1" applyFill="1"/>
    <xf numFmtId="3" fontId="55" fillId="3" borderId="0" xfId="9" applyNumberFormat="1" applyFont="1" applyFill="1"/>
    <xf numFmtId="4" fontId="55" fillId="3" borderId="0" xfId="9" applyNumberFormat="1" applyFont="1" applyFill="1"/>
    <xf numFmtId="0" fontId="52" fillId="2" borderId="1" xfId="1" applyFont="1" applyFill="1" applyBorder="1" applyAlignment="1">
      <alignment vertical="center" wrapText="1"/>
    </xf>
    <xf numFmtId="0" fontId="26" fillId="0" borderId="2" xfId="1" applyFont="1" applyBorder="1" applyAlignment="1">
      <alignment vertical="center" wrapText="1"/>
    </xf>
    <xf numFmtId="0" fontId="54" fillId="5" borderId="1" xfId="1" applyFont="1" applyFill="1" applyBorder="1" applyAlignment="1">
      <alignment horizontal="center" vertical="center" wrapText="1"/>
    </xf>
    <xf numFmtId="0" fontId="54" fillId="5" borderId="2" xfId="1" applyFont="1" applyFill="1" applyBorder="1" applyAlignment="1">
      <alignment horizontal="center" vertical="center" wrapText="1"/>
    </xf>
    <xf numFmtId="0" fontId="47" fillId="0" borderId="1" xfId="9" applyFont="1" applyBorder="1"/>
    <xf numFmtId="0" fontId="47" fillId="0" borderId="2" xfId="9" applyFont="1" applyBorder="1" applyAlignment="1">
      <alignment horizontal="center"/>
    </xf>
    <xf numFmtId="0" fontId="43" fillId="0" borderId="1" xfId="9" applyFont="1" applyBorder="1"/>
    <xf numFmtId="0" fontId="43" fillId="0" borderId="2" xfId="9" applyFont="1" applyBorder="1" applyAlignment="1">
      <alignment horizontal="center"/>
    </xf>
    <xf numFmtId="0" fontId="47" fillId="6" borderId="1" xfId="9" applyFont="1" applyFill="1" applyBorder="1"/>
    <xf numFmtId="3" fontId="47" fillId="6" borderId="2" xfId="9" applyNumberFormat="1" applyFont="1" applyFill="1" applyBorder="1" applyAlignment="1">
      <alignment horizontal="center"/>
    </xf>
    <xf numFmtId="0" fontId="37" fillId="0" borderId="1" xfId="9" applyFont="1" applyBorder="1"/>
    <xf numFmtId="0" fontId="37" fillId="0" borderId="2" xfId="9" applyFont="1" applyBorder="1"/>
    <xf numFmtId="0" fontId="47" fillId="0" borderId="1" xfId="10" applyFont="1" applyBorder="1"/>
    <xf numFmtId="0" fontId="47" fillId="0" borderId="2" xfId="10" applyFont="1" applyBorder="1" applyAlignment="1">
      <alignment horizontal="center"/>
    </xf>
    <xf numFmtId="0" fontId="27" fillId="0" borderId="1" xfId="9" applyFont="1" applyBorder="1"/>
    <xf numFmtId="3" fontId="27" fillId="0" borderId="2" xfId="9" applyNumberFormat="1" applyFont="1" applyBorder="1" applyAlignment="1">
      <alignment horizontal="center"/>
    </xf>
    <xf numFmtId="0" fontId="55" fillId="2" borderId="1" xfId="1" applyFont="1" applyFill="1" applyBorder="1" applyAlignment="1">
      <alignment vertical="center" wrapText="1"/>
    </xf>
    <xf numFmtId="0" fontId="55" fillId="0" borderId="2" xfId="1" applyFont="1" applyBorder="1" applyAlignment="1">
      <alignment vertical="center" wrapText="1"/>
    </xf>
    <xf numFmtId="0" fontId="55" fillId="3" borderId="3" xfId="9" applyFont="1" applyFill="1" applyBorder="1"/>
    <xf numFmtId="0" fontId="55" fillId="3" borderId="4" xfId="9" applyFont="1" applyFill="1" applyBorder="1"/>
    <xf numFmtId="0" fontId="56" fillId="3" borderId="4" xfId="9" applyFont="1" applyFill="1" applyBorder="1"/>
    <xf numFmtId="3" fontId="55" fillId="3" borderId="4" xfId="9" applyNumberFormat="1" applyFont="1" applyFill="1" applyBorder="1"/>
    <xf numFmtId="0" fontId="58" fillId="0" borderId="1" xfId="11" applyFont="1" applyBorder="1"/>
    <xf numFmtId="0" fontId="59" fillId="0" borderId="0" xfId="11" applyFont="1" applyAlignment="1">
      <alignment horizontal="center"/>
    </xf>
    <xf numFmtId="172" fontId="59" fillId="0" borderId="0" xfId="11" applyNumberFormat="1" applyFont="1" applyAlignment="1">
      <alignment horizontal="right"/>
    </xf>
    <xf numFmtId="0" fontId="59" fillId="0" borderId="0" xfId="11" applyFont="1" applyAlignment="1">
      <alignment horizontal="right"/>
    </xf>
    <xf numFmtId="171" fontId="59" fillId="0" borderId="0" xfId="11" applyNumberFormat="1" applyFont="1" applyAlignment="1">
      <alignment horizontal="right"/>
    </xf>
    <xf numFmtId="4" fontId="59" fillId="0" borderId="0" xfId="11" applyNumberFormat="1" applyFont="1" applyAlignment="1">
      <alignment horizontal="right"/>
    </xf>
    <xf numFmtId="0" fontId="59" fillId="0" borderId="2" xfId="11" applyFont="1" applyBorder="1" applyAlignment="1">
      <alignment horizontal="center"/>
    </xf>
    <xf numFmtId="4" fontId="58" fillId="0" borderId="0" xfId="11" applyNumberFormat="1" applyFont="1" applyAlignment="1">
      <alignment horizontal="right"/>
    </xf>
    <xf numFmtId="0" fontId="58" fillId="0" borderId="2" xfId="11" applyFont="1" applyBorder="1" applyAlignment="1">
      <alignment horizontal="center"/>
    </xf>
    <xf numFmtId="172" fontId="47" fillId="0" borderId="0" xfId="10" applyNumberFormat="1" applyFont="1" applyAlignment="1">
      <alignment horizontal="right"/>
    </xf>
    <xf numFmtId="0" fontId="47" fillId="0" borderId="0" xfId="10" applyFont="1" applyAlignment="1">
      <alignment horizontal="right"/>
    </xf>
    <xf numFmtId="171" fontId="47" fillId="0" borderId="0" xfId="10" applyNumberFormat="1" applyFont="1" applyAlignment="1">
      <alignment horizontal="right"/>
    </xf>
    <xf numFmtId="0" fontId="57" fillId="6" borderId="1" xfId="9" applyFont="1" applyFill="1" applyBorder="1"/>
    <xf numFmtId="0" fontId="57" fillId="6" borderId="0" xfId="9" applyFont="1" applyFill="1"/>
    <xf numFmtId="3" fontId="57" fillId="6" borderId="0" xfId="9" applyNumberFormat="1" applyFont="1" applyFill="1"/>
    <xf numFmtId="0" fontId="25" fillId="0" borderId="1" xfId="9" applyFont="1" applyBorder="1"/>
    <xf numFmtId="3" fontId="25" fillId="0" borderId="0" xfId="9" applyNumberFormat="1" applyFont="1"/>
    <xf numFmtId="3" fontId="25" fillId="0" borderId="2" xfId="9" applyNumberFormat="1" applyFont="1" applyBorder="1" applyAlignment="1">
      <alignment horizontal="center"/>
    </xf>
    <xf numFmtId="0" fontId="48" fillId="0" borderId="1" xfId="9" quotePrefix="1" applyFont="1" applyBorder="1"/>
    <xf numFmtId="0" fontId="48" fillId="0" borderId="0" xfId="9" applyFont="1"/>
    <xf numFmtId="3" fontId="48" fillId="0" borderId="0" xfId="9" applyNumberFormat="1" applyFont="1"/>
    <xf numFmtId="3" fontId="48" fillId="0" borderId="2" xfId="9" applyNumberFormat="1" applyFont="1" applyBorder="1" applyAlignment="1">
      <alignment horizontal="center"/>
    </xf>
    <xf numFmtId="0" fontId="61" fillId="0" borderId="3" xfId="9" quotePrefix="1" applyFont="1" applyBorder="1"/>
    <xf numFmtId="0" fontId="61" fillId="0" borderId="4" xfId="9" applyFont="1" applyBorder="1"/>
    <xf numFmtId="3" fontId="61" fillId="0" borderId="4" xfId="9" applyNumberFormat="1" applyFont="1" applyBorder="1"/>
    <xf numFmtId="3" fontId="61" fillId="0" borderId="5" xfId="9" applyNumberFormat="1" applyFont="1" applyBorder="1" applyAlignment="1">
      <alignment horizontal="center"/>
    </xf>
    <xf numFmtId="0" fontId="51" fillId="0" borderId="0" xfId="9" applyFont="1"/>
    <xf numFmtId="0" fontId="62" fillId="2" borderId="0" xfId="9" applyFont="1" applyFill="1"/>
    <xf numFmtId="0" fontId="63" fillId="2" borderId="0" xfId="9" applyFont="1" applyFill="1"/>
    <xf numFmtId="3" fontId="62" fillId="2" borderId="0" xfId="9" applyNumberFormat="1" applyFont="1" applyFill="1"/>
    <xf numFmtId="4" fontId="62" fillId="2" borderId="0" xfId="9" applyNumberFormat="1" applyFont="1" applyFill="1"/>
    <xf numFmtId="3" fontId="62" fillId="2" borderId="0" xfId="9" applyNumberFormat="1" applyFont="1" applyFill="1" applyAlignment="1">
      <alignment horizontal="center"/>
    </xf>
    <xf numFmtId="0" fontId="43" fillId="0" borderId="3" xfId="9" applyFont="1" applyBorder="1"/>
    <xf numFmtId="170" fontId="43" fillId="0" borderId="4" xfId="9" applyNumberFormat="1" applyFont="1" applyBorder="1"/>
    <xf numFmtId="2" fontId="43" fillId="0" borderId="4" xfId="9" applyNumberFormat="1" applyFont="1" applyBorder="1"/>
    <xf numFmtId="3" fontId="43" fillId="0" borderId="4" xfId="9" applyNumberFormat="1" applyFont="1" applyBorder="1"/>
    <xf numFmtId="4" fontId="43" fillId="0" borderId="4" xfId="9" applyNumberFormat="1" applyFont="1" applyBorder="1"/>
    <xf numFmtId="0" fontId="43" fillId="0" borderId="5" xfId="9" applyFont="1" applyBorder="1" applyAlignment="1">
      <alignment horizontal="center"/>
    </xf>
    <xf numFmtId="0" fontId="55" fillId="3" borderId="1" xfId="9" applyFont="1" applyFill="1" applyBorder="1"/>
    <xf numFmtId="3" fontId="55" fillId="3" borderId="2" xfId="9" applyNumberFormat="1" applyFont="1" applyFill="1" applyBorder="1" applyAlignment="1">
      <alignment horizontal="center"/>
    </xf>
    <xf numFmtId="0" fontId="19" fillId="0" borderId="1" xfId="8" applyFont="1" applyBorder="1"/>
    <xf numFmtId="0" fontId="19" fillId="0" borderId="2" xfId="8" applyFont="1" applyBorder="1"/>
    <xf numFmtId="3" fontId="14" fillId="5" borderId="0" xfId="13" applyNumberFormat="1" applyFont="1" applyFill="1" applyAlignment="1">
      <alignment horizontal="left" vertical="center" indent="1"/>
    </xf>
    <xf numFmtId="1" fontId="55" fillId="5" borderId="0" xfId="13" applyNumberFormat="1" applyFont="1" applyFill="1" applyAlignment="1">
      <alignment vertical="center"/>
    </xf>
    <xf numFmtId="1" fontId="55" fillId="5" borderId="0" xfId="13" applyNumberFormat="1" applyFont="1" applyFill="1" applyAlignment="1">
      <alignment horizontal="center" vertical="center"/>
    </xf>
    <xf numFmtId="1" fontId="55" fillId="5" borderId="0" xfId="13" applyNumberFormat="1" applyFont="1" applyFill="1" applyAlignment="1">
      <alignment horizontal="right" vertical="center"/>
    </xf>
    <xf numFmtId="1" fontId="47" fillId="0" borderId="0" xfId="13" applyNumberFormat="1" applyFont="1"/>
    <xf numFmtId="3" fontId="47" fillId="0" borderId="0" xfId="13" applyNumberFormat="1" applyFont="1" applyAlignment="1">
      <alignment horizontal="right"/>
    </xf>
    <xf numFmtId="3" fontId="47" fillId="0" borderId="0" xfId="13" applyNumberFormat="1" applyFont="1" applyAlignment="1">
      <alignment horizontal="center"/>
    </xf>
    <xf numFmtId="1" fontId="35" fillId="0" borderId="0" xfId="13" applyNumberFormat="1" applyFont="1" applyAlignment="1">
      <alignment vertical="center"/>
    </xf>
    <xf numFmtId="4" fontId="35" fillId="0" borderId="0" xfId="13" applyNumberFormat="1" applyFont="1" applyAlignment="1">
      <alignment horizontal="right" vertical="center"/>
    </xf>
    <xf numFmtId="4" fontId="35" fillId="0" borderId="0" xfId="13" applyNumberFormat="1" applyFont="1" applyAlignment="1">
      <alignment horizontal="center" vertical="center"/>
    </xf>
    <xf numFmtId="3" fontId="35" fillId="0" borderId="0" xfId="13" applyNumberFormat="1" applyFont="1" applyAlignment="1">
      <alignment horizontal="center" vertical="center"/>
    </xf>
    <xf numFmtId="1" fontId="57" fillId="6" borderId="0" xfId="13" applyNumberFormat="1" applyFont="1" applyFill="1" applyAlignment="1">
      <alignment vertical="center"/>
    </xf>
    <xf numFmtId="4" fontId="47" fillId="6" borderId="0" xfId="13" applyNumberFormat="1" applyFont="1" applyFill="1" applyAlignment="1">
      <alignment horizontal="right" vertical="center"/>
    </xf>
    <xf numFmtId="4" fontId="47" fillId="6" borderId="0" xfId="13" applyNumberFormat="1" applyFont="1" applyFill="1" applyAlignment="1">
      <alignment horizontal="center" vertical="center"/>
    </xf>
    <xf numFmtId="4" fontId="65" fillId="6" borderId="0" xfId="13" applyNumberFormat="1" applyFont="1" applyFill="1" applyAlignment="1">
      <alignment horizontal="center" vertical="center"/>
    </xf>
    <xf numFmtId="1" fontId="47" fillId="0" borderId="4" xfId="13" applyNumberFormat="1" applyFont="1" applyBorder="1" applyAlignment="1">
      <alignment vertical="center"/>
    </xf>
    <xf numFmtId="4" fontId="47" fillId="0" borderId="4" xfId="13" applyNumberFormat="1" applyFont="1" applyBorder="1" applyAlignment="1">
      <alignment horizontal="right" vertical="center"/>
    </xf>
    <xf numFmtId="4" fontId="47" fillId="0" borderId="4" xfId="13" applyNumberFormat="1" applyFont="1" applyBorder="1" applyAlignment="1">
      <alignment horizontal="center" vertical="center"/>
    </xf>
    <xf numFmtId="4" fontId="43" fillId="0" borderId="4" xfId="13" applyNumberFormat="1" applyFont="1" applyBorder="1" applyAlignment="1">
      <alignment horizontal="center" vertical="center"/>
    </xf>
    <xf numFmtId="1" fontId="43" fillId="0" borderId="4" xfId="13" applyNumberFormat="1" applyFont="1" applyBorder="1" applyAlignment="1">
      <alignment vertical="center"/>
    </xf>
    <xf numFmtId="4" fontId="43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4" fillId="5" borderId="0" xfId="2" applyNumberFormat="1" applyFont="1" applyFill="1" applyBorder="1" applyAlignment="1">
      <alignment horizontal="center" vertical="center"/>
    </xf>
    <xf numFmtId="167" fontId="54" fillId="5" borderId="0" xfId="3" applyNumberFormat="1" applyFont="1" applyFill="1" applyBorder="1" applyAlignment="1">
      <alignment horizontal="center" vertical="center"/>
    </xf>
    <xf numFmtId="0" fontId="66" fillId="0" borderId="0" xfId="1" applyFont="1" applyAlignment="1">
      <alignment vertical="center"/>
    </xf>
    <xf numFmtId="167" fontId="43" fillId="0" borderId="0" xfId="3" applyNumberFormat="1" applyFont="1" applyBorder="1" applyAlignment="1">
      <alignment horizontal="center" vertical="center"/>
    </xf>
    <xf numFmtId="3" fontId="43" fillId="0" borderId="0" xfId="1" applyNumberFormat="1" applyFont="1" applyAlignment="1">
      <alignment horizontal="right" vertical="center" indent="1"/>
    </xf>
    <xf numFmtId="0" fontId="47" fillId="0" borderId="0" xfId="1" applyFont="1" applyAlignment="1">
      <alignment vertical="center"/>
    </xf>
    <xf numFmtId="165" fontId="47" fillId="0" borderId="4" xfId="2" applyFont="1" applyBorder="1" applyAlignment="1">
      <alignment vertical="center"/>
    </xf>
    <xf numFmtId="3" fontId="43" fillId="0" borderId="4" xfId="2" applyNumberFormat="1" applyFont="1" applyFill="1" applyBorder="1" applyAlignment="1">
      <alignment horizontal="right" vertical="center" indent="1"/>
    </xf>
    <xf numFmtId="167" fontId="43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7" fillId="0" borderId="0" xfId="1" applyFont="1" applyAlignment="1">
      <alignment horizontal="left" vertical="center"/>
    </xf>
    <xf numFmtId="3" fontId="43" fillId="0" borderId="0" xfId="1" applyNumberFormat="1" applyFont="1" applyAlignment="1">
      <alignment vertical="center"/>
    </xf>
    <xf numFmtId="17" fontId="43" fillId="0" borderId="0" xfId="1" quotePrefix="1" applyNumberFormat="1" applyFont="1" applyAlignment="1">
      <alignment horizontal="right" vertical="center"/>
    </xf>
    <xf numFmtId="10" fontId="43" fillId="0" borderId="0" xfId="3" applyNumberFormat="1" applyFont="1" applyBorder="1" applyAlignment="1">
      <alignment vertical="center"/>
    </xf>
    <xf numFmtId="168" fontId="43" fillId="0" borderId="0" xfId="1" applyNumberFormat="1" applyFont="1" applyAlignment="1">
      <alignment horizontal="right" vertical="center"/>
    </xf>
    <xf numFmtId="0" fontId="43" fillId="0" borderId="0" xfId="1" applyFont="1" applyAlignment="1">
      <alignment horizontal="right" vertical="center"/>
    </xf>
    <xf numFmtId="3" fontId="43" fillId="0" borderId="0" xfId="1" applyNumberFormat="1" applyFont="1" applyAlignment="1">
      <alignment horizontal="right" vertical="center"/>
    </xf>
    <xf numFmtId="0" fontId="43" fillId="0" borderId="0" xfId="1" applyFont="1" applyAlignment="1">
      <alignment horizontal="left" vertical="center"/>
    </xf>
    <xf numFmtId="2" fontId="43" fillId="0" borderId="0" xfId="2" applyNumberFormat="1" applyFont="1" applyBorder="1" applyAlignment="1">
      <alignment horizontal="right" vertical="center"/>
    </xf>
    <xf numFmtId="3" fontId="16" fillId="0" borderId="0" xfId="1" applyNumberFormat="1" applyFont="1" applyAlignment="1">
      <alignment vertical="center"/>
    </xf>
    <xf numFmtId="10" fontId="16" fillId="0" borderId="0" xfId="3" applyNumberFormat="1" applyFont="1" applyBorder="1" applyAlignment="1">
      <alignment vertical="center"/>
    </xf>
    <xf numFmtId="10" fontId="16" fillId="0" borderId="0" xfId="3" applyNumberFormat="1" applyFont="1" applyBorder="1" applyAlignment="1">
      <alignment horizontal="right" vertical="center"/>
    </xf>
    <xf numFmtId="3" fontId="1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3" fillId="0" borderId="4" xfId="1" applyFont="1" applyBorder="1" applyAlignment="1">
      <alignment horizontal="left" vertical="center"/>
    </xf>
    <xf numFmtId="3" fontId="43" fillId="0" borderId="4" xfId="1" applyNumberFormat="1" applyFont="1" applyBorder="1" applyAlignment="1">
      <alignment vertical="center"/>
    </xf>
    <xf numFmtId="10" fontId="43" fillId="0" borderId="4" xfId="3" applyNumberFormat="1" applyFont="1" applyBorder="1" applyAlignment="1">
      <alignment horizontal="right" vertical="center"/>
    </xf>
    <xf numFmtId="3" fontId="43" fillId="0" borderId="4" xfId="1" applyNumberFormat="1" applyFont="1" applyBorder="1" applyAlignment="1">
      <alignment horizontal="right" vertical="center"/>
    </xf>
    <xf numFmtId="0" fontId="47" fillId="6" borderId="4" xfId="1" applyFont="1" applyFill="1" applyBorder="1" applyAlignment="1">
      <alignment horizontal="left" vertical="center"/>
    </xf>
    <xf numFmtId="3" fontId="47" fillId="6" borderId="4" xfId="1" applyNumberFormat="1" applyFont="1" applyFill="1" applyBorder="1" applyAlignment="1">
      <alignment vertical="center"/>
    </xf>
    <xf numFmtId="10" fontId="47" fillId="6" borderId="4" xfId="3" applyNumberFormat="1" applyFont="1" applyFill="1" applyBorder="1" applyAlignment="1">
      <alignment vertical="center"/>
    </xf>
    <xf numFmtId="0" fontId="54" fillId="5" borderId="0" xfId="1" applyFont="1" applyFill="1" applyAlignment="1">
      <alignment horizontal="left" vertical="center" indent="1"/>
    </xf>
    <xf numFmtId="0" fontId="54" fillId="5" borderId="0" xfId="1" applyFont="1" applyFill="1" applyAlignment="1">
      <alignment horizontal="center" vertical="center"/>
    </xf>
    <xf numFmtId="0" fontId="67" fillId="4" borderId="0" xfId="1" applyFont="1" applyFill="1" applyAlignment="1">
      <alignment vertical="center"/>
    </xf>
    <xf numFmtId="3" fontId="67" fillId="4" borderId="0" xfId="1" applyNumberFormat="1" applyFont="1" applyFill="1" applyAlignment="1">
      <alignment vertical="center"/>
    </xf>
    <xf numFmtId="0" fontId="68" fillId="4" borderId="0" xfId="1" applyFont="1" applyFill="1" applyAlignment="1">
      <alignment horizontal="left" vertical="center"/>
    </xf>
    <xf numFmtId="10" fontId="67" fillId="4" borderId="0" xfId="3" applyNumberFormat="1" applyFont="1" applyFill="1" applyAlignment="1">
      <alignment vertical="center"/>
    </xf>
    <xf numFmtId="0" fontId="69" fillId="4" borderId="0" xfId="1" applyFont="1" applyFill="1"/>
    <xf numFmtId="0" fontId="69" fillId="0" borderId="0" xfId="1" applyFont="1"/>
    <xf numFmtId="0" fontId="70" fillId="4" borderId="0" xfId="1" applyFont="1" applyFill="1" applyAlignment="1">
      <alignment horizontal="left"/>
    </xf>
    <xf numFmtId="3" fontId="69" fillId="4" borderId="0" xfId="1" applyNumberFormat="1" applyFont="1" applyFill="1" applyAlignment="1">
      <alignment horizontal="right"/>
    </xf>
    <xf numFmtId="10" fontId="67" fillId="0" borderId="0" xfId="3" applyNumberFormat="1" applyFont="1"/>
    <xf numFmtId="0" fontId="71" fillId="4" borderId="0" xfId="1" applyFont="1" applyFill="1" applyAlignment="1">
      <alignment horizontal="left"/>
    </xf>
    <xf numFmtId="10" fontId="69" fillId="0" borderId="0" xfId="3" applyNumberFormat="1" applyFont="1"/>
    <xf numFmtId="9" fontId="69" fillId="0" borderId="0" xfId="1" applyNumberFormat="1" applyFont="1"/>
    <xf numFmtId="0" fontId="67" fillId="4" borderId="0" xfId="1" applyFont="1" applyFill="1"/>
    <xf numFmtId="0" fontId="67" fillId="0" borderId="0" xfId="1" applyFont="1"/>
    <xf numFmtId="0" fontId="72" fillId="0" borderId="0" xfId="1" applyFont="1" applyAlignment="1">
      <alignment horizontal="left" vertical="center"/>
    </xf>
    <xf numFmtId="17" fontId="73" fillId="0" borderId="0" xfId="1" applyNumberFormat="1" applyFont="1" applyAlignment="1">
      <alignment horizontal="right" vertical="center"/>
    </xf>
    <xf numFmtId="164" fontId="74" fillId="0" borderId="0" xfId="4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170" fontId="43" fillId="0" borderId="0" xfId="9" applyNumberFormat="1" applyFont="1" applyAlignment="1">
      <alignment horizontal="center"/>
    </xf>
    <xf numFmtId="2" fontId="43" fillId="0" borderId="0" xfId="9" applyNumberFormat="1" applyFont="1" applyAlignment="1">
      <alignment horizontal="center"/>
    </xf>
    <xf numFmtId="0" fontId="73" fillId="0" borderId="0" xfId="1" applyFont="1" applyAlignment="1">
      <alignment vertical="center"/>
    </xf>
    <xf numFmtId="164" fontId="72" fillId="0" borderId="0" xfId="4" applyFont="1" applyAlignment="1">
      <alignment horizontal="left" vertical="center"/>
    </xf>
    <xf numFmtId="0" fontId="72" fillId="0" borderId="0" xfId="1" applyFont="1" applyAlignment="1">
      <alignment vertical="center"/>
    </xf>
    <xf numFmtId="0" fontId="75" fillId="0" borderId="0" xfId="1" applyFont="1" applyAlignment="1">
      <alignment vertical="center"/>
    </xf>
    <xf numFmtId="0" fontId="76" fillId="0" borderId="0" xfId="1" applyFont="1" applyAlignment="1">
      <alignment vertical="center"/>
    </xf>
    <xf numFmtId="0" fontId="67" fillId="0" borderId="0" xfId="1" applyFont="1" applyAlignment="1">
      <alignment vertical="center"/>
    </xf>
    <xf numFmtId="3" fontId="67" fillId="0" borderId="0" xfId="1" applyNumberFormat="1" applyFont="1" applyAlignment="1">
      <alignment vertical="center"/>
    </xf>
    <xf numFmtId="0" fontId="68" fillId="0" borderId="0" xfId="1" applyFont="1" applyAlignment="1">
      <alignment horizontal="left" vertical="center"/>
    </xf>
    <xf numFmtId="4" fontId="47" fillId="0" borderId="0" xfId="9" applyNumberFormat="1" applyFont="1"/>
    <xf numFmtId="0" fontId="68" fillId="0" borderId="0" xfId="0" applyFont="1" applyAlignment="1">
      <alignment horizontal="left"/>
    </xf>
    <xf numFmtId="3" fontId="67" fillId="0" borderId="0" xfId="0" applyNumberFormat="1" applyFont="1"/>
    <xf numFmtId="0" fontId="67" fillId="0" borderId="0" xfId="0" applyFont="1"/>
    <xf numFmtId="0" fontId="77" fillId="0" borderId="0" xfId="1" applyFont="1"/>
    <xf numFmtId="0" fontId="78" fillId="0" borderId="0" xfId="1" applyFont="1"/>
    <xf numFmtId="0" fontId="79" fillId="0" borderId="0" xfId="1" applyFont="1"/>
    <xf numFmtId="0" fontId="80" fillId="0" borderId="0" xfId="1" applyFont="1"/>
    <xf numFmtId="0" fontId="81" fillId="0" borderId="0" xfId="1" applyFont="1"/>
    <xf numFmtId="0" fontId="81" fillId="4" borderId="0" xfId="1" applyFont="1" applyFill="1"/>
    <xf numFmtId="0" fontId="81" fillId="4" borderId="0" xfId="1" applyFont="1" applyFill="1" applyAlignment="1">
      <alignment horizontal="right"/>
    </xf>
    <xf numFmtId="0" fontId="82" fillId="4" borderId="0" xfId="1" applyFont="1" applyFill="1" applyAlignment="1">
      <alignment horizontal="left"/>
    </xf>
    <xf numFmtId="166" fontId="81" fillId="4" borderId="0" xfId="5" applyNumberFormat="1" applyFont="1" applyFill="1" applyAlignment="1">
      <alignment horizontal="right"/>
    </xf>
    <xf numFmtId="10" fontId="81" fillId="0" borderId="0" xfId="3" applyNumberFormat="1" applyFont="1"/>
    <xf numFmtId="166" fontId="67" fillId="4" borderId="0" xfId="5" applyNumberFormat="1" applyFont="1" applyFill="1" applyAlignment="1">
      <alignment horizontal="right"/>
    </xf>
    <xf numFmtId="3" fontId="67" fillId="4" borderId="0" xfId="1" applyNumberFormat="1" applyFont="1" applyFill="1" applyAlignment="1">
      <alignment horizontal="right"/>
    </xf>
    <xf numFmtId="9" fontId="67" fillId="0" borderId="0" xfId="1" applyNumberFormat="1" applyFont="1"/>
    <xf numFmtId="0" fontId="67" fillId="4" borderId="0" xfId="1" applyFont="1" applyFill="1" applyAlignment="1">
      <alignment horizontal="right"/>
    </xf>
    <xf numFmtId="166" fontId="67" fillId="4" borderId="0" xfId="5" applyNumberFormat="1" applyFont="1" applyFill="1"/>
    <xf numFmtId="3" fontId="67" fillId="4" borderId="0" xfId="1" applyNumberFormat="1" applyFont="1" applyFill="1"/>
    <xf numFmtId="0" fontId="14" fillId="0" borderId="0" xfId="1" applyFont="1"/>
    <xf numFmtId="4" fontId="83" fillId="0" borderId="0" xfId="15" applyNumberFormat="1" applyFont="1" applyAlignment="1">
      <alignment horizontal="right"/>
    </xf>
    <xf numFmtId="0" fontId="83" fillId="0" borderId="0" xfId="15" applyFont="1" applyAlignment="1">
      <alignment horizontal="center"/>
    </xf>
    <xf numFmtId="0" fontId="30" fillId="5" borderId="1" xfId="1" applyFont="1" applyFill="1" applyBorder="1" applyAlignment="1">
      <alignment horizontal="left" vertical="center" wrapText="1" indent="1"/>
    </xf>
    <xf numFmtId="0" fontId="30" fillId="5" borderId="0" xfId="1" applyFont="1" applyFill="1" applyAlignment="1">
      <alignment horizontal="left" vertical="center" indent="1"/>
    </xf>
    <xf numFmtId="0" fontId="45" fillId="4" borderId="1" xfId="1" applyFont="1" applyFill="1" applyBorder="1" applyAlignment="1">
      <alignment horizontal="center" vertical="center"/>
    </xf>
    <xf numFmtId="0" fontId="45" fillId="4" borderId="0" xfId="1" applyFont="1" applyFill="1" applyAlignment="1">
      <alignment horizontal="center" vertical="center"/>
    </xf>
    <xf numFmtId="0" fontId="45" fillId="4" borderId="2" xfId="1" applyFont="1" applyFill="1" applyBorder="1" applyAlignment="1">
      <alignment horizontal="center" vertical="center"/>
    </xf>
    <xf numFmtId="0" fontId="46" fillId="4" borderId="1" xfId="1" applyFont="1" applyFill="1" applyBorder="1" applyAlignment="1">
      <alignment horizontal="center" vertical="center"/>
    </xf>
    <xf numFmtId="0" fontId="46" fillId="4" borderId="0" xfId="1" applyFont="1" applyFill="1" applyAlignment="1">
      <alignment horizontal="center" vertical="center"/>
    </xf>
    <xf numFmtId="0" fontId="46" fillId="4" borderId="2" xfId="1" applyFont="1" applyFill="1" applyBorder="1" applyAlignment="1">
      <alignment horizontal="center" vertical="center"/>
    </xf>
    <xf numFmtId="0" fontId="30" fillId="5" borderId="0" xfId="1" applyFont="1" applyFill="1" applyAlignment="1">
      <alignment horizontal="left" vertical="center" wrapText="1" indent="1"/>
    </xf>
    <xf numFmtId="0" fontId="27" fillId="0" borderId="3" xfId="1" applyFont="1" applyBorder="1" applyAlignment="1">
      <alignment horizontal="left" indent="2"/>
    </xf>
    <xf numFmtId="0" fontId="27" fillId="0" borderId="4" xfId="1" applyFont="1" applyBorder="1" applyAlignment="1">
      <alignment horizontal="left" indent="2"/>
    </xf>
    <xf numFmtId="0" fontId="27" fillId="0" borderId="5" xfId="1" applyFont="1" applyBorder="1" applyAlignment="1">
      <alignment horizontal="left" indent="2"/>
    </xf>
    <xf numFmtId="0" fontId="50" fillId="0" borderId="0" xfId="1" applyFont="1" applyAlignment="1">
      <alignment horizontal="center" vertical="center" wrapText="1"/>
    </xf>
    <xf numFmtId="0" fontId="30" fillId="5" borderId="1" xfId="1" applyFont="1" applyFill="1" applyBorder="1" applyAlignment="1">
      <alignment horizontal="left" vertical="center" wrapText="1"/>
    </xf>
    <xf numFmtId="0" fontId="30" fillId="5" borderId="0" xfId="1" applyFont="1" applyFill="1" applyAlignment="1">
      <alignment horizontal="left" vertical="center" wrapText="1"/>
    </xf>
    <xf numFmtId="0" fontId="30" fillId="5" borderId="2" xfId="1" applyFont="1" applyFill="1" applyBorder="1" applyAlignment="1">
      <alignment horizontal="left" vertical="center" wrapText="1"/>
    </xf>
    <xf numFmtId="0" fontId="52" fillId="5" borderId="0" xfId="1" applyFont="1" applyFill="1" applyAlignment="1">
      <alignment horizontal="center" vertical="center" wrapText="1"/>
    </xf>
    <xf numFmtId="0" fontId="44" fillId="5" borderId="0" xfId="1" applyFont="1" applyFill="1" applyAlignment="1">
      <alignment horizontal="center" vertical="center" wrapText="1"/>
    </xf>
    <xf numFmtId="0" fontId="44" fillId="5" borderId="0" xfId="1" applyFont="1" applyFill="1" applyAlignment="1">
      <alignment horizontal="center" vertical="center"/>
    </xf>
    <xf numFmtId="0" fontId="30" fillId="5" borderId="1" xfId="1" applyFont="1" applyFill="1" applyBorder="1" applyAlignment="1">
      <alignment horizontal="left" vertical="center" wrapText="1" indent="2"/>
    </xf>
    <xf numFmtId="0" fontId="30" fillId="5" borderId="0" xfId="1" applyFont="1" applyFill="1" applyAlignment="1">
      <alignment horizontal="left" vertical="center" wrapText="1" indent="2"/>
    </xf>
    <xf numFmtId="0" fontId="53" fillId="4" borderId="6" xfId="1" applyFont="1" applyFill="1" applyBorder="1" applyAlignment="1">
      <alignment horizontal="center" vertical="center"/>
    </xf>
    <xf numFmtId="0" fontId="53" fillId="4" borderId="7" xfId="1" applyFont="1" applyFill="1" applyBorder="1" applyAlignment="1">
      <alignment horizontal="center" vertical="center"/>
    </xf>
    <xf numFmtId="0" fontId="53" fillId="4" borderId="8" xfId="1" applyFont="1" applyFill="1" applyBorder="1" applyAlignment="1">
      <alignment horizontal="center" vertical="center"/>
    </xf>
    <xf numFmtId="1" fontId="30" fillId="5" borderId="0" xfId="13" applyNumberFormat="1" applyFont="1" applyFill="1" applyAlignment="1">
      <alignment horizontal="left" vertical="center" wrapText="1" indent="1"/>
    </xf>
    <xf numFmtId="0" fontId="84" fillId="0" borderId="0" xfId="1" applyFont="1" applyAlignment="1">
      <alignment vertical="center"/>
    </xf>
    <xf numFmtId="10" fontId="77" fillId="0" borderId="0" xfId="1" applyNumberFormat="1" applyFont="1"/>
    <xf numFmtId="3" fontId="77" fillId="0" borderId="0" xfId="1" applyNumberFormat="1" applyFont="1"/>
    <xf numFmtId="3" fontId="47" fillId="6" borderId="0" xfId="9" applyNumberFormat="1" applyFont="1" applyFill="1" applyAlignment="1">
      <alignment horizontal="right"/>
    </xf>
    <xf numFmtId="3" fontId="57" fillId="6" borderId="2" xfId="9" applyNumberFormat="1" applyFont="1" applyFill="1" applyBorder="1"/>
  </cellXfs>
  <cellStyles count="16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" xfId="15" xr:uid="{E4BCB1F8-23C5-4F27-B056-CC6B09C7B95C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Mensual'!$J$19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Mensual'!$I$20:$I$22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Mensual'!$J$20:$J$22</c:f>
              <c:numCache>
                <c:formatCode>_ * #,##0_ ;_ * \-#,##0_ ;_ * "-"_ ;_ @_ </c:formatCode>
                <c:ptCount val="3"/>
                <c:pt idx="0">
                  <c:v>563773.27999999991</c:v>
                </c:pt>
                <c:pt idx="1">
                  <c:v>619295483.18000007</c:v>
                </c:pt>
                <c:pt idx="2">
                  <c:v>619859256.46000004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Mensual'!$K$19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Mensual'!$I$20:$I$22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Mensual'!$K$20:$K$22</c:f>
              <c:numCache>
                <c:formatCode>_ * #,##0_ ;_ * \-#,##0_ ;_ * "-"_ ;_ @_ </c:formatCode>
                <c:ptCount val="3"/>
                <c:pt idx="0">
                  <c:v>1757165.4699999995</c:v>
                </c:pt>
                <c:pt idx="1">
                  <c:v>548711354.4199996</c:v>
                </c:pt>
                <c:pt idx="2">
                  <c:v>550468519.88999963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Mensual'!$J$47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Mensual'!$I$48:$I$50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Mensual'!$J$48:$J$50</c:f>
              <c:numCache>
                <c:formatCode>_ * #,##0_ ;_ * \-#,##0_ ;_ * "-"_ ;_ @_ </c:formatCode>
                <c:ptCount val="3"/>
                <c:pt idx="0">
                  <c:v>563773.27999999991</c:v>
                </c:pt>
                <c:pt idx="1">
                  <c:v>354433628.21000004</c:v>
                </c:pt>
                <c:pt idx="2">
                  <c:v>354997401.49000001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Mensual'!$K$47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Mensual'!$I$48:$I$50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Mensual'!$K$48:$K$50</c:f>
              <c:numCache>
                <c:formatCode>_ * #,##0_ ;_ * \-#,##0_ ;_ * "-"_ ;_ @_ </c:formatCode>
                <c:ptCount val="3"/>
                <c:pt idx="0">
                  <c:v>1757165.4699999995</c:v>
                </c:pt>
                <c:pt idx="1">
                  <c:v>322763478.56038344</c:v>
                </c:pt>
                <c:pt idx="2">
                  <c:v>324520644.03038347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MX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MX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Obligaciones y Papel Comercial</c:v>
                </c:pt>
                <c:pt idx="3">
                  <c:v>Certificados de Tesorería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193642141.06</c:v>
                </c:pt>
                <c:pt idx="1">
                  <c:v>181342412.92999998</c:v>
                </c:pt>
                <c:pt idx="2">
                  <c:v>96630360.149999976</c:v>
                </c:pt>
                <c:pt idx="3">
                  <c:v>85473020.439999998</c:v>
                </c:pt>
                <c:pt idx="4">
                  <c:v>29191098.879999995</c:v>
                </c:pt>
                <c:pt idx="5">
                  <c:v>33580223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Tesorería</c:v>
                </c:pt>
                <c:pt idx="1">
                  <c:v>Certificados de Inversión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Valores de Titularización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278235055.31000006</c:v>
                </c:pt>
                <c:pt idx="1">
                  <c:v>166806352.81999999</c:v>
                </c:pt>
                <c:pt idx="2">
                  <c:v>110004647.89</c:v>
                </c:pt>
                <c:pt idx="3">
                  <c:v>43659865.149999991</c:v>
                </c:pt>
                <c:pt idx="4">
                  <c:v>41623086.710000001</c:v>
                </c:pt>
                <c:pt idx="5">
                  <c:v>61317703.789999992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619295483.18000007</c:v>
                </c:pt>
                <c:pt idx="1">
                  <c:v>548711354.4199996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619859256.46000004</c:v>
                </c:pt>
                <c:pt idx="1">
                  <c:v>550468519.88999963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4.3604589019132958E-2"/>
                  <c:y val="-0.2546203628333562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2.9650122920155338E-2"/>
                  <c:y val="0.234680485819518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563773.27999999991</c:v>
                </c:pt>
                <c:pt idx="1">
                  <c:v>1757165.4699999995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354433628.21000004</c:v>
                </c:pt>
                <c:pt idx="1">
                  <c:v>322763478.56038344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354997401.49000001</c:v>
                </c:pt>
                <c:pt idx="1">
                  <c:v>324520644.03038347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6.5193563297452892E-2"/>
                  <c:y val="-8.7560944159641467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563773.27999999991</c:v>
                </c:pt>
                <c:pt idx="1">
                  <c:v>1757165.4699999995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7" Type="http://schemas.openxmlformats.org/officeDocument/2006/relationships/image" Target="../media/image2.png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9.xml"/><Relationship Id="rId21" Type="http://schemas.openxmlformats.org/officeDocument/2006/relationships/chart" Target="../charts/chart23.xml"/><Relationship Id="rId63" Type="http://schemas.openxmlformats.org/officeDocument/2006/relationships/chart" Target="../charts/chart65.xml"/><Relationship Id="rId159" Type="http://schemas.openxmlformats.org/officeDocument/2006/relationships/chart" Target="../charts/chart161.xml"/><Relationship Id="rId170" Type="http://schemas.openxmlformats.org/officeDocument/2006/relationships/chart" Target="../charts/chart172.xml"/><Relationship Id="rId226" Type="http://schemas.openxmlformats.org/officeDocument/2006/relationships/chart" Target="../charts/chart228.xml"/><Relationship Id="rId268" Type="http://schemas.openxmlformats.org/officeDocument/2006/relationships/chart" Target="../charts/chart270.xml"/><Relationship Id="rId32" Type="http://schemas.openxmlformats.org/officeDocument/2006/relationships/chart" Target="../charts/chart34.xml"/><Relationship Id="rId74" Type="http://schemas.openxmlformats.org/officeDocument/2006/relationships/chart" Target="../charts/chart76.xml"/><Relationship Id="rId128" Type="http://schemas.openxmlformats.org/officeDocument/2006/relationships/chart" Target="../charts/chart130.xml"/><Relationship Id="rId5" Type="http://schemas.openxmlformats.org/officeDocument/2006/relationships/chart" Target="../charts/chart7.xml"/><Relationship Id="rId181" Type="http://schemas.openxmlformats.org/officeDocument/2006/relationships/chart" Target="../charts/chart183.xml"/><Relationship Id="rId237" Type="http://schemas.openxmlformats.org/officeDocument/2006/relationships/chart" Target="../charts/chart239.xml"/><Relationship Id="rId279" Type="http://schemas.openxmlformats.org/officeDocument/2006/relationships/chart" Target="../charts/chart281.xml"/><Relationship Id="rId43" Type="http://schemas.openxmlformats.org/officeDocument/2006/relationships/chart" Target="../charts/chart45.xml"/><Relationship Id="rId139" Type="http://schemas.openxmlformats.org/officeDocument/2006/relationships/chart" Target="../charts/chart141.xml"/><Relationship Id="rId85" Type="http://schemas.openxmlformats.org/officeDocument/2006/relationships/chart" Target="../charts/chart87.xml"/><Relationship Id="rId150" Type="http://schemas.openxmlformats.org/officeDocument/2006/relationships/chart" Target="../charts/chart152.xml"/><Relationship Id="rId192" Type="http://schemas.openxmlformats.org/officeDocument/2006/relationships/chart" Target="../charts/chart194.xml"/><Relationship Id="rId206" Type="http://schemas.openxmlformats.org/officeDocument/2006/relationships/chart" Target="../charts/chart208.xml"/><Relationship Id="rId248" Type="http://schemas.openxmlformats.org/officeDocument/2006/relationships/chart" Target="../charts/chart250.xml"/><Relationship Id="rId269" Type="http://schemas.openxmlformats.org/officeDocument/2006/relationships/chart" Target="../charts/chart271.xml"/><Relationship Id="rId12" Type="http://schemas.openxmlformats.org/officeDocument/2006/relationships/chart" Target="../charts/chart14.xml"/><Relationship Id="rId33" Type="http://schemas.openxmlformats.org/officeDocument/2006/relationships/chart" Target="../charts/chart35.xml"/><Relationship Id="rId108" Type="http://schemas.openxmlformats.org/officeDocument/2006/relationships/chart" Target="../charts/chart110.xml"/><Relationship Id="rId129" Type="http://schemas.openxmlformats.org/officeDocument/2006/relationships/chart" Target="../charts/chart131.xml"/><Relationship Id="rId280" Type="http://schemas.openxmlformats.org/officeDocument/2006/relationships/chart" Target="../charts/chart282.xml"/><Relationship Id="rId54" Type="http://schemas.openxmlformats.org/officeDocument/2006/relationships/chart" Target="../charts/chart56.xml"/><Relationship Id="rId75" Type="http://schemas.openxmlformats.org/officeDocument/2006/relationships/chart" Target="../charts/chart77.xml"/><Relationship Id="rId96" Type="http://schemas.openxmlformats.org/officeDocument/2006/relationships/chart" Target="../charts/chart98.xml"/><Relationship Id="rId140" Type="http://schemas.openxmlformats.org/officeDocument/2006/relationships/chart" Target="../charts/chart142.xml"/><Relationship Id="rId161" Type="http://schemas.openxmlformats.org/officeDocument/2006/relationships/chart" Target="../charts/chart163.xml"/><Relationship Id="rId182" Type="http://schemas.openxmlformats.org/officeDocument/2006/relationships/chart" Target="../charts/chart184.xml"/><Relationship Id="rId217" Type="http://schemas.openxmlformats.org/officeDocument/2006/relationships/chart" Target="../charts/chart219.xml"/><Relationship Id="rId6" Type="http://schemas.openxmlformats.org/officeDocument/2006/relationships/chart" Target="../charts/chart8.xml"/><Relationship Id="rId238" Type="http://schemas.openxmlformats.org/officeDocument/2006/relationships/chart" Target="../charts/chart240.xml"/><Relationship Id="rId259" Type="http://schemas.openxmlformats.org/officeDocument/2006/relationships/chart" Target="../charts/chart261.xml"/><Relationship Id="rId23" Type="http://schemas.openxmlformats.org/officeDocument/2006/relationships/chart" Target="../charts/chart25.xml"/><Relationship Id="rId119" Type="http://schemas.openxmlformats.org/officeDocument/2006/relationships/chart" Target="../charts/chart121.xml"/><Relationship Id="rId270" Type="http://schemas.openxmlformats.org/officeDocument/2006/relationships/chart" Target="../charts/chart272.xml"/><Relationship Id="rId44" Type="http://schemas.openxmlformats.org/officeDocument/2006/relationships/chart" Target="../charts/chart46.xml"/><Relationship Id="rId65" Type="http://schemas.openxmlformats.org/officeDocument/2006/relationships/chart" Target="../charts/chart67.xml"/><Relationship Id="rId86" Type="http://schemas.openxmlformats.org/officeDocument/2006/relationships/chart" Target="../charts/chart88.xml"/><Relationship Id="rId130" Type="http://schemas.openxmlformats.org/officeDocument/2006/relationships/chart" Target="../charts/chart132.xml"/><Relationship Id="rId151" Type="http://schemas.openxmlformats.org/officeDocument/2006/relationships/chart" Target="../charts/chart153.xml"/><Relationship Id="rId172" Type="http://schemas.openxmlformats.org/officeDocument/2006/relationships/chart" Target="../charts/chart174.xml"/><Relationship Id="rId193" Type="http://schemas.openxmlformats.org/officeDocument/2006/relationships/chart" Target="../charts/chart195.xml"/><Relationship Id="rId207" Type="http://schemas.openxmlformats.org/officeDocument/2006/relationships/chart" Target="../charts/chart209.xml"/><Relationship Id="rId228" Type="http://schemas.openxmlformats.org/officeDocument/2006/relationships/chart" Target="../charts/chart230.xml"/><Relationship Id="rId249" Type="http://schemas.openxmlformats.org/officeDocument/2006/relationships/chart" Target="../charts/chart251.xml"/><Relationship Id="rId13" Type="http://schemas.openxmlformats.org/officeDocument/2006/relationships/chart" Target="../charts/chart15.xml"/><Relationship Id="rId109" Type="http://schemas.openxmlformats.org/officeDocument/2006/relationships/chart" Target="../charts/chart111.xml"/><Relationship Id="rId260" Type="http://schemas.openxmlformats.org/officeDocument/2006/relationships/chart" Target="../charts/chart262.xml"/><Relationship Id="rId281" Type="http://schemas.openxmlformats.org/officeDocument/2006/relationships/chart" Target="../charts/chart283.xml"/><Relationship Id="rId34" Type="http://schemas.openxmlformats.org/officeDocument/2006/relationships/chart" Target="../charts/chart36.xml"/><Relationship Id="rId55" Type="http://schemas.openxmlformats.org/officeDocument/2006/relationships/chart" Target="../charts/chart57.xml"/><Relationship Id="rId76" Type="http://schemas.openxmlformats.org/officeDocument/2006/relationships/chart" Target="../charts/chart78.xml"/><Relationship Id="rId97" Type="http://schemas.openxmlformats.org/officeDocument/2006/relationships/chart" Target="../charts/chart99.xml"/><Relationship Id="rId120" Type="http://schemas.openxmlformats.org/officeDocument/2006/relationships/chart" Target="../charts/chart122.xml"/><Relationship Id="rId141" Type="http://schemas.openxmlformats.org/officeDocument/2006/relationships/chart" Target="../charts/chart143.xml"/><Relationship Id="rId7" Type="http://schemas.openxmlformats.org/officeDocument/2006/relationships/chart" Target="../charts/chart9.xml"/><Relationship Id="rId162" Type="http://schemas.openxmlformats.org/officeDocument/2006/relationships/chart" Target="../charts/chart164.xml"/><Relationship Id="rId183" Type="http://schemas.openxmlformats.org/officeDocument/2006/relationships/chart" Target="../charts/chart185.xml"/><Relationship Id="rId218" Type="http://schemas.openxmlformats.org/officeDocument/2006/relationships/chart" Target="../charts/chart220.xml"/><Relationship Id="rId239" Type="http://schemas.openxmlformats.org/officeDocument/2006/relationships/chart" Target="../charts/chart241.xml"/><Relationship Id="rId250" Type="http://schemas.openxmlformats.org/officeDocument/2006/relationships/chart" Target="../charts/chart252.xml"/><Relationship Id="rId271" Type="http://schemas.openxmlformats.org/officeDocument/2006/relationships/chart" Target="../charts/chart273.xml"/><Relationship Id="rId24" Type="http://schemas.openxmlformats.org/officeDocument/2006/relationships/chart" Target="../charts/chart26.xml"/><Relationship Id="rId45" Type="http://schemas.openxmlformats.org/officeDocument/2006/relationships/chart" Target="../charts/chart47.xml"/><Relationship Id="rId66" Type="http://schemas.openxmlformats.org/officeDocument/2006/relationships/chart" Target="../charts/chart68.xml"/><Relationship Id="rId87" Type="http://schemas.openxmlformats.org/officeDocument/2006/relationships/chart" Target="../charts/chart89.xml"/><Relationship Id="rId110" Type="http://schemas.openxmlformats.org/officeDocument/2006/relationships/chart" Target="../charts/chart112.xml"/><Relationship Id="rId131" Type="http://schemas.openxmlformats.org/officeDocument/2006/relationships/chart" Target="../charts/chart133.xml"/><Relationship Id="rId152" Type="http://schemas.openxmlformats.org/officeDocument/2006/relationships/chart" Target="../charts/chart154.xml"/><Relationship Id="rId173" Type="http://schemas.openxmlformats.org/officeDocument/2006/relationships/chart" Target="../charts/chart175.xml"/><Relationship Id="rId194" Type="http://schemas.openxmlformats.org/officeDocument/2006/relationships/chart" Target="../charts/chart196.xml"/><Relationship Id="rId208" Type="http://schemas.openxmlformats.org/officeDocument/2006/relationships/chart" Target="../charts/chart210.xml"/><Relationship Id="rId229" Type="http://schemas.openxmlformats.org/officeDocument/2006/relationships/chart" Target="../charts/chart231.xml"/><Relationship Id="rId240" Type="http://schemas.openxmlformats.org/officeDocument/2006/relationships/chart" Target="../charts/chart242.xml"/><Relationship Id="rId261" Type="http://schemas.openxmlformats.org/officeDocument/2006/relationships/chart" Target="../charts/chart263.xml"/><Relationship Id="rId14" Type="http://schemas.openxmlformats.org/officeDocument/2006/relationships/chart" Target="../charts/chart16.xml"/><Relationship Id="rId35" Type="http://schemas.openxmlformats.org/officeDocument/2006/relationships/chart" Target="../charts/chart37.xml"/><Relationship Id="rId56" Type="http://schemas.openxmlformats.org/officeDocument/2006/relationships/chart" Target="../charts/chart58.xml"/><Relationship Id="rId77" Type="http://schemas.openxmlformats.org/officeDocument/2006/relationships/chart" Target="../charts/chart79.xml"/><Relationship Id="rId100" Type="http://schemas.openxmlformats.org/officeDocument/2006/relationships/chart" Target="../charts/chart102.xml"/><Relationship Id="rId282" Type="http://schemas.openxmlformats.org/officeDocument/2006/relationships/chart" Target="../charts/chart284.xml"/><Relationship Id="rId8" Type="http://schemas.openxmlformats.org/officeDocument/2006/relationships/chart" Target="../charts/chart10.xml"/><Relationship Id="rId98" Type="http://schemas.openxmlformats.org/officeDocument/2006/relationships/chart" Target="../charts/chart100.xml"/><Relationship Id="rId121" Type="http://schemas.openxmlformats.org/officeDocument/2006/relationships/chart" Target="../charts/chart123.xml"/><Relationship Id="rId142" Type="http://schemas.openxmlformats.org/officeDocument/2006/relationships/chart" Target="../charts/chart144.xml"/><Relationship Id="rId163" Type="http://schemas.openxmlformats.org/officeDocument/2006/relationships/chart" Target="../charts/chart165.xml"/><Relationship Id="rId184" Type="http://schemas.openxmlformats.org/officeDocument/2006/relationships/chart" Target="../charts/chart186.xml"/><Relationship Id="rId219" Type="http://schemas.openxmlformats.org/officeDocument/2006/relationships/chart" Target="../charts/chart221.xml"/><Relationship Id="rId230" Type="http://schemas.openxmlformats.org/officeDocument/2006/relationships/chart" Target="../charts/chart232.xml"/><Relationship Id="rId251" Type="http://schemas.openxmlformats.org/officeDocument/2006/relationships/chart" Target="../charts/chart253.xml"/><Relationship Id="rId25" Type="http://schemas.openxmlformats.org/officeDocument/2006/relationships/chart" Target="../charts/chart27.xml"/><Relationship Id="rId46" Type="http://schemas.openxmlformats.org/officeDocument/2006/relationships/chart" Target="../charts/chart48.xml"/><Relationship Id="rId67" Type="http://schemas.openxmlformats.org/officeDocument/2006/relationships/chart" Target="../charts/chart69.xml"/><Relationship Id="rId272" Type="http://schemas.openxmlformats.org/officeDocument/2006/relationships/chart" Target="../charts/chart274.xml"/><Relationship Id="rId88" Type="http://schemas.openxmlformats.org/officeDocument/2006/relationships/chart" Target="../charts/chart90.xml"/><Relationship Id="rId111" Type="http://schemas.openxmlformats.org/officeDocument/2006/relationships/chart" Target="../charts/chart113.xml"/><Relationship Id="rId132" Type="http://schemas.openxmlformats.org/officeDocument/2006/relationships/chart" Target="../charts/chart134.xml"/><Relationship Id="rId153" Type="http://schemas.openxmlformats.org/officeDocument/2006/relationships/chart" Target="../charts/chart155.xml"/><Relationship Id="rId174" Type="http://schemas.openxmlformats.org/officeDocument/2006/relationships/chart" Target="../charts/chart176.xml"/><Relationship Id="rId195" Type="http://schemas.openxmlformats.org/officeDocument/2006/relationships/chart" Target="../charts/chart197.xml"/><Relationship Id="rId209" Type="http://schemas.openxmlformats.org/officeDocument/2006/relationships/chart" Target="../charts/chart211.xml"/><Relationship Id="rId220" Type="http://schemas.openxmlformats.org/officeDocument/2006/relationships/chart" Target="../charts/chart222.xml"/><Relationship Id="rId241" Type="http://schemas.openxmlformats.org/officeDocument/2006/relationships/chart" Target="../charts/chart243.xml"/><Relationship Id="rId15" Type="http://schemas.openxmlformats.org/officeDocument/2006/relationships/chart" Target="../charts/chart17.xml"/><Relationship Id="rId36" Type="http://schemas.openxmlformats.org/officeDocument/2006/relationships/chart" Target="../charts/chart38.xml"/><Relationship Id="rId57" Type="http://schemas.openxmlformats.org/officeDocument/2006/relationships/chart" Target="../charts/chart59.xml"/><Relationship Id="rId262" Type="http://schemas.openxmlformats.org/officeDocument/2006/relationships/chart" Target="../charts/chart264.xml"/><Relationship Id="rId283" Type="http://schemas.openxmlformats.org/officeDocument/2006/relationships/chart" Target="../charts/chart285.xml"/><Relationship Id="rId78" Type="http://schemas.openxmlformats.org/officeDocument/2006/relationships/chart" Target="../charts/chart80.xml"/><Relationship Id="rId99" Type="http://schemas.openxmlformats.org/officeDocument/2006/relationships/chart" Target="../charts/chart101.xml"/><Relationship Id="rId101" Type="http://schemas.openxmlformats.org/officeDocument/2006/relationships/chart" Target="../charts/chart103.xml"/><Relationship Id="rId122" Type="http://schemas.openxmlformats.org/officeDocument/2006/relationships/chart" Target="../charts/chart124.xml"/><Relationship Id="rId143" Type="http://schemas.openxmlformats.org/officeDocument/2006/relationships/chart" Target="../charts/chart145.xml"/><Relationship Id="rId164" Type="http://schemas.openxmlformats.org/officeDocument/2006/relationships/chart" Target="../charts/chart166.xml"/><Relationship Id="rId185" Type="http://schemas.openxmlformats.org/officeDocument/2006/relationships/chart" Target="../charts/chart187.xml"/><Relationship Id="rId9" Type="http://schemas.openxmlformats.org/officeDocument/2006/relationships/chart" Target="../charts/chart11.xml"/><Relationship Id="rId210" Type="http://schemas.openxmlformats.org/officeDocument/2006/relationships/chart" Target="../charts/chart212.xml"/><Relationship Id="rId26" Type="http://schemas.openxmlformats.org/officeDocument/2006/relationships/chart" Target="../charts/chart28.xml"/><Relationship Id="rId231" Type="http://schemas.openxmlformats.org/officeDocument/2006/relationships/chart" Target="../charts/chart233.xml"/><Relationship Id="rId252" Type="http://schemas.openxmlformats.org/officeDocument/2006/relationships/chart" Target="../charts/chart254.xml"/><Relationship Id="rId273" Type="http://schemas.openxmlformats.org/officeDocument/2006/relationships/chart" Target="../charts/chart275.xml"/><Relationship Id="rId47" Type="http://schemas.openxmlformats.org/officeDocument/2006/relationships/chart" Target="../charts/chart49.xml"/><Relationship Id="rId68" Type="http://schemas.openxmlformats.org/officeDocument/2006/relationships/chart" Target="../charts/chart70.xml"/><Relationship Id="rId89" Type="http://schemas.openxmlformats.org/officeDocument/2006/relationships/chart" Target="../charts/chart91.xml"/><Relationship Id="rId112" Type="http://schemas.openxmlformats.org/officeDocument/2006/relationships/chart" Target="../charts/chart114.xml"/><Relationship Id="rId133" Type="http://schemas.openxmlformats.org/officeDocument/2006/relationships/chart" Target="../charts/chart135.xml"/><Relationship Id="rId154" Type="http://schemas.openxmlformats.org/officeDocument/2006/relationships/chart" Target="../charts/chart156.xml"/><Relationship Id="rId175" Type="http://schemas.openxmlformats.org/officeDocument/2006/relationships/chart" Target="../charts/chart177.xml"/><Relationship Id="rId196" Type="http://schemas.openxmlformats.org/officeDocument/2006/relationships/chart" Target="../charts/chart198.xml"/><Relationship Id="rId200" Type="http://schemas.openxmlformats.org/officeDocument/2006/relationships/chart" Target="../charts/chart202.xml"/><Relationship Id="rId16" Type="http://schemas.openxmlformats.org/officeDocument/2006/relationships/chart" Target="../charts/chart18.xml"/><Relationship Id="rId221" Type="http://schemas.openxmlformats.org/officeDocument/2006/relationships/chart" Target="../charts/chart223.xml"/><Relationship Id="rId242" Type="http://schemas.openxmlformats.org/officeDocument/2006/relationships/chart" Target="../charts/chart244.xml"/><Relationship Id="rId263" Type="http://schemas.openxmlformats.org/officeDocument/2006/relationships/chart" Target="../charts/chart265.xml"/><Relationship Id="rId284" Type="http://schemas.openxmlformats.org/officeDocument/2006/relationships/chart" Target="../charts/chart286.xml"/><Relationship Id="rId37" Type="http://schemas.openxmlformats.org/officeDocument/2006/relationships/chart" Target="../charts/chart39.xml"/><Relationship Id="rId58" Type="http://schemas.openxmlformats.org/officeDocument/2006/relationships/chart" Target="../charts/chart60.xml"/><Relationship Id="rId79" Type="http://schemas.openxmlformats.org/officeDocument/2006/relationships/chart" Target="../charts/chart81.xml"/><Relationship Id="rId102" Type="http://schemas.openxmlformats.org/officeDocument/2006/relationships/chart" Target="../charts/chart104.xml"/><Relationship Id="rId123" Type="http://schemas.openxmlformats.org/officeDocument/2006/relationships/chart" Target="../charts/chart125.xml"/><Relationship Id="rId144" Type="http://schemas.openxmlformats.org/officeDocument/2006/relationships/chart" Target="../charts/chart146.xml"/><Relationship Id="rId90" Type="http://schemas.openxmlformats.org/officeDocument/2006/relationships/chart" Target="../charts/chart92.xml"/><Relationship Id="rId165" Type="http://schemas.openxmlformats.org/officeDocument/2006/relationships/chart" Target="../charts/chart167.xml"/><Relationship Id="rId186" Type="http://schemas.openxmlformats.org/officeDocument/2006/relationships/chart" Target="../charts/chart188.xml"/><Relationship Id="rId211" Type="http://schemas.openxmlformats.org/officeDocument/2006/relationships/chart" Target="../charts/chart213.xml"/><Relationship Id="rId232" Type="http://schemas.openxmlformats.org/officeDocument/2006/relationships/chart" Target="../charts/chart234.xml"/><Relationship Id="rId253" Type="http://schemas.openxmlformats.org/officeDocument/2006/relationships/chart" Target="../charts/chart255.xml"/><Relationship Id="rId274" Type="http://schemas.openxmlformats.org/officeDocument/2006/relationships/chart" Target="../charts/chart276.xml"/><Relationship Id="rId27" Type="http://schemas.openxmlformats.org/officeDocument/2006/relationships/chart" Target="../charts/chart29.xml"/><Relationship Id="rId48" Type="http://schemas.openxmlformats.org/officeDocument/2006/relationships/chart" Target="../charts/chart50.xml"/><Relationship Id="rId69" Type="http://schemas.openxmlformats.org/officeDocument/2006/relationships/chart" Target="../charts/chart71.xml"/><Relationship Id="rId113" Type="http://schemas.openxmlformats.org/officeDocument/2006/relationships/chart" Target="../charts/chart115.xml"/><Relationship Id="rId134" Type="http://schemas.openxmlformats.org/officeDocument/2006/relationships/chart" Target="../charts/chart136.xml"/><Relationship Id="rId80" Type="http://schemas.openxmlformats.org/officeDocument/2006/relationships/chart" Target="../charts/chart82.xml"/><Relationship Id="rId155" Type="http://schemas.openxmlformats.org/officeDocument/2006/relationships/chart" Target="../charts/chart157.xml"/><Relationship Id="rId176" Type="http://schemas.openxmlformats.org/officeDocument/2006/relationships/chart" Target="../charts/chart178.xml"/><Relationship Id="rId197" Type="http://schemas.openxmlformats.org/officeDocument/2006/relationships/chart" Target="../charts/chart199.xml"/><Relationship Id="rId201" Type="http://schemas.openxmlformats.org/officeDocument/2006/relationships/chart" Target="../charts/chart203.xml"/><Relationship Id="rId222" Type="http://schemas.openxmlformats.org/officeDocument/2006/relationships/chart" Target="../charts/chart224.xml"/><Relationship Id="rId243" Type="http://schemas.openxmlformats.org/officeDocument/2006/relationships/chart" Target="../charts/chart245.xml"/><Relationship Id="rId264" Type="http://schemas.openxmlformats.org/officeDocument/2006/relationships/chart" Target="../charts/chart266.xml"/><Relationship Id="rId285" Type="http://schemas.openxmlformats.org/officeDocument/2006/relationships/chart" Target="../charts/chart287.xml"/><Relationship Id="rId17" Type="http://schemas.openxmlformats.org/officeDocument/2006/relationships/chart" Target="../charts/chart19.xml"/><Relationship Id="rId38" Type="http://schemas.openxmlformats.org/officeDocument/2006/relationships/chart" Target="../charts/chart40.xml"/><Relationship Id="rId59" Type="http://schemas.openxmlformats.org/officeDocument/2006/relationships/chart" Target="../charts/chart61.xml"/><Relationship Id="rId103" Type="http://schemas.openxmlformats.org/officeDocument/2006/relationships/chart" Target="../charts/chart105.xml"/><Relationship Id="rId124" Type="http://schemas.openxmlformats.org/officeDocument/2006/relationships/chart" Target="../charts/chart126.xml"/><Relationship Id="rId70" Type="http://schemas.openxmlformats.org/officeDocument/2006/relationships/chart" Target="../charts/chart72.xml"/><Relationship Id="rId91" Type="http://schemas.openxmlformats.org/officeDocument/2006/relationships/chart" Target="../charts/chart93.xml"/><Relationship Id="rId145" Type="http://schemas.openxmlformats.org/officeDocument/2006/relationships/chart" Target="../charts/chart147.xml"/><Relationship Id="rId166" Type="http://schemas.openxmlformats.org/officeDocument/2006/relationships/chart" Target="../charts/chart168.xml"/><Relationship Id="rId187" Type="http://schemas.openxmlformats.org/officeDocument/2006/relationships/chart" Target="../charts/chart189.xml"/><Relationship Id="rId1" Type="http://schemas.openxmlformats.org/officeDocument/2006/relationships/chart" Target="../charts/chart3.xml"/><Relationship Id="rId212" Type="http://schemas.openxmlformats.org/officeDocument/2006/relationships/chart" Target="../charts/chart214.xml"/><Relationship Id="rId233" Type="http://schemas.openxmlformats.org/officeDocument/2006/relationships/chart" Target="../charts/chart235.xml"/><Relationship Id="rId254" Type="http://schemas.openxmlformats.org/officeDocument/2006/relationships/chart" Target="../charts/chart256.xml"/><Relationship Id="rId28" Type="http://schemas.openxmlformats.org/officeDocument/2006/relationships/chart" Target="../charts/chart30.xml"/><Relationship Id="rId49" Type="http://schemas.openxmlformats.org/officeDocument/2006/relationships/chart" Target="../charts/chart51.xml"/><Relationship Id="rId114" Type="http://schemas.openxmlformats.org/officeDocument/2006/relationships/chart" Target="../charts/chart116.xml"/><Relationship Id="rId275" Type="http://schemas.openxmlformats.org/officeDocument/2006/relationships/chart" Target="../charts/chart277.xml"/><Relationship Id="rId60" Type="http://schemas.openxmlformats.org/officeDocument/2006/relationships/chart" Target="../charts/chart62.xml"/><Relationship Id="rId81" Type="http://schemas.openxmlformats.org/officeDocument/2006/relationships/chart" Target="../charts/chart83.xml"/><Relationship Id="rId135" Type="http://schemas.openxmlformats.org/officeDocument/2006/relationships/chart" Target="../charts/chart137.xml"/><Relationship Id="rId156" Type="http://schemas.openxmlformats.org/officeDocument/2006/relationships/chart" Target="../charts/chart158.xml"/><Relationship Id="rId177" Type="http://schemas.openxmlformats.org/officeDocument/2006/relationships/chart" Target="../charts/chart179.xml"/><Relationship Id="rId198" Type="http://schemas.openxmlformats.org/officeDocument/2006/relationships/chart" Target="../charts/chart200.xml"/><Relationship Id="rId202" Type="http://schemas.openxmlformats.org/officeDocument/2006/relationships/chart" Target="../charts/chart204.xml"/><Relationship Id="rId223" Type="http://schemas.openxmlformats.org/officeDocument/2006/relationships/chart" Target="../charts/chart225.xml"/><Relationship Id="rId244" Type="http://schemas.openxmlformats.org/officeDocument/2006/relationships/chart" Target="../charts/chart246.xml"/><Relationship Id="rId18" Type="http://schemas.openxmlformats.org/officeDocument/2006/relationships/chart" Target="../charts/chart20.xml"/><Relationship Id="rId39" Type="http://schemas.openxmlformats.org/officeDocument/2006/relationships/chart" Target="../charts/chart41.xml"/><Relationship Id="rId265" Type="http://schemas.openxmlformats.org/officeDocument/2006/relationships/chart" Target="../charts/chart267.xml"/><Relationship Id="rId286" Type="http://schemas.openxmlformats.org/officeDocument/2006/relationships/chart" Target="../charts/chart288.xml"/><Relationship Id="rId50" Type="http://schemas.openxmlformats.org/officeDocument/2006/relationships/chart" Target="../charts/chart52.xml"/><Relationship Id="rId104" Type="http://schemas.openxmlformats.org/officeDocument/2006/relationships/chart" Target="../charts/chart106.xml"/><Relationship Id="rId125" Type="http://schemas.openxmlformats.org/officeDocument/2006/relationships/chart" Target="../charts/chart127.xml"/><Relationship Id="rId146" Type="http://schemas.openxmlformats.org/officeDocument/2006/relationships/chart" Target="../charts/chart148.xml"/><Relationship Id="rId167" Type="http://schemas.openxmlformats.org/officeDocument/2006/relationships/chart" Target="../charts/chart169.xml"/><Relationship Id="rId188" Type="http://schemas.openxmlformats.org/officeDocument/2006/relationships/chart" Target="../charts/chart190.xml"/><Relationship Id="rId71" Type="http://schemas.openxmlformats.org/officeDocument/2006/relationships/chart" Target="../charts/chart73.xml"/><Relationship Id="rId92" Type="http://schemas.openxmlformats.org/officeDocument/2006/relationships/chart" Target="../charts/chart94.xml"/><Relationship Id="rId213" Type="http://schemas.openxmlformats.org/officeDocument/2006/relationships/chart" Target="../charts/chart215.xml"/><Relationship Id="rId234" Type="http://schemas.openxmlformats.org/officeDocument/2006/relationships/chart" Target="../charts/chart236.xml"/><Relationship Id="rId2" Type="http://schemas.openxmlformats.org/officeDocument/2006/relationships/chart" Target="../charts/chart4.xml"/><Relationship Id="rId29" Type="http://schemas.openxmlformats.org/officeDocument/2006/relationships/chart" Target="../charts/chart31.xml"/><Relationship Id="rId255" Type="http://schemas.openxmlformats.org/officeDocument/2006/relationships/chart" Target="../charts/chart257.xml"/><Relationship Id="rId276" Type="http://schemas.openxmlformats.org/officeDocument/2006/relationships/chart" Target="../charts/chart278.xml"/><Relationship Id="rId40" Type="http://schemas.openxmlformats.org/officeDocument/2006/relationships/chart" Target="../charts/chart42.xml"/><Relationship Id="rId115" Type="http://schemas.openxmlformats.org/officeDocument/2006/relationships/chart" Target="../charts/chart117.xml"/><Relationship Id="rId136" Type="http://schemas.openxmlformats.org/officeDocument/2006/relationships/chart" Target="../charts/chart138.xml"/><Relationship Id="rId157" Type="http://schemas.openxmlformats.org/officeDocument/2006/relationships/chart" Target="../charts/chart159.xml"/><Relationship Id="rId178" Type="http://schemas.openxmlformats.org/officeDocument/2006/relationships/chart" Target="../charts/chart180.xml"/><Relationship Id="rId61" Type="http://schemas.openxmlformats.org/officeDocument/2006/relationships/chart" Target="../charts/chart63.xml"/><Relationship Id="rId82" Type="http://schemas.openxmlformats.org/officeDocument/2006/relationships/chart" Target="../charts/chart84.xml"/><Relationship Id="rId199" Type="http://schemas.openxmlformats.org/officeDocument/2006/relationships/chart" Target="../charts/chart201.xml"/><Relationship Id="rId203" Type="http://schemas.openxmlformats.org/officeDocument/2006/relationships/chart" Target="../charts/chart205.xml"/><Relationship Id="rId19" Type="http://schemas.openxmlformats.org/officeDocument/2006/relationships/chart" Target="../charts/chart21.xml"/><Relationship Id="rId224" Type="http://schemas.openxmlformats.org/officeDocument/2006/relationships/chart" Target="../charts/chart226.xml"/><Relationship Id="rId245" Type="http://schemas.openxmlformats.org/officeDocument/2006/relationships/chart" Target="../charts/chart247.xml"/><Relationship Id="rId266" Type="http://schemas.openxmlformats.org/officeDocument/2006/relationships/chart" Target="../charts/chart268.xml"/><Relationship Id="rId287" Type="http://schemas.openxmlformats.org/officeDocument/2006/relationships/chart" Target="../charts/chart289.xml"/><Relationship Id="rId30" Type="http://schemas.openxmlformats.org/officeDocument/2006/relationships/chart" Target="../charts/chart32.xml"/><Relationship Id="rId105" Type="http://schemas.openxmlformats.org/officeDocument/2006/relationships/chart" Target="../charts/chart107.xml"/><Relationship Id="rId126" Type="http://schemas.openxmlformats.org/officeDocument/2006/relationships/chart" Target="../charts/chart128.xml"/><Relationship Id="rId147" Type="http://schemas.openxmlformats.org/officeDocument/2006/relationships/chart" Target="../charts/chart149.xml"/><Relationship Id="rId168" Type="http://schemas.openxmlformats.org/officeDocument/2006/relationships/chart" Target="../charts/chart170.xml"/><Relationship Id="rId51" Type="http://schemas.openxmlformats.org/officeDocument/2006/relationships/chart" Target="../charts/chart53.xml"/><Relationship Id="rId72" Type="http://schemas.openxmlformats.org/officeDocument/2006/relationships/chart" Target="../charts/chart74.xml"/><Relationship Id="rId93" Type="http://schemas.openxmlformats.org/officeDocument/2006/relationships/chart" Target="../charts/chart95.xml"/><Relationship Id="rId189" Type="http://schemas.openxmlformats.org/officeDocument/2006/relationships/chart" Target="../charts/chart191.xml"/><Relationship Id="rId3" Type="http://schemas.openxmlformats.org/officeDocument/2006/relationships/chart" Target="../charts/chart5.xml"/><Relationship Id="rId214" Type="http://schemas.openxmlformats.org/officeDocument/2006/relationships/chart" Target="../charts/chart216.xml"/><Relationship Id="rId235" Type="http://schemas.openxmlformats.org/officeDocument/2006/relationships/chart" Target="../charts/chart237.xml"/><Relationship Id="rId256" Type="http://schemas.openxmlformats.org/officeDocument/2006/relationships/chart" Target="../charts/chart258.xml"/><Relationship Id="rId277" Type="http://schemas.openxmlformats.org/officeDocument/2006/relationships/chart" Target="../charts/chart279.xml"/><Relationship Id="rId116" Type="http://schemas.openxmlformats.org/officeDocument/2006/relationships/chart" Target="../charts/chart118.xml"/><Relationship Id="rId137" Type="http://schemas.openxmlformats.org/officeDocument/2006/relationships/chart" Target="../charts/chart139.xml"/><Relationship Id="rId158" Type="http://schemas.openxmlformats.org/officeDocument/2006/relationships/chart" Target="../charts/chart160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Relationship Id="rId62" Type="http://schemas.openxmlformats.org/officeDocument/2006/relationships/chart" Target="../charts/chart64.xml"/><Relationship Id="rId83" Type="http://schemas.openxmlformats.org/officeDocument/2006/relationships/chart" Target="../charts/chart85.xml"/><Relationship Id="rId179" Type="http://schemas.openxmlformats.org/officeDocument/2006/relationships/chart" Target="../charts/chart181.xml"/><Relationship Id="rId190" Type="http://schemas.openxmlformats.org/officeDocument/2006/relationships/chart" Target="../charts/chart192.xml"/><Relationship Id="rId204" Type="http://schemas.openxmlformats.org/officeDocument/2006/relationships/chart" Target="../charts/chart206.xml"/><Relationship Id="rId225" Type="http://schemas.openxmlformats.org/officeDocument/2006/relationships/chart" Target="../charts/chart227.xml"/><Relationship Id="rId246" Type="http://schemas.openxmlformats.org/officeDocument/2006/relationships/chart" Target="../charts/chart248.xml"/><Relationship Id="rId267" Type="http://schemas.openxmlformats.org/officeDocument/2006/relationships/chart" Target="../charts/chart269.xml"/><Relationship Id="rId288" Type="http://schemas.openxmlformats.org/officeDocument/2006/relationships/chart" Target="../charts/chart290.xml"/><Relationship Id="rId106" Type="http://schemas.openxmlformats.org/officeDocument/2006/relationships/chart" Target="../charts/chart108.xml"/><Relationship Id="rId127" Type="http://schemas.openxmlformats.org/officeDocument/2006/relationships/chart" Target="../charts/chart129.xml"/><Relationship Id="rId10" Type="http://schemas.openxmlformats.org/officeDocument/2006/relationships/chart" Target="../charts/chart12.xml"/><Relationship Id="rId31" Type="http://schemas.openxmlformats.org/officeDocument/2006/relationships/chart" Target="../charts/chart33.xml"/><Relationship Id="rId52" Type="http://schemas.openxmlformats.org/officeDocument/2006/relationships/chart" Target="../charts/chart54.xml"/><Relationship Id="rId73" Type="http://schemas.openxmlformats.org/officeDocument/2006/relationships/chart" Target="../charts/chart75.xml"/><Relationship Id="rId94" Type="http://schemas.openxmlformats.org/officeDocument/2006/relationships/chart" Target="../charts/chart96.xml"/><Relationship Id="rId148" Type="http://schemas.openxmlformats.org/officeDocument/2006/relationships/chart" Target="../charts/chart150.xml"/><Relationship Id="rId169" Type="http://schemas.openxmlformats.org/officeDocument/2006/relationships/chart" Target="../charts/chart171.xml"/><Relationship Id="rId4" Type="http://schemas.openxmlformats.org/officeDocument/2006/relationships/chart" Target="../charts/chart6.xml"/><Relationship Id="rId180" Type="http://schemas.openxmlformats.org/officeDocument/2006/relationships/chart" Target="../charts/chart182.xml"/><Relationship Id="rId215" Type="http://schemas.openxmlformats.org/officeDocument/2006/relationships/chart" Target="../charts/chart217.xml"/><Relationship Id="rId236" Type="http://schemas.openxmlformats.org/officeDocument/2006/relationships/chart" Target="../charts/chart238.xml"/><Relationship Id="rId257" Type="http://schemas.openxmlformats.org/officeDocument/2006/relationships/chart" Target="../charts/chart259.xml"/><Relationship Id="rId278" Type="http://schemas.openxmlformats.org/officeDocument/2006/relationships/chart" Target="../charts/chart280.xml"/><Relationship Id="rId42" Type="http://schemas.openxmlformats.org/officeDocument/2006/relationships/chart" Target="../charts/chart44.xml"/><Relationship Id="rId84" Type="http://schemas.openxmlformats.org/officeDocument/2006/relationships/chart" Target="../charts/chart86.xml"/><Relationship Id="rId138" Type="http://schemas.openxmlformats.org/officeDocument/2006/relationships/chart" Target="../charts/chart140.xml"/><Relationship Id="rId191" Type="http://schemas.openxmlformats.org/officeDocument/2006/relationships/chart" Target="../charts/chart193.xml"/><Relationship Id="rId205" Type="http://schemas.openxmlformats.org/officeDocument/2006/relationships/chart" Target="../charts/chart207.xml"/><Relationship Id="rId247" Type="http://schemas.openxmlformats.org/officeDocument/2006/relationships/chart" Target="../charts/chart249.xml"/><Relationship Id="rId107" Type="http://schemas.openxmlformats.org/officeDocument/2006/relationships/chart" Target="../charts/chart109.xml"/><Relationship Id="rId289" Type="http://schemas.openxmlformats.org/officeDocument/2006/relationships/image" Target="../media/image2.png"/><Relationship Id="rId11" Type="http://schemas.openxmlformats.org/officeDocument/2006/relationships/chart" Target="../charts/chart13.xml"/><Relationship Id="rId53" Type="http://schemas.openxmlformats.org/officeDocument/2006/relationships/chart" Target="../charts/chart55.xml"/><Relationship Id="rId149" Type="http://schemas.openxmlformats.org/officeDocument/2006/relationships/chart" Target="../charts/chart151.xml"/><Relationship Id="rId95" Type="http://schemas.openxmlformats.org/officeDocument/2006/relationships/chart" Target="../charts/chart97.xml"/><Relationship Id="rId160" Type="http://schemas.openxmlformats.org/officeDocument/2006/relationships/chart" Target="../charts/chart162.xml"/><Relationship Id="rId216" Type="http://schemas.openxmlformats.org/officeDocument/2006/relationships/chart" Target="../charts/chart218.xml"/><Relationship Id="rId258" Type="http://schemas.openxmlformats.org/officeDocument/2006/relationships/chart" Target="../charts/chart260.xml"/><Relationship Id="rId22" Type="http://schemas.openxmlformats.org/officeDocument/2006/relationships/chart" Target="../charts/chart24.xml"/><Relationship Id="rId64" Type="http://schemas.openxmlformats.org/officeDocument/2006/relationships/chart" Target="../charts/chart66.xml"/><Relationship Id="rId118" Type="http://schemas.openxmlformats.org/officeDocument/2006/relationships/chart" Target="../charts/chart120.xml"/><Relationship Id="rId171" Type="http://schemas.openxmlformats.org/officeDocument/2006/relationships/chart" Target="../charts/chart173.xml"/><Relationship Id="rId227" Type="http://schemas.openxmlformats.org/officeDocument/2006/relationships/chart" Target="../charts/chart2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ENERO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13854</xdr:rowOff>
    </xdr:from>
    <xdr:to>
      <xdr:col>7</xdr:col>
      <xdr:colOff>0</xdr:colOff>
      <xdr:row>29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7</xdr:col>
      <xdr:colOff>0</xdr:colOff>
      <xdr:row>57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Enero-Febrero 2023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238125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428625</xdr:colOff>
      <xdr:row>8</xdr:row>
      <xdr:rowOff>79375</xdr:rowOff>
    </xdr:from>
    <xdr:to>
      <xdr:col>3</xdr:col>
      <xdr:colOff>149225</xdr:colOff>
      <xdr:row>27</xdr:row>
      <xdr:rowOff>66675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370413"/>
          <a:ext cx="9828439" cy="3493201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2023</a:t>
          </a:r>
          <a:endParaRPr lang="es-EC" sz="900" b="1" i="0" baseline="0">
            <a:effectLst/>
            <a:latin typeface="Segoe UI Variable Display Semib" pitchFamily="2" charset="0"/>
            <a:ea typeface="+mn-ea"/>
            <a:cs typeface="Poppins" panose="00000500000000000000" pitchFamily="2" charset="0"/>
          </a:endParaRP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 2023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ea typeface="+mn-ea"/>
              <a:cs typeface="Arial"/>
            </a:rPr>
            <a:t>ENERO 2023</a:t>
          </a:r>
          <a:endParaRPr lang="es-EC" sz="900" b="1" i="0" u="none" strike="noStrike" baseline="0">
            <a:solidFill>
              <a:srgbClr val="000000"/>
            </a:solidFill>
            <a:latin typeface="Segoe UI Variable Display Semib" pitchFamily="2" charset="0"/>
            <a:ea typeface="+mn-ea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54</xdr:row>
      <xdr:rowOff>61652</xdr:rowOff>
    </xdr:from>
    <xdr:to>
      <xdr:col>13</xdr:col>
      <xdr:colOff>457200</xdr:colOff>
      <xdr:row>61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71373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Probrokers, Picaval, Másvalores, y Mercapital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colocado en los cinco primeros lugares en el ranking de negociación del mes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14</xdr:col>
      <xdr:colOff>1485899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269421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19289" y="7322457"/>
          <a:ext cx="12750800" cy="5167812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J7" sqref="J7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67"/>
  <sheetViews>
    <sheetView showGridLines="0" zoomScale="80" zoomScaleNormal="80" workbookViewId="0">
      <selection activeCell="B2" sqref="B1:B1048576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21" t="s">
        <v>368</v>
      </c>
      <c r="C1" s="422"/>
      <c r="D1" s="86"/>
      <c r="E1" s="86"/>
      <c r="F1" s="86"/>
      <c r="G1" s="104"/>
    </row>
    <row r="2" spans="1:13" s="8" customFormat="1" x14ac:dyDescent="0.3">
      <c r="B2" s="24"/>
      <c r="C2" s="25"/>
      <c r="D2" s="25"/>
      <c r="E2" s="25"/>
      <c r="F2" s="26"/>
      <c r="G2" s="27"/>
      <c r="H2" s="9"/>
      <c r="I2" s="7"/>
      <c r="J2" s="7"/>
      <c r="K2" s="7"/>
      <c r="L2" s="7"/>
      <c r="M2" s="7"/>
    </row>
    <row r="3" spans="1:13" s="8" customFormat="1" x14ac:dyDescent="0.3">
      <c r="A3" s="87"/>
      <c r="B3" s="423" t="s">
        <v>0</v>
      </c>
      <c r="C3" s="424"/>
      <c r="D3" s="424"/>
      <c r="E3" s="424"/>
      <c r="F3" s="424"/>
      <c r="G3" s="425"/>
      <c r="H3" s="9"/>
      <c r="I3" s="7"/>
      <c r="J3" s="7"/>
      <c r="K3" s="7"/>
      <c r="L3" s="7"/>
      <c r="M3" s="7"/>
    </row>
    <row r="4" spans="1:13" s="8" customFormat="1" x14ac:dyDescent="0.3">
      <c r="A4" s="87"/>
      <c r="B4" s="423" t="s">
        <v>1</v>
      </c>
      <c r="C4" s="424"/>
      <c r="D4" s="424"/>
      <c r="E4" s="424"/>
      <c r="F4" s="424"/>
      <c r="G4" s="425"/>
      <c r="H4" s="9"/>
      <c r="I4" s="7"/>
      <c r="J4" s="7"/>
      <c r="K4" s="7"/>
      <c r="L4" s="7"/>
      <c r="M4" s="7"/>
    </row>
    <row r="5" spans="1:13" s="8" customFormat="1" x14ac:dyDescent="0.3">
      <c r="A5" s="87"/>
      <c r="B5" s="423" t="s">
        <v>369</v>
      </c>
      <c r="C5" s="424"/>
      <c r="D5" s="424"/>
      <c r="E5" s="424"/>
      <c r="F5" s="424"/>
      <c r="G5" s="425"/>
      <c r="H5" s="9"/>
      <c r="I5" s="7"/>
      <c r="J5" s="7"/>
      <c r="K5" s="7"/>
      <c r="L5" s="7"/>
      <c r="M5" s="7"/>
    </row>
    <row r="6" spans="1:13" s="8" customFormat="1" x14ac:dyDescent="0.3">
      <c r="A6" s="87"/>
      <c r="B6" s="426" t="s">
        <v>2</v>
      </c>
      <c r="C6" s="427"/>
      <c r="D6" s="427"/>
      <c r="E6" s="427"/>
      <c r="F6" s="427"/>
      <c r="G6" s="428"/>
      <c r="H6" s="9"/>
      <c r="I6" s="7"/>
      <c r="J6" s="7"/>
      <c r="K6" s="7"/>
      <c r="L6" s="7"/>
      <c r="M6" s="7"/>
    </row>
    <row r="7" spans="1:13" s="8" customFormat="1" x14ac:dyDescent="0.3">
      <c r="A7" s="87"/>
      <c r="B7" s="88"/>
      <c r="C7" s="89"/>
      <c r="D7" s="90"/>
      <c r="E7" s="89"/>
      <c r="F7" s="89"/>
      <c r="G7" s="91"/>
      <c r="H7" s="10"/>
      <c r="I7" s="7"/>
      <c r="J7" s="7"/>
      <c r="K7" s="7"/>
      <c r="L7" s="7"/>
      <c r="M7" s="7"/>
    </row>
    <row r="8" spans="1:13" s="8" customFormat="1" ht="24" x14ac:dyDescent="0.3">
      <c r="A8" s="87"/>
      <c r="B8" s="92"/>
      <c r="C8" s="93" t="s">
        <v>3</v>
      </c>
      <c r="D8" s="93" t="s">
        <v>3</v>
      </c>
      <c r="E8" s="93"/>
      <c r="F8" s="93" t="s">
        <v>4</v>
      </c>
      <c r="G8" s="94" t="s">
        <v>5</v>
      </c>
      <c r="H8" s="11"/>
      <c r="I8" s="7"/>
      <c r="J8" s="7"/>
      <c r="K8" s="7"/>
      <c r="L8" s="7"/>
      <c r="M8" s="7"/>
    </row>
    <row r="9" spans="1:13" s="8" customFormat="1" ht="24" x14ac:dyDescent="0.3">
      <c r="A9" s="87"/>
      <c r="B9" s="92"/>
      <c r="C9" s="95" t="s">
        <v>6</v>
      </c>
      <c r="D9" s="93" t="s">
        <v>7</v>
      </c>
      <c r="E9" s="96"/>
      <c r="F9" s="95" t="s">
        <v>8</v>
      </c>
      <c r="G9" s="97" t="s">
        <v>9</v>
      </c>
      <c r="H9" s="12"/>
      <c r="I9" s="7"/>
      <c r="J9" s="7"/>
      <c r="K9" s="7"/>
      <c r="L9" s="7"/>
      <c r="M9" s="7"/>
    </row>
    <row r="10" spans="1:13" s="8" customFormat="1" ht="24" x14ac:dyDescent="0.3">
      <c r="A10" s="87"/>
      <c r="B10" s="98" t="s">
        <v>10</v>
      </c>
      <c r="C10" s="99">
        <v>563773.27999999991</v>
      </c>
      <c r="D10" s="99">
        <v>1757165.4699999995</v>
      </c>
      <c r="E10" s="100"/>
      <c r="F10" s="101">
        <f>SUM(C10:E10)</f>
        <v>2320938.7499999995</v>
      </c>
      <c r="G10" s="102">
        <f>C10/F10</f>
        <v>0.24290743562276257</v>
      </c>
      <c r="H10" s="13"/>
      <c r="I10" s="14"/>
      <c r="J10" s="4"/>
      <c r="K10" s="7"/>
      <c r="L10" s="7"/>
      <c r="M10" s="7"/>
    </row>
    <row r="11" spans="1:13" s="8" customFormat="1" ht="24" x14ac:dyDescent="0.3">
      <c r="A11" s="87"/>
      <c r="B11" s="98" t="s">
        <v>11</v>
      </c>
      <c r="C11" s="99">
        <v>619295483.18000007</v>
      </c>
      <c r="D11" s="99">
        <v>548711354.4199996</v>
      </c>
      <c r="E11" s="101"/>
      <c r="F11" s="101">
        <f>SUM(C11:E11)</f>
        <v>1168006837.5999997</v>
      </c>
      <c r="G11" s="102">
        <f>C11/F11</f>
        <v>0.53021563165890173</v>
      </c>
      <c r="H11" s="13"/>
      <c r="I11" s="7"/>
      <c r="J11" s="7"/>
      <c r="K11" s="7"/>
      <c r="L11" s="7"/>
      <c r="M11" s="7"/>
    </row>
    <row r="12" spans="1:13" s="8" customFormat="1" ht="24" x14ac:dyDescent="0.3">
      <c r="A12" s="87"/>
      <c r="B12" s="103" t="s">
        <v>12</v>
      </c>
      <c r="C12" s="99">
        <f>SUM(C10:C11)</f>
        <v>619859256.46000004</v>
      </c>
      <c r="D12" s="99">
        <f>SUM(D10:D11)</f>
        <v>550468519.88999963</v>
      </c>
      <c r="E12" s="99"/>
      <c r="F12" s="101">
        <f>SUM(F10:F11)</f>
        <v>1170327776.3499997</v>
      </c>
      <c r="G12" s="102">
        <f>C12/F12</f>
        <v>0.52964585561936128</v>
      </c>
      <c r="H12" s="13"/>
      <c r="I12" s="7"/>
      <c r="J12" s="5"/>
      <c r="K12" s="7"/>
      <c r="L12" s="7"/>
      <c r="M12" s="7"/>
    </row>
    <row r="13" spans="1:13" s="8" customFormat="1" ht="24" x14ac:dyDescent="0.3">
      <c r="B13" s="33"/>
      <c r="C13" s="20"/>
      <c r="D13" s="28"/>
      <c r="E13" s="20"/>
      <c r="F13" s="21"/>
      <c r="G13" s="34"/>
      <c r="H13" s="15"/>
      <c r="I13" s="7"/>
      <c r="J13" s="7"/>
      <c r="K13" s="7"/>
      <c r="L13" s="7"/>
      <c r="M13" s="7"/>
    </row>
    <row r="14" spans="1:13" s="8" customFormat="1" ht="24" x14ac:dyDescent="0.3">
      <c r="B14" s="19"/>
      <c r="C14" s="20"/>
      <c r="D14" s="28"/>
      <c r="E14" s="20"/>
      <c r="F14" s="21"/>
      <c r="G14" s="21"/>
      <c r="H14" s="15"/>
      <c r="I14" s="7"/>
      <c r="J14" s="7"/>
      <c r="K14" s="7"/>
      <c r="L14" s="7"/>
      <c r="M14" s="7"/>
    </row>
    <row r="15" spans="1:13" s="8" customFormat="1" ht="24" x14ac:dyDescent="0.3">
      <c r="B15" s="19"/>
      <c r="C15" s="20"/>
      <c r="D15" s="28"/>
      <c r="E15" s="20"/>
      <c r="F15" s="21"/>
      <c r="G15" s="21"/>
      <c r="H15" s="15"/>
      <c r="I15" s="7"/>
      <c r="J15" s="7"/>
      <c r="K15" s="7"/>
      <c r="L15" s="7"/>
      <c r="M15" s="7"/>
    </row>
    <row r="16" spans="1:13" s="8" customFormat="1" ht="24" x14ac:dyDescent="0.3">
      <c r="B16" s="19"/>
      <c r="C16" s="20"/>
      <c r="D16" s="28"/>
      <c r="E16" s="20"/>
      <c r="F16" s="21"/>
      <c r="G16" s="21"/>
      <c r="H16" s="15"/>
      <c r="I16" s="7"/>
      <c r="J16" s="7"/>
      <c r="K16" s="7"/>
      <c r="L16" s="7"/>
      <c r="M16" s="7"/>
    </row>
    <row r="17" spans="2:13" s="8" customFormat="1" ht="24" x14ac:dyDescent="0.3">
      <c r="B17" s="19"/>
      <c r="C17" s="20"/>
      <c r="D17" s="28"/>
      <c r="E17" s="20"/>
      <c r="F17" s="21"/>
      <c r="G17" s="21"/>
      <c r="H17" s="393"/>
      <c r="I17" s="394"/>
      <c r="J17" s="394"/>
      <c r="K17" s="394"/>
      <c r="L17" s="394"/>
      <c r="M17" s="394"/>
    </row>
    <row r="18" spans="2:13" s="8" customFormat="1" ht="24" x14ac:dyDescent="0.3">
      <c r="B18" s="19"/>
      <c r="C18" s="20"/>
      <c r="D18" s="20"/>
      <c r="E18" s="20"/>
      <c r="F18" s="21"/>
      <c r="G18" s="21"/>
      <c r="H18" s="393"/>
      <c r="I18" s="390"/>
      <c r="J18" s="390"/>
      <c r="K18" s="390"/>
      <c r="L18" s="394"/>
      <c r="M18" s="394"/>
    </row>
    <row r="19" spans="2:13" s="8" customFormat="1" ht="24" x14ac:dyDescent="0.3">
      <c r="B19" s="22"/>
      <c r="C19" s="22"/>
      <c r="D19" s="22"/>
      <c r="E19" s="22"/>
      <c r="F19" s="21"/>
      <c r="G19" s="21"/>
      <c r="H19" s="393"/>
      <c r="I19" s="384"/>
      <c r="J19" s="385" t="s">
        <v>13</v>
      </c>
      <c r="K19" s="385" t="s">
        <v>14</v>
      </c>
      <c r="L19" s="394"/>
      <c r="M19" s="394"/>
    </row>
    <row r="20" spans="2:13" s="8" customFormat="1" ht="24" x14ac:dyDescent="0.3">
      <c r="B20" s="22"/>
      <c r="C20" s="22"/>
      <c r="D20" s="22"/>
      <c r="E20" s="22"/>
      <c r="F20" s="21"/>
      <c r="G20" s="21"/>
      <c r="H20" s="393"/>
      <c r="I20" s="384" t="s">
        <v>10</v>
      </c>
      <c r="J20" s="391">
        <f t="shared" ref="J20:K22" si="0">C10</f>
        <v>563773.27999999991</v>
      </c>
      <c r="K20" s="391">
        <f t="shared" si="0"/>
        <v>1757165.4699999995</v>
      </c>
      <c r="L20" s="394"/>
      <c r="M20" s="394"/>
    </row>
    <row r="21" spans="2:13" s="8" customFormat="1" ht="24" x14ac:dyDescent="0.3">
      <c r="B21" s="22"/>
      <c r="C21" s="22"/>
      <c r="D21" s="22"/>
      <c r="E21" s="22"/>
      <c r="F21" s="21"/>
      <c r="G21" s="21"/>
      <c r="H21" s="393"/>
      <c r="I21" s="384" t="s">
        <v>11</v>
      </c>
      <c r="J21" s="391">
        <f t="shared" si="0"/>
        <v>619295483.18000007</v>
      </c>
      <c r="K21" s="391">
        <f t="shared" si="0"/>
        <v>548711354.4199996</v>
      </c>
      <c r="L21" s="394"/>
      <c r="M21" s="394"/>
    </row>
    <row r="22" spans="2:13" s="8" customFormat="1" ht="24" x14ac:dyDescent="0.3">
      <c r="B22" s="22"/>
      <c r="C22" s="22"/>
      <c r="D22" s="22"/>
      <c r="E22" s="22"/>
      <c r="F22" s="21"/>
      <c r="G22" s="21"/>
      <c r="H22" s="393"/>
      <c r="I22" s="384" t="s">
        <v>12</v>
      </c>
      <c r="J22" s="391">
        <f t="shared" si="0"/>
        <v>619859256.46000004</v>
      </c>
      <c r="K22" s="391">
        <f t="shared" si="0"/>
        <v>550468519.88999963</v>
      </c>
      <c r="L22" s="394"/>
      <c r="M22" s="394"/>
    </row>
    <row r="23" spans="2:13" s="8" customFormat="1" ht="24" x14ac:dyDescent="0.3">
      <c r="B23" s="23"/>
      <c r="C23" s="22"/>
      <c r="D23" s="22"/>
      <c r="E23" s="22"/>
      <c r="F23" s="21"/>
      <c r="G23" s="21"/>
      <c r="H23" s="393"/>
      <c r="I23" s="390"/>
      <c r="J23" s="390"/>
      <c r="K23" s="390"/>
      <c r="L23" s="394"/>
      <c r="M23" s="394"/>
    </row>
    <row r="24" spans="2:13" s="8" customFormat="1" ht="24" x14ac:dyDescent="0.3">
      <c r="B24" s="23"/>
      <c r="C24" s="22"/>
      <c r="D24" s="22"/>
      <c r="E24" s="22"/>
      <c r="F24" s="21"/>
      <c r="G24" s="21"/>
      <c r="H24" s="15"/>
      <c r="J24" s="387"/>
      <c r="L24" s="7"/>
      <c r="M24" s="7"/>
    </row>
    <row r="25" spans="2:13" s="8" customFormat="1" ht="24" x14ac:dyDescent="0.3">
      <c r="B25" s="23"/>
      <c r="C25" s="22"/>
      <c r="D25" s="22"/>
      <c r="E25" s="22"/>
      <c r="F25" s="21"/>
      <c r="G25" s="21"/>
      <c r="H25" s="15"/>
      <c r="I25" s="7"/>
      <c r="J25" s="17"/>
      <c r="K25" s="7"/>
      <c r="L25" s="7"/>
      <c r="M25" s="7"/>
    </row>
    <row r="26" spans="2:13" s="8" customFormat="1" ht="24" x14ac:dyDescent="0.3">
      <c r="B26" s="23"/>
      <c r="C26" s="22"/>
      <c r="D26" s="22"/>
      <c r="E26" s="22"/>
      <c r="F26" s="21"/>
      <c r="G26" s="21"/>
      <c r="H26" s="15"/>
      <c r="I26" s="7"/>
      <c r="J26" s="7"/>
      <c r="K26" s="7"/>
      <c r="L26" s="7"/>
      <c r="M26" s="7"/>
    </row>
    <row r="27" spans="2:13" s="8" customFormat="1" ht="24" x14ac:dyDescent="0.3">
      <c r="B27" s="23"/>
      <c r="C27" s="22"/>
      <c r="D27" s="22"/>
      <c r="E27" s="22"/>
      <c r="F27" s="21"/>
      <c r="G27" s="21"/>
      <c r="H27" s="15"/>
      <c r="I27" s="7"/>
      <c r="J27" s="7"/>
      <c r="K27" s="7"/>
      <c r="L27" s="7"/>
      <c r="M27" s="7"/>
    </row>
    <row r="28" spans="2:13" s="8" customFormat="1" ht="24" x14ac:dyDescent="0.3">
      <c r="B28" s="23"/>
      <c r="C28" s="22"/>
      <c r="D28" s="22"/>
      <c r="E28" s="22"/>
      <c r="F28" s="21"/>
      <c r="G28" s="21"/>
      <c r="H28" s="15"/>
      <c r="I28" s="7"/>
      <c r="J28" s="7"/>
      <c r="K28" s="7"/>
      <c r="L28" s="7"/>
      <c r="M28" s="7"/>
    </row>
    <row r="29" spans="2:13" s="8" customFormat="1" ht="24" x14ac:dyDescent="0.3">
      <c r="B29" s="23"/>
      <c r="C29" s="22"/>
      <c r="D29" s="22"/>
      <c r="E29" s="22"/>
      <c r="F29" s="21"/>
      <c r="G29" s="21"/>
      <c r="H29" s="15"/>
      <c r="I29" s="7"/>
      <c r="J29" s="7"/>
      <c r="K29" s="7"/>
      <c r="L29" s="7"/>
      <c r="M29" s="7"/>
    </row>
    <row r="30" spans="2:13" s="8" customFormat="1" x14ac:dyDescent="0.3">
      <c r="B30" s="29"/>
      <c r="C30" s="30"/>
      <c r="D30" s="30"/>
      <c r="E30" s="30"/>
      <c r="F30" s="31"/>
      <c r="G30" s="32"/>
      <c r="H30" s="6"/>
      <c r="I30" s="7"/>
      <c r="J30" s="7"/>
      <c r="K30" s="7"/>
      <c r="L30" s="7"/>
      <c r="M30" s="7"/>
    </row>
    <row r="31" spans="2:13" s="8" customFormat="1" x14ac:dyDescent="0.3">
      <c r="B31" s="423" t="s">
        <v>15</v>
      </c>
      <c r="C31" s="424"/>
      <c r="D31" s="424"/>
      <c r="E31" s="424"/>
      <c r="F31" s="424"/>
      <c r="G31" s="425"/>
      <c r="H31" s="6"/>
      <c r="I31" s="7"/>
      <c r="J31" s="18"/>
      <c r="K31" s="7"/>
      <c r="L31" s="7"/>
      <c r="M31" s="7"/>
    </row>
    <row r="32" spans="2:13" s="8" customFormat="1" x14ac:dyDescent="0.3">
      <c r="B32" s="423" t="s">
        <v>1</v>
      </c>
      <c r="C32" s="424"/>
      <c r="D32" s="424"/>
      <c r="E32" s="424"/>
      <c r="F32" s="424"/>
      <c r="G32" s="425"/>
      <c r="H32" s="6"/>
      <c r="I32" s="7"/>
      <c r="J32" s="7"/>
      <c r="K32" s="7"/>
      <c r="L32" s="7"/>
      <c r="M32" s="7"/>
    </row>
    <row r="33" spans="2:13" s="8" customFormat="1" x14ac:dyDescent="0.3">
      <c r="B33" s="423" t="str">
        <f>+B5</f>
        <v>EN ENERO DE 2023</v>
      </c>
      <c r="C33" s="424"/>
      <c r="D33" s="424"/>
      <c r="E33" s="424"/>
      <c r="F33" s="424"/>
      <c r="G33" s="425"/>
      <c r="H33" s="6"/>
      <c r="I33" s="7"/>
      <c r="J33" s="7"/>
      <c r="K33" s="7"/>
      <c r="L33" s="7"/>
      <c r="M33" s="7"/>
    </row>
    <row r="34" spans="2:13" s="8" customFormat="1" x14ac:dyDescent="0.3">
      <c r="B34" s="426" t="s">
        <v>16</v>
      </c>
      <c r="C34" s="427"/>
      <c r="D34" s="427"/>
      <c r="E34" s="427"/>
      <c r="F34" s="427"/>
      <c r="G34" s="428"/>
      <c r="H34" s="6"/>
      <c r="I34" s="7"/>
      <c r="J34" s="7"/>
      <c r="K34" s="7"/>
      <c r="L34" s="7"/>
      <c r="M34" s="7"/>
    </row>
    <row r="35" spans="2:13" s="8" customFormat="1" x14ac:dyDescent="0.3">
      <c r="B35" s="105"/>
      <c r="C35" s="106"/>
      <c r="D35" s="107"/>
      <c r="E35" s="106"/>
      <c r="F35" s="106"/>
      <c r="G35" s="108"/>
      <c r="H35" s="7"/>
      <c r="I35" s="7"/>
      <c r="J35" s="7"/>
      <c r="K35" s="7"/>
      <c r="L35" s="7"/>
      <c r="M35" s="7"/>
    </row>
    <row r="36" spans="2:13" s="8" customFormat="1" ht="24" x14ac:dyDescent="0.3">
      <c r="B36" s="105"/>
      <c r="C36" s="109" t="s">
        <v>3</v>
      </c>
      <c r="D36" s="109" t="s">
        <v>3</v>
      </c>
      <c r="E36" s="109"/>
      <c r="F36" s="109" t="s">
        <v>4</v>
      </c>
      <c r="G36" s="110" t="s">
        <v>5</v>
      </c>
      <c r="H36" s="11"/>
      <c r="I36" s="7"/>
      <c r="J36" s="7"/>
      <c r="K36" s="7"/>
      <c r="L36" s="7"/>
      <c r="M36" s="7"/>
    </row>
    <row r="37" spans="2:13" s="8" customFormat="1" ht="24" x14ac:dyDescent="0.3">
      <c r="B37" s="105"/>
      <c r="C37" s="111" t="s">
        <v>6</v>
      </c>
      <c r="D37" s="109" t="s">
        <v>7</v>
      </c>
      <c r="E37" s="112"/>
      <c r="F37" s="111" t="s">
        <v>8</v>
      </c>
      <c r="G37" s="113" t="s">
        <v>9</v>
      </c>
      <c r="H37" s="12"/>
      <c r="I37" s="7"/>
      <c r="J37" s="7"/>
      <c r="K37" s="7"/>
      <c r="L37" s="7"/>
      <c r="M37" s="7"/>
    </row>
    <row r="38" spans="2:13" s="8" customFormat="1" ht="24" x14ac:dyDescent="0.3">
      <c r="B38" s="114" t="s">
        <v>10</v>
      </c>
      <c r="C38" s="137">
        <v>563773.27999999991</v>
      </c>
      <c r="D38" s="138">
        <v>1757165.4699999995</v>
      </c>
      <c r="E38" s="139"/>
      <c r="F38" s="140">
        <f>SUM(C38:E38)</f>
        <v>2320938.7499999995</v>
      </c>
      <c r="G38" s="141">
        <f>C38/F38</f>
        <v>0.24290743562276257</v>
      </c>
      <c r="H38" s="13"/>
      <c r="I38" s="7"/>
      <c r="J38" s="7"/>
      <c r="K38" s="7"/>
      <c r="L38" s="7"/>
      <c r="M38" s="7"/>
    </row>
    <row r="39" spans="2:13" s="8" customFormat="1" ht="24" x14ac:dyDescent="0.3">
      <c r="B39" s="114" t="s">
        <v>11</v>
      </c>
      <c r="C39" s="137">
        <v>354433628.21000004</v>
      </c>
      <c r="D39" s="138">
        <v>322763478.56038344</v>
      </c>
      <c r="E39" s="140"/>
      <c r="F39" s="140">
        <f>SUM(C39:E39)</f>
        <v>677197106.77038348</v>
      </c>
      <c r="G39" s="141">
        <f>C39/F39</f>
        <v>0.52338325823677434</v>
      </c>
      <c r="H39" s="13"/>
      <c r="I39" s="7"/>
      <c r="J39" s="7"/>
      <c r="K39" s="7"/>
      <c r="L39" s="7"/>
      <c r="M39" s="7"/>
    </row>
    <row r="40" spans="2:13" s="8" customFormat="1" ht="24" x14ac:dyDescent="0.3">
      <c r="B40" s="116" t="s">
        <v>12</v>
      </c>
      <c r="C40" s="137">
        <f>SUM(C38:C39)</f>
        <v>354997401.49000001</v>
      </c>
      <c r="D40" s="138">
        <f>SUM(D38:D39)</f>
        <v>324520644.03038347</v>
      </c>
      <c r="E40" s="138"/>
      <c r="F40" s="140">
        <f>SUM(F38:F39)</f>
        <v>679518045.52038348</v>
      </c>
      <c r="G40" s="141">
        <f>C40/F40</f>
        <v>0.52242527454607701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117"/>
      <c r="C41" s="118"/>
      <c r="D41" s="119"/>
      <c r="E41" s="119"/>
      <c r="F41" s="120"/>
      <c r="G41" s="121"/>
      <c r="H41" s="15"/>
      <c r="I41" s="7"/>
      <c r="J41" s="7"/>
      <c r="K41" s="7"/>
      <c r="L41" s="7"/>
      <c r="M41" s="7"/>
    </row>
    <row r="42" spans="2:13" s="8" customFormat="1" ht="24" x14ac:dyDescent="0.3">
      <c r="B42" s="122"/>
      <c r="C42" s="115"/>
      <c r="D42" s="123"/>
      <c r="E42" s="123"/>
      <c r="F42" s="124"/>
      <c r="G42" s="124"/>
      <c r="H42" s="15"/>
      <c r="I42" s="7"/>
      <c r="J42" s="7"/>
      <c r="K42" s="7"/>
      <c r="L42" s="7"/>
      <c r="M42" s="7"/>
    </row>
    <row r="43" spans="2:13" s="8" customFormat="1" ht="24" x14ac:dyDescent="0.3">
      <c r="B43" s="122"/>
      <c r="C43" s="115"/>
      <c r="D43" s="123"/>
      <c r="E43" s="123"/>
      <c r="F43" s="124"/>
      <c r="G43" s="124"/>
      <c r="H43" s="15"/>
      <c r="I43" s="7"/>
      <c r="J43" s="7"/>
      <c r="K43" s="7"/>
      <c r="L43" s="7"/>
      <c r="M43" s="7"/>
    </row>
    <row r="44" spans="2:13" s="8" customFormat="1" ht="24" x14ac:dyDescent="0.3">
      <c r="B44" s="122"/>
      <c r="C44" s="115"/>
      <c r="D44" s="123"/>
      <c r="E44" s="123"/>
      <c r="F44" s="124"/>
      <c r="G44" s="124"/>
      <c r="H44" s="15"/>
      <c r="I44" s="7"/>
      <c r="J44" s="7"/>
      <c r="K44" s="7"/>
      <c r="L44" s="7"/>
      <c r="M44" s="7"/>
    </row>
    <row r="45" spans="2:13" s="8" customFormat="1" ht="24" x14ac:dyDescent="0.3">
      <c r="B45" s="122"/>
      <c r="C45" s="115"/>
      <c r="D45" s="123"/>
      <c r="E45" s="123"/>
      <c r="F45" s="124"/>
      <c r="G45" s="124"/>
      <c r="H45" s="15"/>
      <c r="I45" s="7"/>
      <c r="J45" s="7"/>
      <c r="K45" s="7"/>
      <c r="L45" s="7"/>
      <c r="M45" s="7"/>
    </row>
    <row r="46" spans="2:13" s="8" customFormat="1" ht="24" x14ac:dyDescent="0.3">
      <c r="B46" s="122"/>
      <c r="C46" s="123"/>
      <c r="D46" s="123"/>
      <c r="E46" s="123"/>
      <c r="F46" s="124"/>
      <c r="G46" s="124"/>
      <c r="H46" s="15"/>
      <c r="L46" s="7"/>
      <c r="M46" s="7"/>
    </row>
    <row r="47" spans="2:13" s="8" customFormat="1" ht="24" x14ac:dyDescent="0.3">
      <c r="B47" s="106"/>
      <c r="C47" s="106"/>
      <c r="D47" s="106"/>
      <c r="E47" s="106"/>
      <c r="F47" s="124"/>
      <c r="G47" s="124"/>
      <c r="H47" s="15"/>
      <c r="I47" s="392"/>
      <c r="J47" s="385" t="s">
        <v>13</v>
      </c>
      <c r="K47" s="385" t="s">
        <v>14</v>
      </c>
      <c r="L47" s="7"/>
      <c r="M47" s="7"/>
    </row>
    <row r="48" spans="2:13" s="8" customFormat="1" ht="24" x14ac:dyDescent="0.3">
      <c r="B48" s="106"/>
      <c r="C48" s="106"/>
      <c r="D48" s="106"/>
      <c r="E48" s="106"/>
      <c r="F48" s="124"/>
      <c r="G48" s="124"/>
      <c r="H48" s="15"/>
      <c r="I48" s="384" t="s">
        <v>10</v>
      </c>
      <c r="J48" s="386">
        <f t="shared" ref="J48:K50" si="1">C38</f>
        <v>563773.27999999991</v>
      </c>
      <c r="K48" s="386">
        <f t="shared" si="1"/>
        <v>1757165.4699999995</v>
      </c>
      <c r="L48" s="7"/>
      <c r="M48" s="7"/>
    </row>
    <row r="49" spans="2:13" s="8" customFormat="1" ht="24" x14ac:dyDescent="0.3">
      <c r="B49" s="106"/>
      <c r="C49" s="106"/>
      <c r="D49" s="106"/>
      <c r="E49" s="106"/>
      <c r="F49" s="124"/>
      <c r="G49" s="124"/>
      <c r="H49" s="15"/>
      <c r="I49" s="384" t="s">
        <v>11</v>
      </c>
      <c r="J49" s="386">
        <f t="shared" si="1"/>
        <v>354433628.21000004</v>
      </c>
      <c r="K49" s="386">
        <f t="shared" si="1"/>
        <v>322763478.56038344</v>
      </c>
      <c r="L49" s="7"/>
      <c r="M49" s="7"/>
    </row>
    <row r="50" spans="2:13" s="8" customFormat="1" ht="24" x14ac:dyDescent="0.3">
      <c r="B50" s="106"/>
      <c r="C50" s="106"/>
      <c r="D50" s="106"/>
      <c r="E50" s="106"/>
      <c r="F50" s="124"/>
      <c r="G50" s="124"/>
      <c r="H50" s="15"/>
      <c r="I50" s="384" t="s">
        <v>12</v>
      </c>
      <c r="J50" s="386">
        <f t="shared" si="1"/>
        <v>354997401.49000001</v>
      </c>
      <c r="K50" s="386">
        <f t="shared" si="1"/>
        <v>324520644.03038347</v>
      </c>
      <c r="L50" s="7"/>
      <c r="M50" s="7"/>
    </row>
    <row r="51" spans="2:13" s="8" customFormat="1" ht="24" x14ac:dyDescent="0.3">
      <c r="B51" s="106"/>
      <c r="C51" s="106"/>
      <c r="D51" s="106"/>
      <c r="E51" s="106"/>
      <c r="F51" s="124"/>
      <c r="G51" s="124"/>
      <c r="H51" s="15"/>
      <c r="I51" s="7"/>
      <c r="J51" s="7"/>
      <c r="K51" s="7"/>
      <c r="L51" s="7"/>
      <c r="M51" s="7"/>
    </row>
    <row r="52" spans="2:13" s="8" customFormat="1" ht="24" x14ac:dyDescent="0.3">
      <c r="B52" s="106"/>
      <c r="C52" s="106"/>
      <c r="D52" s="106"/>
      <c r="E52" s="106"/>
      <c r="F52" s="124"/>
      <c r="G52" s="124"/>
      <c r="H52" s="15"/>
      <c r="I52" s="7"/>
      <c r="J52" s="7"/>
      <c r="K52" s="7"/>
      <c r="L52" s="7"/>
      <c r="M52" s="7"/>
    </row>
    <row r="53" spans="2:13" s="8" customFormat="1" ht="24" x14ac:dyDescent="0.3">
      <c r="B53" s="125"/>
      <c r="C53" s="106"/>
      <c r="D53" s="106"/>
      <c r="E53" s="106"/>
      <c r="F53" s="124"/>
      <c r="G53" s="124"/>
      <c r="H53" s="15"/>
      <c r="I53" s="7"/>
      <c r="J53" s="7"/>
      <c r="K53" s="7"/>
      <c r="L53" s="7"/>
      <c r="M53" s="7"/>
    </row>
    <row r="54" spans="2:13" s="8" customFormat="1" ht="24" x14ac:dyDescent="0.3">
      <c r="B54" s="125"/>
      <c r="C54" s="106"/>
      <c r="D54" s="106"/>
      <c r="E54" s="106"/>
      <c r="F54" s="124"/>
      <c r="G54" s="124"/>
      <c r="H54" s="15"/>
      <c r="I54" s="7"/>
      <c r="J54" s="7"/>
      <c r="K54" s="7"/>
      <c r="L54" s="7"/>
      <c r="M54" s="7"/>
    </row>
    <row r="55" spans="2:13" s="8" customFormat="1" ht="24" x14ac:dyDescent="0.3">
      <c r="B55" s="125"/>
      <c r="C55" s="106"/>
      <c r="D55" s="106"/>
      <c r="E55" s="106"/>
      <c r="F55" s="124"/>
      <c r="G55" s="124"/>
      <c r="H55" s="15"/>
      <c r="I55" s="7"/>
      <c r="J55" s="7"/>
      <c r="K55" s="7"/>
      <c r="L55" s="7"/>
      <c r="M55" s="7"/>
    </row>
    <row r="56" spans="2:13" s="8" customFormat="1" ht="24" x14ac:dyDescent="0.3">
      <c r="B56" s="125"/>
      <c r="C56" s="106"/>
      <c r="D56" s="106"/>
      <c r="E56" s="106"/>
      <c r="F56" s="124"/>
      <c r="G56" s="124"/>
      <c r="H56" s="15"/>
      <c r="I56" s="7"/>
      <c r="J56" s="7"/>
      <c r="K56" s="7"/>
      <c r="L56" s="7"/>
      <c r="M56" s="7"/>
    </row>
    <row r="57" spans="2:13" s="8" customFormat="1" ht="24" x14ac:dyDescent="0.3">
      <c r="B57" s="125"/>
      <c r="C57" s="106"/>
      <c r="D57" s="106"/>
      <c r="E57" s="106"/>
      <c r="F57" s="124"/>
      <c r="G57" s="124"/>
      <c r="H57" s="15"/>
      <c r="I57" s="7"/>
      <c r="J57" s="7"/>
      <c r="K57" s="7"/>
      <c r="L57" s="7"/>
      <c r="M57" s="7"/>
    </row>
    <row r="58" spans="2:13" s="8" customFormat="1" ht="24" x14ac:dyDescent="0.3">
      <c r="B58" s="126"/>
      <c r="C58" s="127"/>
      <c r="D58" s="127"/>
      <c r="E58" s="127"/>
      <c r="F58" s="128"/>
      <c r="G58" s="129"/>
      <c r="H58" s="15"/>
      <c r="I58" s="7"/>
      <c r="J58" s="7"/>
      <c r="K58" s="7"/>
      <c r="L58" s="7"/>
      <c r="M58" s="7"/>
    </row>
    <row r="59" spans="2:13" s="8" customFormat="1" ht="24" x14ac:dyDescent="0.3">
      <c r="B59" s="130" t="s">
        <v>17</v>
      </c>
      <c r="C59" s="123"/>
      <c r="D59" s="123"/>
      <c r="E59" s="123"/>
      <c r="F59" s="124"/>
      <c r="G59" s="131"/>
      <c r="H59" s="15"/>
      <c r="I59" s="7"/>
      <c r="J59" s="7"/>
      <c r="K59" s="7"/>
      <c r="L59" s="7"/>
      <c r="M59" s="7"/>
    </row>
    <row r="60" spans="2:13" s="8" customFormat="1" ht="24" x14ac:dyDescent="0.3">
      <c r="B60" s="130" t="s">
        <v>18</v>
      </c>
      <c r="C60" s="123"/>
      <c r="D60" s="123"/>
      <c r="E60" s="123"/>
      <c r="F60" s="124"/>
      <c r="G60" s="131"/>
      <c r="H60" s="15"/>
      <c r="I60" s="7"/>
      <c r="J60" s="7"/>
      <c r="K60" s="7"/>
      <c r="L60" s="7"/>
      <c r="M60" s="7"/>
    </row>
    <row r="61" spans="2:13" s="8" customFormat="1" ht="24" x14ac:dyDescent="0.3">
      <c r="B61" s="130" t="s">
        <v>19</v>
      </c>
      <c r="C61" s="123"/>
      <c r="D61" s="123"/>
      <c r="E61" s="123"/>
      <c r="F61" s="124"/>
      <c r="G61" s="131"/>
      <c r="H61" s="15"/>
      <c r="I61" s="7"/>
      <c r="J61" s="7"/>
      <c r="K61" s="7"/>
      <c r="L61" s="7"/>
      <c r="M61" s="7"/>
    </row>
    <row r="62" spans="2:13" s="8" customFormat="1" ht="24" x14ac:dyDescent="0.3">
      <c r="B62" s="130" t="s">
        <v>20</v>
      </c>
      <c r="C62" s="123"/>
      <c r="D62" s="123"/>
      <c r="E62" s="123"/>
      <c r="F62" s="124"/>
      <c r="G62" s="131"/>
      <c r="H62" s="15"/>
      <c r="I62" s="7"/>
      <c r="J62" s="7"/>
      <c r="K62" s="7"/>
      <c r="L62" s="7"/>
      <c r="M62" s="7"/>
    </row>
    <row r="63" spans="2:13" s="8" customFormat="1" ht="24" x14ac:dyDescent="0.3">
      <c r="B63" s="130" t="s">
        <v>21</v>
      </c>
      <c r="C63" s="123"/>
      <c r="D63" s="123"/>
      <c r="E63" s="123"/>
      <c r="F63" s="124"/>
      <c r="G63" s="131"/>
      <c r="H63" s="15"/>
      <c r="I63" s="7"/>
      <c r="J63" s="7"/>
      <c r="K63" s="7"/>
      <c r="L63" s="7"/>
      <c r="M63" s="7"/>
    </row>
    <row r="64" spans="2:13" s="8" customFormat="1" ht="24" x14ac:dyDescent="0.3">
      <c r="B64" s="130" t="s">
        <v>22</v>
      </c>
      <c r="C64" s="123"/>
      <c r="D64" s="123"/>
      <c r="E64" s="123"/>
      <c r="F64" s="124"/>
      <c r="G64" s="131"/>
      <c r="H64" s="15"/>
      <c r="I64" s="7"/>
      <c r="J64" s="7"/>
      <c r="K64" s="7"/>
      <c r="L64" s="7"/>
      <c r="M64" s="7"/>
    </row>
    <row r="65" spans="2:13" s="8" customFormat="1" ht="24" x14ac:dyDescent="0.3">
      <c r="B65" s="105"/>
      <c r="C65" s="123"/>
      <c r="D65" s="123"/>
      <c r="E65" s="123"/>
      <c r="F65" s="124"/>
      <c r="G65" s="131"/>
      <c r="H65" s="15"/>
      <c r="I65" s="7"/>
      <c r="J65" s="7"/>
      <c r="K65" s="7"/>
      <c r="L65" s="7"/>
      <c r="M65" s="7"/>
    </row>
    <row r="66" spans="2:13" s="8" customFormat="1" x14ac:dyDescent="0.3">
      <c r="B66" s="114" t="s">
        <v>23</v>
      </c>
      <c r="C66" s="132"/>
      <c r="D66" s="132"/>
      <c r="E66" s="132"/>
      <c r="F66" s="106"/>
      <c r="G66" s="108"/>
      <c r="H66" s="7"/>
      <c r="I66" s="7"/>
      <c r="J66" s="7"/>
      <c r="K66" s="7"/>
      <c r="L66" s="7"/>
      <c r="M66" s="7"/>
    </row>
    <row r="67" spans="2:13" s="8" customFormat="1" x14ac:dyDescent="0.3">
      <c r="B67" s="133" t="s">
        <v>24</v>
      </c>
      <c r="C67" s="134"/>
      <c r="D67" s="134"/>
      <c r="E67" s="134"/>
      <c r="F67" s="135"/>
      <c r="G67" s="136"/>
      <c r="H67" s="7"/>
      <c r="I67" s="7"/>
      <c r="J67" s="7"/>
      <c r="K67" s="7"/>
      <c r="L67" s="7"/>
      <c r="M67" s="7"/>
    </row>
  </sheetData>
  <mergeCells count="9">
    <mergeCell ref="B31:G31"/>
    <mergeCell ref="B32:G32"/>
    <mergeCell ref="B33:G33"/>
    <mergeCell ref="B34:G34"/>
    <mergeCell ref="B1:C1"/>
    <mergeCell ref="B4:G4"/>
    <mergeCell ref="B5:G5"/>
    <mergeCell ref="B3:G3"/>
    <mergeCell ref="B6:G6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6"/>
  <sheetViews>
    <sheetView showGridLines="0" zoomScale="70" zoomScaleNormal="70" workbookViewId="0">
      <selection activeCell="B1" sqref="B1:C1"/>
    </sheetView>
  </sheetViews>
  <sheetFormatPr baseColWidth="10" defaultColWidth="11.5546875" defaultRowHeight="13.2" x14ac:dyDescent="0.3"/>
  <cols>
    <col min="1" max="1" width="1.109375" style="35" customWidth="1"/>
    <col min="2" max="2" width="85.6640625" style="35" customWidth="1"/>
    <col min="3" max="4" width="24.5546875" style="35" customWidth="1"/>
    <col min="5" max="5" width="23.88671875" style="35" customWidth="1"/>
    <col min="6" max="16384" width="11.5546875" style="35"/>
  </cols>
  <sheetData>
    <row r="1" spans="2:5" s="7" customFormat="1" ht="73.5" customHeight="1" x14ac:dyDescent="0.3">
      <c r="B1" s="429" t="s">
        <v>370</v>
      </c>
      <c r="C1" s="422"/>
      <c r="D1" s="86"/>
    </row>
    <row r="2" spans="2:5" ht="15" x14ac:dyDescent="0.3">
      <c r="B2" s="330"/>
      <c r="C2" s="330"/>
      <c r="D2" s="330"/>
      <c r="E2" s="330"/>
    </row>
    <row r="3" spans="2:5" s="37" customFormat="1" ht="42" customHeight="1" x14ac:dyDescent="0.3">
      <c r="B3" s="333"/>
      <c r="C3" s="331">
        <v>2022</v>
      </c>
      <c r="D3" s="331">
        <v>2023</v>
      </c>
      <c r="E3" s="332" t="s">
        <v>25</v>
      </c>
    </row>
    <row r="4" spans="2:5" s="38" customFormat="1" ht="27.75" customHeight="1" x14ac:dyDescent="0.3">
      <c r="B4" s="337" t="s">
        <v>26</v>
      </c>
      <c r="C4" s="338">
        <v>701646711.66999876</v>
      </c>
      <c r="D4" s="338">
        <v>619859256.46000004</v>
      </c>
      <c r="E4" s="339">
        <f>(D4-C4)/C4</f>
        <v>-0.11656500892783393</v>
      </c>
    </row>
    <row r="5" spans="2:5" s="38" customFormat="1" ht="28.5" customHeight="1" x14ac:dyDescent="0.3">
      <c r="B5" s="337" t="s">
        <v>27</v>
      </c>
      <c r="C5" s="338">
        <v>33411748.174761847</v>
      </c>
      <c r="D5" s="338">
        <v>29517107.450476192</v>
      </c>
      <c r="E5" s="339">
        <f t="shared" ref="E5:E14" si="0">(D5-C5)/C5</f>
        <v>-0.11656500892783396</v>
      </c>
    </row>
    <row r="6" spans="2:5" s="38" customFormat="1" ht="28.5" customHeight="1" x14ac:dyDescent="0.3">
      <c r="B6" s="337" t="s">
        <v>28</v>
      </c>
      <c r="C6" s="338">
        <v>309932828.17550707</v>
      </c>
      <c r="D6" s="338">
        <v>354997401.49000001</v>
      </c>
      <c r="E6" s="339">
        <f t="shared" si="0"/>
        <v>0.14540109732736675</v>
      </c>
    </row>
    <row r="7" spans="2:5" s="38" customFormat="1" ht="28.5" customHeight="1" x14ac:dyDescent="0.3">
      <c r="B7" s="337" t="s">
        <v>29</v>
      </c>
      <c r="C7" s="338">
        <v>700884220.97999871</v>
      </c>
      <c r="D7" s="338">
        <v>619295483.18000007</v>
      </c>
      <c r="E7" s="339">
        <f t="shared" si="0"/>
        <v>-0.11640829591786024</v>
      </c>
    </row>
    <row r="8" spans="2:5" s="38" customFormat="1" ht="28.5" customHeight="1" x14ac:dyDescent="0.3">
      <c r="B8" s="337" t="s">
        <v>30</v>
      </c>
      <c r="C8" s="338">
        <v>762490.69000000018</v>
      </c>
      <c r="D8" s="338">
        <v>563773.27999999991</v>
      </c>
      <c r="E8" s="339">
        <f t="shared" si="0"/>
        <v>-0.26061617880213095</v>
      </c>
    </row>
    <row r="9" spans="2:5" s="38" customFormat="1" ht="28.5" customHeight="1" x14ac:dyDescent="0.3">
      <c r="B9" s="337" t="s">
        <v>31</v>
      </c>
      <c r="C9" s="338">
        <v>208234750.87000006</v>
      </c>
      <c r="D9" s="338">
        <v>352641236.51000011</v>
      </c>
      <c r="E9" s="339">
        <f t="shared" si="0"/>
        <v>0.69347928257254388</v>
      </c>
    </row>
    <row r="10" spans="2:5" s="38" customFormat="1" ht="28.5" customHeight="1" x14ac:dyDescent="0.3">
      <c r="B10" s="337" t="s">
        <v>32</v>
      </c>
      <c r="C10" s="338">
        <v>493411960.80000013</v>
      </c>
      <c r="D10" s="338">
        <v>267218019.94999996</v>
      </c>
      <c r="E10" s="339">
        <f t="shared" si="0"/>
        <v>-0.45842816717141915</v>
      </c>
    </row>
    <row r="11" spans="2:5" s="38" customFormat="1" ht="28.5" customHeight="1" x14ac:dyDescent="0.3">
      <c r="B11" s="337" t="s">
        <v>33</v>
      </c>
      <c r="C11" s="338">
        <v>346.56599999999997</v>
      </c>
      <c r="D11" s="338">
        <v>233.04300000000001</v>
      </c>
      <c r="E11" s="339">
        <f t="shared" si="0"/>
        <v>-0.32756531223489893</v>
      </c>
    </row>
    <row r="12" spans="2:5" s="38" customFormat="1" ht="28.5" customHeight="1" x14ac:dyDescent="0.3">
      <c r="B12" s="337" t="s">
        <v>34</v>
      </c>
      <c r="C12" s="338">
        <v>695</v>
      </c>
      <c r="D12" s="338">
        <v>1137</v>
      </c>
      <c r="E12" s="339">
        <f t="shared" si="0"/>
        <v>0.63597122302158271</v>
      </c>
    </row>
    <row r="13" spans="2:5" s="38" customFormat="1" ht="28.5" customHeight="1" x14ac:dyDescent="0.3">
      <c r="B13" s="337" t="s">
        <v>35</v>
      </c>
      <c r="C13" s="338">
        <v>33.095238095238095</v>
      </c>
      <c r="D13" s="338">
        <v>54.142857142857146</v>
      </c>
      <c r="E13" s="339">
        <f t="shared" si="0"/>
        <v>0.63597122302158282</v>
      </c>
    </row>
    <row r="14" spans="2:5" s="38" customFormat="1" ht="28.5" customHeight="1" x14ac:dyDescent="0.3">
      <c r="B14" s="337" t="s">
        <v>36</v>
      </c>
      <c r="C14" s="338">
        <v>167.02070000000001</v>
      </c>
      <c r="D14" s="338">
        <v>171.2055</v>
      </c>
      <c r="E14" s="339">
        <f t="shared" si="0"/>
        <v>2.5055576943456684E-2</v>
      </c>
    </row>
    <row r="15" spans="2:5" s="38" customFormat="1" ht="28.5" customHeight="1" x14ac:dyDescent="0.3">
      <c r="B15" s="337" t="s">
        <v>37</v>
      </c>
      <c r="C15" s="338">
        <v>21</v>
      </c>
      <c r="D15" s="338">
        <v>21</v>
      </c>
      <c r="E15" s="339" t="s">
        <v>38</v>
      </c>
    </row>
    <row r="16" spans="2:5" s="38" customFormat="1" ht="20.399999999999999" x14ac:dyDescent="0.3">
      <c r="B16" s="336"/>
      <c r="C16" s="335"/>
      <c r="D16" s="335"/>
      <c r="E16" s="334"/>
    </row>
  </sheetData>
  <mergeCells count="1"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V48"/>
  <sheetViews>
    <sheetView showGridLines="0" zoomScale="70" zoomScaleNormal="70" workbookViewId="0">
      <selection activeCell="E19" sqref="E19"/>
    </sheetView>
  </sheetViews>
  <sheetFormatPr baseColWidth="10" defaultColWidth="11.5546875" defaultRowHeight="13.2" x14ac:dyDescent="0.3"/>
  <cols>
    <col min="1" max="1" width="1" style="35" customWidth="1"/>
    <col min="2" max="2" width="51.6640625" style="35" customWidth="1"/>
    <col min="3" max="3" width="20.88671875" style="35" customWidth="1"/>
    <col min="4" max="4" width="12.6640625" style="35" customWidth="1"/>
    <col min="5" max="5" width="23.6640625" style="35" customWidth="1"/>
    <col min="6" max="6" width="13.33203125" style="35" customWidth="1"/>
    <col min="7" max="7" width="18.33203125" style="35" customWidth="1"/>
    <col min="8" max="8" width="22.6640625" style="35" customWidth="1"/>
    <col min="9" max="9" width="23.109375" style="35" customWidth="1"/>
    <col min="10" max="10" width="4.109375" style="35" customWidth="1"/>
    <col min="11" max="11" width="6.5546875" style="35" customWidth="1"/>
    <col min="12" max="12" width="31" style="395" customWidth="1"/>
    <col min="13" max="13" width="13.6640625" style="395" bestFit="1" customWidth="1"/>
    <col min="14" max="14" width="11.5546875" style="395" bestFit="1" customWidth="1"/>
    <col min="15" max="15" width="16.33203125" style="395" customWidth="1"/>
    <col min="16" max="16" width="14.44140625" style="395" bestFit="1" customWidth="1"/>
    <col min="17" max="22" width="11.5546875" style="395"/>
    <col min="23" max="16384" width="11.5546875" style="35"/>
  </cols>
  <sheetData>
    <row r="1" spans="2:22" ht="74.25" customHeight="1" x14ac:dyDescent="0.3">
      <c r="B1" s="429" t="s">
        <v>371</v>
      </c>
      <c r="C1" s="429"/>
      <c r="D1" s="429"/>
      <c r="E1" s="429"/>
      <c r="F1" s="429"/>
      <c r="G1" s="340"/>
      <c r="H1" s="340"/>
    </row>
    <row r="2" spans="2:22" ht="11.25" customHeight="1" x14ac:dyDescent="0.3">
      <c r="B2" s="341"/>
      <c r="C2" s="341"/>
      <c r="D2" s="341"/>
      <c r="E2" s="341"/>
      <c r="F2" s="341"/>
      <c r="G2" s="341"/>
      <c r="H2" s="342"/>
      <c r="I2" s="342"/>
    </row>
    <row r="3" spans="2:22" s="81" customFormat="1" ht="40.799999999999997" x14ac:dyDescent="0.3">
      <c r="B3" s="368" t="s">
        <v>39</v>
      </c>
      <c r="C3" s="225" t="s">
        <v>40</v>
      </c>
      <c r="D3" s="369" t="s">
        <v>41</v>
      </c>
      <c r="E3" s="225" t="s">
        <v>42</v>
      </c>
      <c r="F3" s="369" t="s">
        <v>41</v>
      </c>
      <c r="G3" s="369" t="s">
        <v>43</v>
      </c>
      <c r="H3" s="225" t="s">
        <v>44</v>
      </c>
      <c r="I3" s="225" t="s">
        <v>45</v>
      </c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</row>
    <row r="4" spans="2:22" s="81" customFormat="1" ht="12" customHeight="1" x14ac:dyDescent="0.3">
      <c r="B4" s="343"/>
      <c r="C4" s="344"/>
      <c r="D4" s="345"/>
      <c r="E4" s="344"/>
      <c r="F4" s="346"/>
      <c r="G4" s="347"/>
      <c r="H4" s="348"/>
      <c r="I4" s="349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</row>
    <row r="5" spans="2:22" s="81" customFormat="1" ht="18" customHeight="1" x14ac:dyDescent="0.3">
      <c r="B5" s="361" t="s">
        <v>46</v>
      </c>
      <c r="C5" s="362">
        <v>539931.27999999968</v>
      </c>
      <c r="D5" s="363">
        <f>C5/$C$25</f>
        <v>8.7105463760198251E-4</v>
      </c>
      <c r="E5" s="362">
        <v>710990.69000000018</v>
      </c>
      <c r="F5" s="363">
        <f>E5/$E$25</f>
        <v>1.013317212458333E-3</v>
      </c>
      <c r="G5" s="363">
        <f>(C5-E5)/E5</f>
        <v>-0.24059303786382977</v>
      </c>
      <c r="H5" s="364">
        <v>25711.013333333318</v>
      </c>
      <c r="I5" s="364">
        <f>E5/BVGInfo!$C$15</f>
        <v>33856.699523809533</v>
      </c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</row>
    <row r="6" spans="2:22" s="81" customFormat="1" ht="20.399999999999999" x14ac:dyDescent="0.3">
      <c r="B6" s="361" t="s">
        <v>47</v>
      </c>
      <c r="C6" s="362">
        <v>2842</v>
      </c>
      <c r="D6" s="363">
        <f t="shared" ref="D6:D23" si="0">C6/$C$25</f>
        <v>4.5849117688918413E-6</v>
      </c>
      <c r="E6" s="362">
        <v>0</v>
      </c>
      <c r="F6" s="363">
        <f t="shared" ref="F6:F23" si="1">E6/$E$25</f>
        <v>0</v>
      </c>
      <c r="G6" s="363" t="s">
        <v>38</v>
      </c>
      <c r="H6" s="364">
        <v>135.33333333333334</v>
      </c>
      <c r="I6" s="364">
        <f>E6/BVGInfo!$C$15</f>
        <v>0</v>
      </c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</row>
    <row r="7" spans="2:22" s="81" customFormat="1" ht="20.399999999999999" x14ac:dyDescent="0.3">
      <c r="B7" s="361" t="s">
        <v>48</v>
      </c>
      <c r="C7" s="362">
        <v>21000</v>
      </c>
      <c r="D7" s="363">
        <f t="shared" si="0"/>
        <v>3.3878658390826413E-5</v>
      </c>
      <c r="E7" s="362">
        <v>51500</v>
      </c>
      <c r="F7" s="363">
        <f t="shared" si="1"/>
        <v>7.3398762002923181E-5</v>
      </c>
      <c r="G7" s="363">
        <f t="shared" ref="G7:G25" si="2">(C7-E7)/E7</f>
        <v>-0.59223300970873782</v>
      </c>
      <c r="H7" s="364">
        <v>1000</v>
      </c>
      <c r="I7" s="364">
        <f>E7/BVGInfo!$C$15</f>
        <v>2452.3809523809523</v>
      </c>
      <c r="L7" s="446"/>
      <c r="M7" s="446"/>
      <c r="N7" s="446"/>
      <c r="O7" s="446"/>
      <c r="P7" s="446"/>
      <c r="Q7" s="446"/>
      <c r="R7" s="446"/>
      <c r="S7" s="446"/>
      <c r="T7" s="446"/>
      <c r="U7" s="446"/>
      <c r="V7" s="446"/>
    </row>
    <row r="8" spans="2:22" s="81" customFormat="1" ht="20.399999999999999" x14ac:dyDescent="0.3">
      <c r="B8" s="361" t="s">
        <v>49</v>
      </c>
      <c r="C8" s="362">
        <v>0</v>
      </c>
      <c r="D8" s="363">
        <f t="shared" si="0"/>
        <v>0</v>
      </c>
      <c r="E8" s="362">
        <v>37813.14</v>
      </c>
      <c r="F8" s="363">
        <f t="shared" si="1"/>
        <v>5.3891993464916787E-5</v>
      </c>
      <c r="G8" s="363">
        <f t="shared" si="2"/>
        <v>-1</v>
      </c>
      <c r="H8" s="364">
        <v>0</v>
      </c>
      <c r="I8" s="364">
        <f>E8/BVGInfo!$C$15</f>
        <v>1800.6257142857144</v>
      </c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</row>
    <row r="9" spans="2:22" s="81" customFormat="1" ht="20.399999999999999" x14ac:dyDescent="0.3">
      <c r="B9" s="361" t="s">
        <v>50</v>
      </c>
      <c r="C9" s="362">
        <v>3911853.04</v>
      </c>
      <c r="D9" s="363">
        <f t="shared" si="0"/>
        <v>6.3108729912988481E-3</v>
      </c>
      <c r="E9" s="362">
        <v>0</v>
      </c>
      <c r="F9" s="363">
        <f t="shared" si="1"/>
        <v>0</v>
      </c>
      <c r="G9" s="363" t="s">
        <v>38</v>
      </c>
      <c r="H9" s="364">
        <v>186278.7161904762</v>
      </c>
      <c r="I9" s="364">
        <f>E9/BVGInfo!$C$15</f>
        <v>0</v>
      </c>
      <c r="L9" s="446"/>
      <c r="M9" s="446"/>
      <c r="N9" s="446"/>
      <c r="O9" s="446"/>
      <c r="P9" s="446"/>
      <c r="Q9" s="446"/>
      <c r="R9" s="446"/>
      <c r="S9" s="446"/>
      <c r="T9" s="446"/>
      <c r="U9" s="446"/>
      <c r="V9" s="446"/>
    </row>
    <row r="10" spans="2:22" s="81" customFormat="1" ht="20.399999999999999" x14ac:dyDescent="0.3">
      <c r="B10" s="361" t="s">
        <v>51</v>
      </c>
      <c r="C10" s="362">
        <v>14893900.629999999</v>
      </c>
      <c r="D10" s="363">
        <f t="shared" si="0"/>
        <v>2.4027874835746869E-2</v>
      </c>
      <c r="E10" s="362">
        <v>28373629.18</v>
      </c>
      <c r="F10" s="363">
        <f t="shared" si="1"/>
        <v>4.043862631732071E-2</v>
      </c>
      <c r="G10" s="363">
        <f t="shared" si="2"/>
        <v>-0.47507946426189251</v>
      </c>
      <c r="H10" s="364">
        <v>709233.36333333328</v>
      </c>
      <c r="I10" s="364">
        <f>E10/BVGInfo!$C$15</f>
        <v>1351125.199047619</v>
      </c>
      <c r="L10" s="446"/>
      <c r="M10" s="446"/>
      <c r="N10" s="446"/>
      <c r="O10" s="446"/>
      <c r="P10" s="446"/>
      <c r="Q10" s="446"/>
      <c r="R10" s="446"/>
      <c r="S10" s="446"/>
      <c r="T10" s="446"/>
      <c r="U10" s="446"/>
      <c r="V10" s="446"/>
    </row>
    <row r="11" spans="2:22" s="81" customFormat="1" ht="20.399999999999999" x14ac:dyDescent="0.3">
      <c r="B11" s="361" t="s">
        <v>52</v>
      </c>
      <c r="C11" s="362">
        <v>193642141.06</v>
      </c>
      <c r="D11" s="363">
        <f t="shared" si="0"/>
        <v>0.31239694985904576</v>
      </c>
      <c r="E11" s="362">
        <v>166806352.81999999</v>
      </c>
      <c r="F11" s="363">
        <f t="shared" si="1"/>
        <v>0.23773552992642358</v>
      </c>
      <c r="G11" s="363">
        <f t="shared" si="2"/>
        <v>0.16087989327935484</v>
      </c>
      <c r="H11" s="364">
        <v>9221054.336190477</v>
      </c>
      <c r="I11" s="364">
        <f>E11/BVGInfo!$C$15</f>
        <v>7943159.6580952378</v>
      </c>
      <c r="L11" s="446"/>
      <c r="M11" s="446"/>
      <c r="N11" s="446"/>
      <c r="O11" s="446"/>
      <c r="P11" s="446"/>
      <c r="Q11" s="446"/>
      <c r="R11" s="446"/>
      <c r="S11" s="446"/>
      <c r="T11" s="446"/>
      <c r="U11" s="446"/>
      <c r="V11" s="446"/>
    </row>
    <row r="12" spans="2:22" s="81" customFormat="1" ht="20.399999999999999" x14ac:dyDescent="0.3">
      <c r="B12" s="361" t="s">
        <v>53</v>
      </c>
      <c r="C12" s="362">
        <v>0</v>
      </c>
      <c r="D12" s="363">
        <f t="shared" si="0"/>
        <v>0</v>
      </c>
      <c r="E12" s="362">
        <v>1413.3</v>
      </c>
      <c r="F12" s="363">
        <f t="shared" si="1"/>
        <v>2.0142615599753656E-6</v>
      </c>
      <c r="G12" s="363">
        <f t="shared" si="2"/>
        <v>-1</v>
      </c>
      <c r="H12" s="364">
        <v>0</v>
      </c>
      <c r="I12" s="364">
        <f>E12/BVGInfo!$C$15</f>
        <v>67.3</v>
      </c>
      <c r="L12" s="446"/>
      <c r="M12" s="446"/>
      <c r="N12" s="446"/>
      <c r="O12" s="446"/>
      <c r="P12" s="446"/>
      <c r="Q12" s="446"/>
      <c r="R12" s="446"/>
      <c r="S12" s="446"/>
      <c r="T12" s="446"/>
      <c r="U12" s="446"/>
      <c r="V12" s="446"/>
    </row>
    <row r="13" spans="2:22" s="81" customFormat="1" ht="20.399999999999999" x14ac:dyDescent="0.3">
      <c r="B13" s="361" t="s">
        <v>54</v>
      </c>
      <c r="C13" s="362">
        <v>85473020.439999998</v>
      </c>
      <c r="D13" s="363">
        <f t="shared" si="0"/>
        <v>0.13789101243423255</v>
      </c>
      <c r="E13" s="362">
        <v>278235055.31000006</v>
      </c>
      <c r="F13" s="363">
        <f t="shared" si="1"/>
        <v>0.39654579816638569</v>
      </c>
      <c r="G13" s="363">
        <f t="shared" si="2"/>
        <v>-0.69280283411891119</v>
      </c>
      <c r="H13" s="364">
        <v>4070143.8304761904</v>
      </c>
      <c r="I13" s="364">
        <f>E13/BVGInfo!$C$15</f>
        <v>13249288.348095242</v>
      </c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</row>
    <row r="14" spans="2:22" s="81" customFormat="1" ht="20.399999999999999" x14ac:dyDescent="0.3">
      <c r="B14" s="361" t="s">
        <v>55</v>
      </c>
      <c r="C14" s="362">
        <v>0</v>
      </c>
      <c r="D14" s="363">
        <f t="shared" si="0"/>
        <v>0</v>
      </c>
      <c r="E14" s="362">
        <v>0</v>
      </c>
      <c r="F14" s="363">
        <f t="shared" si="1"/>
        <v>0</v>
      </c>
      <c r="G14" s="363" t="s">
        <v>38</v>
      </c>
      <c r="H14" s="364">
        <v>0</v>
      </c>
      <c r="I14" s="364">
        <f>E14/BVGInfo!$C$15</f>
        <v>0</v>
      </c>
      <c r="L14" s="446"/>
      <c r="M14" s="446"/>
      <c r="N14" s="446"/>
      <c r="O14" s="446"/>
      <c r="P14" s="446"/>
      <c r="Q14" s="446"/>
      <c r="R14" s="446"/>
      <c r="S14" s="446"/>
      <c r="T14" s="446"/>
      <c r="U14" s="446"/>
      <c r="V14" s="446"/>
    </row>
    <row r="15" spans="2:22" s="81" customFormat="1" ht="20.399999999999999" x14ac:dyDescent="0.3">
      <c r="B15" s="361" t="s">
        <v>56</v>
      </c>
      <c r="C15" s="362">
        <v>181342412.92999998</v>
      </c>
      <c r="D15" s="363">
        <f t="shared" si="0"/>
        <v>0.29255417425826913</v>
      </c>
      <c r="E15" s="362">
        <v>110004647.89</v>
      </c>
      <c r="F15" s="363">
        <f t="shared" si="1"/>
        <v>0.1567806790231743</v>
      </c>
      <c r="G15" s="363">
        <f t="shared" si="2"/>
        <v>0.64849773539873268</v>
      </c>
      <c r="H15" s="364">
        <v>8635352.9966666661</v>
      </c>
      <c r="I15" s="364">
        <f>E15/BVGInfo!$C$15</f>
        <v>5238316.5661904765</v>
      </c>
      <c r="L15" s="446"/>
      <c r="M15" s="446"/>
      <c r="N15" s="446"/>
      <c r="O15" s="446"/>
      <c r="P15" s="446"/>
      <c r="Q15" s="446"/>
      <c r="R15" s="446"/>
      <c r="S15" s="446"/>
      <c r="T15" s="446"/>
      <c r="U15" s="446"/>
      <c r="V15" s="446"/>
    </row>
    <row r="16" spans="2:22" s="81" customFormat="1" ht="20.399999999999999" x14ac:dyDescent="0.3">
      <c r="B16" s="361" t="s">
        <v>57</v>
      </c>
      <c r="C16" s="362">
        <v>2060175.4200000002</v>
      </c>
      <c r="D16" s="363">
        <f t="shared" si="0"/>
        <v>3.3236180609217776E-3</v>
      </c>
      <c r="E16" s="362">
        <v>486464.38999999984</v>
      </c>
      <c r="F16" s="363">
        <f t="shared" si="1"/>
        <v>6.933181356214989E-4</v>
      </c>
      <c r="G16" s="363">
        <f t="shared" si="2"/>
        <v>3.2349973859340468</v>
      </c>
      <c r="H16" s="364">
        <v>98103.591428571439</v>
      </c>
      <c r="I16" s="364">
        <f>E16/BVGInfo!$C$15</f>
        <v>23164.970952380943</v>
      </c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</row>
    <row r="17" spans="2:22" s="81" customFormat="1" ht="20.399999999999999" x14ac:dyDescent="0.3">
      <c r="B17" s="361" t="s">
        <v>58</v>
      </c>
      <c r="C17" s="362">
        <v>1479190.97</v>
      </c>
      <c r="D17" s="363">
        <f t="shared" si="0"/>
        <v>2.386333598448817E-3</v>
      </c>
      <c r="E17" s="362">
        <v>242759.75999999998</v>
      </c>
      <c r="F17" s="363">
        <f t="shared" si="1"/>
        <v>3.4598574462382038E-4</v>
      </c>
      <c r="G17" s="363">
        <f t="shared" si="2"/>
        <v>5.0932296604676166</v>
      </c>
      <c r="H17" s="364">
        <v>70437.665238095244</v>
      </c>
      <c r="I17" s="364">
        <f>E17/BVGInfo!$C$15</f>
        <v>11559.98857142857</v>
      </c>
      <c r="L17" s="446"/>
      <c r="M17" s="446"/>
      <c r="N17" s="446"/>
      <c r="O17" s="446"/>
      <c r="P17" s="446"/>
      <c r="Q17" s="446"/>
      <c r="R17" s="446"/>
      <c r="S17" s="446"/>
      <c r="T17" s="446"/>
      <c r="U17" s="446"/>
      <c r="V17" s="446"/>
    </row>
    <row r="18" spans="2:22" s="81" customFormat="1" ht="20.399999999999999" x14ac:dyDescent="0.3">
      <c r="B18" s="361" t="s">
        <v>59</v>
      </c>
      <c r="C18" s="362">
        <v>29191098.879999995</v>
      </c>
      <c r="D18" s="363">
        <f t="shared" si="0"/>
        <v>4.7093107952778823E-2</v>
      </c>
      <c r="E18" s="362">
        <v>18528276.310000002</v>
      </c>
      <c r="F18" s="363">
        <f t="shared" si="1"/>
        <v>2.6406845499069707E-2</v>
      </c>
      <c r="G18" s="363">
        <f t="shared" si="2"/>
        <v>0.57548918159457174</v>
      </c>
      <c r="H18" s="364">
        <v>1390052.3276190474</v>
      </c>
      <c r="I18" s="364">
        <f>E18/BVGInfo!$C$15</f>
        <v>882298.871904762</v>
      </c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</row>
    <row r="19" spans="2:22" s="81" customFormat="1" ht="20.399999999999999" x14ac:dyDescent="0.3">
      <c r="B19" s="361" t="s">
        <v>60</v>
      </c>
      <c r="C19" s="362">
        <v>96630360.149999976</v>
      </c>
      <c r="D19" s="363">
        <f t="shared" si="0"/>
        <v>0.15589080770020833</v>
      </c>
      <c r="E19" s="362">
        <v>43659865.149999991</v>
      </c>
      <c r="F19" s="363">
        <f t="shared" si="1"/>
        <v>6.2224855363583874E-2</v>
      </c>
      <c r="G19" s="363">
        <f t="shared" si="2"/>
        <v>1.2132537473034315</v>
      </c>
      <c r="H19" s="364">
        <v>4601445.7214285703</v>
      </c>
      <c r="I19" s="364">
        <f>E19/BVGInfo!$C$15</f>
        <v>2079041.1976190472</v>
      </c>
      <c r="L19" s="446"/>
      <c r="M19" s="446"/>
      <c r="N19" s="446"/>
      <c r="O19" s="446"/>
      <c r="P19" s="446"/>
      <c r="Q19" s="446"/>
      <c r="R19" s="446"/>
      <c r="S19" s="446"/>
      <c r="T19" s="446"/>
      <c r="U19" s="446"/>
      <c r="V19" s="446"/>
    </row>
    <row r="20" spans="2:22" s="81" customFormat="1" ht="20.399999999999999" x14ac:dyDescent="0.3">
      <c r="B20" s="361" t="s">
        <v>61</v>
      </c>
      <c r="C20" s="362">
        <v>9179014.0800000001</v>
      </c>
      <c r="D20" s="363">
        <f t="shared" si="0"/>
        <v>1.4808222970519322E-2</v>
      </c>
      <c r="E20" s="362">
        <v>12751433.689999999</v>
      </c>
      <c r="F20" s="363">
        <f t="shared" si="1"/>
        <v>1.8173581487541099E-2</v>
      </c>
      <c r="G20" s="363">
        <f t="shared" si="2"/>
        <v>-0.28015827057953352</v>
      </c>
      <c r="H20" s="364">
        <v>437095.90857142856</v>
      </c>
      <c r="I20" s="364">
        <f>E20/BVGInfo!$C$15</f>
        <v>607211.12809523812</v>
      </c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</row>
    <row r="21" spans="2:22" s="81" customFormat="1" ht="20.399999999999999" x14ac:dyDescent="0.3">
      <c r="B21" s="361" t="s">
        <v>62</v>
      </c>
      <c r="C21" s="362">
        <v>0</v>
      </c>
      <c r="D21" s="363">
        <f t="shared" si="0"/>
        <v>0</v>
      </c>
      <c r="E21" s="362">
        <v>133423.32999999999</v>
      </c>
      <c r="F21" s="363">
        <f t="shared" si="1"/>
        <v>1.9015742221956271E-4</v>
      </c>
      <c r="G21" s="363">
        <f t="shared" si="2"/>
        <v>-1</v>
      </c>
      <c r="H21" s="364">
        <v>0</v>
      </c>
      <c r="I21" s="364">
        <f>E21/BVGInfo!$C$15</f>
        <v>6353.4919047619042</v>
      </c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</row>
    <row r="22" spans="2:22" s="81" customFormat="1" ht="20.399999999999999" x14ac:dyDescent="0.3">
      <c r="B22" s="361" t="s">
        <v>63</v>
      </c>
      <c r="C22" s="362">
        <v>0</v>
      </c>
      <c r="D22" s="363">
        <f t="shared" si="0"/>
        <v>0</v>
      </c>
      <c r="E22" s="362">
        <v>0</v>
      </c>
      <c r="F22" s="363">
        <f t="shared" si="1"/>
        <v>0</v>
      </c>
      <c r="G22" s="363" t="s">
        <v>38</v>
      </c>
      <c r="H22" s="364">
        <v>0</v>
      </c>
      <c r="I22" s="364">
        <f>E22/BVGInfo!$C$15</f>
        <v>0</v>
      </c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</row>
    <row r="23" spans="2:22" s="81" customFormat="1" ht="20.399999999999999" x14ac:dyDescent="0.3">
      <c r="B23" s="361" t="s">
        <v>64</v>
      </c>
      <c r="C23" s="362">
        <v>1492315.5799999998</v>
      </c>
      <c r="D23" s="363">
        <f t="shared" si="0"/>
        <v>2.407507130767999E-3</v>
      </c>
      <c r="E23" s="362">
        <v>41623086.710000001</v>
      </c>
      <c r="F23" s="363">
        <f t="shared" si="1"/>
        <v>5.932200068455E-2</v>
      </c>
      <c r="G23" s="363">
        <f t="shared" si="2"/>
        <v>-0.9641469266708308</v>
      </c>
      <c r="H23" s="364">
        <v>71062.646666666653</v>
      </c>
      <c r="I23" s="364">
        <f>E23/BVGInfo!$C$15</f>
        <v>1982051.7480952381</v>
      </c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</row>
    <row r="24" spans="2:22" s="81" customFormat="1" ht="20.399999999999999" x14ac:dyDescent="0.3">
      <c r="B24" s="350"/>
      <c r="C24" s="344"/>
      <c r="D24" s="346"/>
      <c r="E24" s="349"/>
      <c r="F24" s="346"/>
      <c r="G24" s="351"/>
      <c r="H24" s="349"/>
      <c r="I24" s="349"/>
      <c r="L24" s="446"/>
      <c r="M24" s="446"/>
      <c r="N24" s="446"/>
      <c r="O24" s="446"/>
      <c r="P24" s="446"/>
      <c r="Q24" s="446"/>
      <c r="R24" s="446"/>
      <c r="S24" s="446"/>
      <c r="T24" s="446"/>
      <c r="U24" s="446"/>
      <c r="V24" s="446"/>
    </row>
    <row r="25" spans="2:22" s="81" customFormat="1" ht="20.399999999999999" x14ac:dyDescent="0.3">
      <c r="B25" s="365" t="s">
        <v>12</v>
      </c>
      <c r="C25" s="366">
        <f>SUM(C5:C24)</f>
        <v>619859256.46000004</v>
      </c>
      <c r="D25" s="367">
        <f>SUM(D5:D24)</f>
        <v>0.99999999999999989</v>
      </c>
      <c r="E25" s="366">
        <f>SUM(E5:E24)</f>
        <v>701646711.67000008</v>
      </c>
      <c r="F25" s="367">
        <f>SUM(F5:F24)</f>
        <v>1</v>
      </c>
      <c r="G25" s="367">
        <f t="shared" si="2"/>
        <v>-0.11656500892783558</v>
      </c>
      <c r="H25" s="366">
        <f>C25/BVGInfo!$D$15</f>
        <v>29517107.450476192</v>
      </c>
      <c r="I25" s="366">
        <f>E25/BVGInfo!$C$15</f>
        <v>33411748.17476191</v>
      </c>
      <c r="L25" s="446"/>
      <c r="M25" s="446"/>
      <c r="N25" s="446"/>
      <c r="O25" s="446"/>
      <c r="P25" s="446"/>
      <c r="Q25" s="446"/>
      <c r="R25" s="446"/>
      <c r="S25" s="446"/>
      <c r="T25" s="446"/>
      <c r="U25" s="446"/>
      <c r="V25" s="446"/>
    </row>
    <row r="26" spans="2:22" ht="5.25" customHeight="1" x14ac:dyDescent="0.3">
      <c r="B26" s="16"/>
      <c r="C26" s="352"/>
      <c r="D26" s="353"/>
      <c r="E26" s="352"/>
      <c r="F26" s="353"/>
      <c r="G26" s="354"/>
      <c r="H26" s="355"/>
      <c r="I26" s="355"/>
    </row>
    <row r="27" spans="2:22" x14ac:dyDescent="0.3">
      <c r="B27" s="356"/>
      <c r="C27" s="357"/>
      <c r="D27" s="358"/>
      <c r="E27" s="359"/>
      <c r="F27" s="358"/>
      <c r="G27" s="358"/>
      <c r="H27" s="188"/>
      <c r="I27" s="188"/>
    </row>
    <row r="28" spans="2:22" x14ac:dyDescent="0.3">
      <c r="C28" s="36"/>
      <c r="E28" s="360"/>
      <c r="F28" s="342"/>
      <c r="H28" s="342"/>
      <c r="I28" s="342"/>
    </row>
    <row r="29" spans="2:22" x14ac:dyDescent="0.3">
      <c r="E29" s="342"/>
      <c r="F29" s="342"/>
      <c r="H29" s="342"/>
      <c r="I29" s="342"/>
    </row>
    <row r="30" spans="2:22" x14ac:dyDescent="0.3">
      <c r="E30" s="342"/>
      <c r="F30" s="342"/>
      <c r="H30" s="342"/>
      <c r="I30" s="342"/>
    </row>
    <row r="31" spans="2:22" x14ac:dyDescent="0.3">
      <c r="E31" s="342"/>
      <c r="F31" s="342"/>
      <c r="H31" s="342"/>
      <c r="I31" s="342"/>
      <c r="L31" s="370"/>
      <c r="M31" s="371">
        <v>2023</v>
      </c>
      <c r="N31" s="370"/>
      <c r="O31" s="372"/>
      <c r="P31" s="371">
        <v>2022</v>
      </c>
      <c r="Q31" s="370"/>
    </row>
    <row r="32" spans="2:22" ht="11.25" customHeight="1" x14ac:dyDescent="0.3">
      <c r="E32" s="342"/>
      <c r="F32" s="342"/>
      <c r="H32" s="342"/>
      <c r="I32" s="342"/>
      <c r="L32" s="370"/>
      <c r="M32" s="370"/>
      <c r="N32" s="370"/>
      <c r="O32" s="372"/>
      <c r="P32" s="371"/>
      <c r="Q32" s="370"/>
    </row>
    <row r="33" spans="5:18" x14ac:dyDescent="0.25">
      <c r="E33" s="342"/>
      <c r="F33" s="342"/>
      <c r="H33" s="342"/>
      <c r="I33" s="342"/>
      <c r="L33" s="399" t="s">
        <v>52</v>
      </c>
      <c r="M33" s="400">
        <v>193642141.06</v>
      </c>
      <c r="N33" s="373">
        <v>0.31239694985904581</v>
      </c>
      <c r="O33" s="399" t="s">
        <v>54</v>
      </c>
      <c r="P33" s="400">
        <v>278235055.31000006</v>
      </c>
      <c r="Q33" s="373">
        <v>0.39654579816638569</v>
      </c>
    </row>
    <row r="34" spans="5:18" x14ac:dyDescent="0.25">
      <c r="E34" s="342"/>
      <c r="F34" s="342"/>
      <c r="H34" s="342"/>
      <c r="I34" s="342"/>
      <c r="L34" s="399" t="s">
        <v>56</v>
      </c>
      <c r="M34" s="400">
        <v>181342412.92999998</v>
      </c>
      <c r="N34" s="373">
        <v>0.29255417425826918</v>
      </c>
      <c r="O34" s="399" t="s">
        <v>52</v>
      </c>
      <c r="P34" s="400">
        <v>166806352.81999999</v>
      </c>
      <c r="Q34" s="373">
        <v>0.23773552992642358</v>
      </c>
    </row>
    <row r="35" spans="5:18" x14ac:dyDescent="0.25">
      <c r="E35" s="342"/>
      <c r="F35" s="342"/>
      <c r="H35" s="342"/>
      <c r="I35" s="342"/>
      <c r="L35" s="399" t="s">
        <v>60</v>
      </c>
      <c r="M35" s="400">
        <v>96630360.149999976</v>
      </c>
      <c r="N35" s="373">
        <v>0.15589080770020836</v>
      </c>
      <c r="O35" s="399" t="s">
        <v>56</v>
      </c>
      <c r="P35" s="400">
        <v>110004647.89</v>
      </c>
      <c r="Q35" s="373">
        <v>0.1567806790231743</v>
      </c>
    </row>
    <row r="36" spans="5:18" x14ac:dyDescent="0.25">
      <c r="E36" s="342"/>
      <c r="F36" s="342"/>
      <c r="H36" s="342"/>
      <c r="I36" s="342"/>
      <c r="L36" s="399" t="s">
        <v>54</v>
      </c>
      <c r="M36" s="400">
        <v>85473020.439999998</v>
      </c>
      <c r="N36" s="373">
        <v>0.13789101243423255</v>
      </c>
      <c r="O36" s="399" t="s">
        <v>60</v>
      </c>
      <c r="P36" s="400">
        <v>43659865.149999991</v>
      </c>
      <c r="Q36" s="373">
        <v>6.2224855363583874E-2</v>
      </c>
    </row>
    <row r="37" spans="5:18" x14ac:dyDescent="0.25">
      <c r="E37" s="342"/>
      <c r="F37" s="342"/>
      <c r="H37" s="342"/>
      <c r="I37" s="342"/>
      <c r="L37" s="399" t="s">
        <v>59</v>
      </c>
      <c r="M37" s="400">
        <v>29191098.879999995</v>
      </c>
      <c r="N37" s="373">
        <v>4.709310795277883E-2</v>
      </c>
      <c r="O37" s="399" t="s">
        <v>64</v>
      </c>
      <c r="P37" s="400">
        <v>41623086.710000001</v>
      </c>
      <c r="Q37" s="373">
        <v>5.932200068455E-2</v>
      </c>
    </row>
    <row r="38" spans="5:18" x14ac:dyDescent="0.25">
      <c r="E38" s="342"/>
      <c r="F38" s="342"/>
      <c r="H38" s="342"/>
      <c r="I38" s="342"/>
      <c r="L38" s="399" t="s">
        <v>65</v>
      </c>
      <c r="M38" s="400">
        <v>33580223</v>
      </c>
      <c r="N38" s="373">
        <v>5.4173947795465346E-2</v>
      </c>
      <c r="O38" s="399" t="s">
        <v>65</v>
      </c>
      <c r="P38" s="400">
        <v>61317703.789999992</v>
      </c>
      <c r="Q38" s="373">
        <v>8.7391136835882524E-2</v>
      </c>
    </row>
    <row r="39" spans="5:18" x14ac:dyDescent="0.25">
      <c r="E39" s="342"/>
      <c r="F39" s="342"/>
      <c r="H39" s="342"/>
      <c r="I39" s="342"/>
      <c r="L39" s="399" t="s">
        <v>66</v>
      </c>
      <c r="M39" s="400">
        <v>619859256.45999992</v>
      </c>
      <c r="N39" s="373">
        <v>1</v>
      </c>
      <c r="O39" s="399" t="s">
        <v>66</v>
      </c>
      <c r="P39" s="400">
        <v>701646711.67000008</v>
      </c>
      <c r="Q39" s="373">
        <v>1</v>
      </c>
    </row>
    <row r="40" spans="5:18" x14ac:dyDescent="0.25">
      <c r="E40" s="342"/>
      <c r="F40" s="342"/>
      <c r="H40" s="342"/>
      <c r="I40" s="342"/>
      <c r="L40" s="399" t="s">
        <v>67</v>
      </c>
      <c r="M40" s="401">
        <v>21</v>
      </c>
      <c r="N40" s="373"/>
      <c r="O40" s="399" t="s">
        <v>67</v>
      </c>
      <c r="P40" s="401">
        <v>21</v>
      </c>
      <c r="Q40" s="373"/>
    </row>
    <row r="41" spans="5:18" x14ac:dyDescent="0.3">
      <c r="E41" s="342"/>
      <c r="F41" s="342"/>
      <c r="H41" s="342"/>
      <c r="I41" s="342"/>
      <c r="P41" s="396"/>
    </row>
    <row r="42" spans="5:18" x14ac:dyDescent="0.3">
      <c r="E42" s="342"/>
      <c r="F42" s="342"/>
      <c r="H42" s="342"/>
      <c r="I42" s="342"/>
      <c r="L42" s="397"/>
      <c r="M42" s="397"/>
      <c r="N42" s="397"/>
      <c r="O42" s="397"/>
      <c r="P42" s="396"/>
    </row>
    <row r="43" spans="5:18" x14ac:dyDescent="0.3">
      <c r="E43" s="342"/>
      <c r="F43" s="342"/>
      <c r="H43" s="342"/>
      <c r="I43" s="342"/>
      <c r="L43" s="397"/>
      <c r="M43" s="397"/>
      <c r="N43" s="397"/>
      <c r="O43" s="397"/>
    </row>
    <row r="44" spans="5:18" x14ac:dyDescent="0.3">
      <c r="E44" s="342"/>
      <c r="F44" s="342"/>
      <c r="H44" s="342"/>
      <c r="I44" s="342"/>
      <c r="L44" s="397"/>
      <c r="M44" s="397"/>
      <c r="N44" s="397"/>
      <c r="O44" s="397"/>
    </row>
    <row r="45" spans="5:18" x14ac:dyDescent="0.3">
      <c r="E45" s="342"/>
      <c r="F45" s="342"/>
      <c r="H45" s="342"/>
      <c r="I45" s="342"/>
      <c r="L45" s="397"/>
      <c r="M45" s="397"/>
      <c r="N45" s="397"/>
      <c r="O45" s="397"/>
    </row>
    <row r="46" spans="5:18" x14ac:dyDescent="0.3">
      <c r="E46" s="342"/>
      <c r="F46" s="342"/>
      <c r="H46" s="342"/>
      <c r="I46" s="342"/>
      <c r="L46" s="397"/>
      <c r="M46" s="397"/>
      <c r="N46" s="397"/>
      <c r="O46" s="397"/>
    </row>
    <row r="47" spans="5:18" x14ac:dyDescent="0.3">
      <c r="E47" s="342"/>
      <c r="F47" s="342"/>
      <c r="H47" s="342"/>
      <c r="I47" s="342"/>
      <c r="L47" s="397"/>
      <c r="M47" s="397"/>
      <c r="N47" s="397"/>
      <c r="O47" s="397"/>
    </row>
    <row r="48" spans="5:18" x14ac:dyDescent="0.3">
      <c r="E48" s="342"/>
      <c r="F48" s="342"/>
      <c r="H48" s="342"/>
      <c r="I48" s="342"/>
      <c r="L48" s="397"/>
      <c r="M48" s="397"/>
      <c r="N48" s="397"/>
      <c r="O48" s="397"/>
      <c r="R48" s="396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S65"/>
  <sheetViews>
    <sheetView showGridLines="0" zoomScale="70" zoomScaleNormal="70" workbookViewId="0">
      <selection activeCell="K46" sqref="K46"/>
    </sheetView>
  </sheetViews>
  <sheetFormatPr baseColWidth="10" defaultColWidth="11.5546875" defaultRowHeight="13.2" x14ac:dyDescent="0.25"/>
  <cols>
    <col min="1" max="1" width="1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39" customWidth="1"/>
    <col min="8" max="8" width="8.33203125" style="39" customWidth="1"/>
    <col min="9" max="9" width="6.88671875" style="39" customWidth="1"/>
    <col min="10" max="10" width="18.44140625" style="39" customWidth="1"/>
    <col min="11" max="12" width="11.5546875" style="402"/>
    <col min="13" max="13" width="18.109375" style="402" customWidth="1"/>
    <col min="14" max="14" width="24.88671875" style="383" customWidth="1"/>
    <col min="15" max="15" width="17" style="383" bestFit="1" customWidth="1"/>
    <col min="16" max="16" width="11.77734375" style="383" bestFit="1" customWidth="1"/>
    <col min="17" max="19" width="11.5546875" style="402"/>
    <col min="20" max="16384" width="11.5546875" style="1"/>
  </cols>
  <sheetData>
    <row r="1" spans="1:19" ht="75" customHeight="1" x14ac:dyDescent="0.25">
      <c r="B1" s="434" t="s">
        <v>372</v>
      </c>
      <c r="C1" s="435"/>
      <c r="D1" s="435"/>
      <c r="E1" s="435"/>
      <c r="F1" s="436"/>
      <c r="G1" s="142"/>
      <c r="I1" s="153"/>
    </row>
    <row r="2" spans="1:19" ht="15.75" customHeight="1" x14ac:dyDescent="0.25">
      <c r="A2" s="144"/>
      <c r="B2" s="143"/>
      <c r="G2" s="1"/>
      <c r="H2" s="1"/>
      <c r="I2" s="144"/>
      <c r="J2" s="1"/>
    </row>
    <row r="3" spans="1:19" ht="9.75" customHeight="1" x14ac:dyDescent="0.3">
      <c r="B3" s="148"/>
      <c r="C3" s="145"/>
      <c r="D3" s="146"/>
      <c r="E3" s="147"/>
      <c r="F3" s="147"/>
      <c r="I3" s="153"/>
    </row>
    <row r="4" spans="1:19" s="83" customFormat="1" ht="35.25" customHeight="1" x14ac:dyDescent="0.9">
      <c r="B4" s="149"/>
      <c r="C4" s="173"/>
      <c r="D4" s="172" t="s">
        <v>9</v>
      </c>
      <c r="E4" s="171" t="s">
        <v>68</v>
      </c>
      <c r="F4" s="171" t="s">
        <v>69</v>
      </c>
      <c r="G4" s="170" t="s">
        <v>70</v>
      </c>
      <c r="H4" s="82"/>
      <c r="I4" s="154"/>
      <c r="J4" s="82"/>
      <c r="K4" s="403"/>
      <c r="L4" s="403"/>
      <c r="M4" s="403"/>
      <c r="N4" s="406"/>
      <c r="O4" s="406"/>
      <c r="P4" s="406"/>
      <c r="Q4" s="403"/>
      <c r="R4" s="403"/>
      <c r="S4" s="403"/>
    </row>
    <row r="5" spans="1:19" s="83" customFormat="1" ht="17.399999999999999" customHeight="1" x14ac:dyDescent="0.9">
      <c r="B5" s="149"/>
      <c r="C5" s="160" t="s">
        <v>71</v>
      </c>
      <c r="D5" s="187">
        <v>563773.27999999991</v>
      </c>
      <c r="E5" s="187">
        <v>1757165.4699999995</v>
      </c>
      <c r="F5" s="187">
        <f>SUM(D5:E5)</f>
        <v>2320938.7499999995</v>
      </c>
      <c r="G5" s="161">
        <f>D5/F5</f>
        <v>0.24290743562276257</v>
      </c>
      <c r="H5" s="155"/>
      <c r="I5" s="156"/>
      <c r="K5" s="403"/>
      <c r="L5" s="403"/>
      <c r="M5" s="403"/>
      <c r="N5" s="406"/>
      <c r="O5" s="406"/>
      <c r="P5" s="406"/>
      <c r="Q5" s="403"/>
      <c r="R5" s="403"/>
      <c r="S5" s="403"/>
    </row>
    <row r="6" spans="1:19" s="83" customFormat="1" ht="17.399999999999999" customHeight="1" x14ac:dyDescent="0.9">
      <c r="B6" s="149"/>
      <c r="C6" s="160" t="s">
        <v>11</v>
      </c>
      <c r="D6" s="187">
        <v>619295483.18000007</v>
      </c>
      <c r="E6" s="187">
        <v>548711354.4199996</v>
      </c>
      <c r="F6" s="187">
        <f>SUM(D6:E6)</f>
        <v>1168006837.5999997</v>
      </c>
      <c r="G6" s="161">
        <f t="shared" ref="G6:G7" si="0">D6/F6</f>
        <v>0.53021563165890173</v>
      </c>
      <c r="H6" s="155"/>
      <c r="I6" s="156"/>
      <c r="K6" s="403"/>
      <c r="L6" s="403"/>
      <c r="M6" s="403"/>
      <c r="N6" s="407"/>
      <c r="O6" s="407"/>
      <c r="P6" s="406"/>
      <c r="Q6" s="403"/>
      <c r="R6" s="403"/>
      <c r="S6" s="403"/>
    </row>
    <row r="7" spans="1:19" s="83" customFormat="1" ht="17.399999999999999" customHeight="1" x14ac:dyDescent="0.9">
      <c r="B7" s="149"/>
      <c r="C7" s="160" t="s">
        <v>12</v>
      </c>
      <c r="D7" s="187">
        <f>SUM(D5:D6)</f>
        <v>619859256.46000004</v>
      </c>
      <c r="E7" s="187">
        <f>SUM(E5:E6)</f>
        <v>550468519.88999963</v>
      </c>
      <c r="F7" s="187">
        <f>SUM(F5:F6)</f>
        <v>1170327776.3499997</v>
      </c>
      <c r="G7" s="161">
        <f t="shared" si="0"/>
        <v>0.52964585561936128</v>
      </c>
      <c r="H7" s="82"/>
      <c r="I7" s="156"/>
      <c r="K7" s="403"/>
      <c r="L7" s="403"/>
      <c r="M7" s="403"/>
      <c r="N7" s="407"/>
      <c r="O7" s="408" t="s">
        <v>72</v>
      </c>
      <c r="P7" s="406"/>
      <c r="Q7" s="403"/>
      <c r="R7" s="403"/>
      <c r="S7" s="403"/>
    </row>
    <row r="8" spans="1:19" ht="13.5" customHeight="1" x14ac:dyDescent="0.9">
      <c r="B8" s="150"/>
      <c r="C8" s="151"/>
      <c r="D8" s="151"/>
      <c r="E8" s="152"/>
      <c r="F8" s="152"/>
      <c r="G8" s="159"/>
      <c r="H8" s="157"/>
      <c r="I8" s="158"/>
      <c r="N8" s="409" t="s">
        <v>73</v>
      </c>
      <c r="O8" s="410">
        <v>563773.27999999991</v>
      </c>
      <c r="P8" s="411">
        <v>0.24290743562276257</v>
      </c>
    </row>
    <row r="9" spans="1:19" ht="8.25" customHeight="1" x14ac:dyDescent="0.3">
      <c r="B9" s="162"/>
      <c r="D9" s="2"/>
      <c r="I9" s="163"/>
      <c r="N9" s="376" t="s">
        <v>74</v>
      </c>
      <c r="O9" s="412">
        <v>1757165.4699999995</v>
      </c>
      <c r="P9" s="378">
        <v>0.75709256437723738</v>
      </c>
    </row>
    <row r="10" spans="1:19" x14ac:dyDescent="0.25">
      <c r="B10" s="143"/>
      <c r="I10" s="153"/>
      <c r="L10" s="447"/>
      <c r="N10" s="382"/>
      <c r="O10" s="413">
        <v>2320938.7499999995</v>
      </c>
      <c r="P10" s="378">
        <v>1</v>
      </c>
    </row>
    <row r="11" spans="1:19" ht="12" customHeight="1" x14ac:dyDescent="0.25">
      <c r="B11" s="143"/>
      <c r="I11" s="153"/>
      <c r="N11" s="382"/>
      <c r="O11" s="382"/>
      <c r="P11" s="414"/>
    </row>
    <row r="12" spans="1:19" ht="12" customHeight="1" x14ac:dyDescent="0.25">
      <c r="B12" s="143"/>
      <c r="I12" s="153"/>
      <c r="N12" s="382"/>
      <c r="O12" s="415" t="s">
        <v>75</v>
      </c>
    </row>
    <row r="13" spans="1:19" ht="12" customHeight="1" x14ac:dyDescent="0.3">
      <c r="B13" s="143"/>
      <c r="I13" s="153"/>
      <c r="N13" s="376" t="s">
        <v>73</v>
      </c>
      <c r="O13" s="416">
        <v>619295483.18000007</v>
      </c>
      <c r="P13" s="378">
        <v>0.53021563165890173</v>
      </c>
    </row>
    <row r="14" spans="1:19" ht="12" customHeight="1" x14ac:dyDescent="0.3">
      <c r="B14" s="143"/>
      <c r="I14" s="153"/>
      <c r="N14" s="376" t="s">
        <v>74</v>
      </c>
      <c r="O14" s="416">
        <v>548711354.4199996</v>
      </c>
      <c r="P14" s="378">
        <v>0.46978436834109827</v>
      </c>
    </row>
    <row r="15" spans="1:19" ht="12" customHeight="1" x14ac:dyDescent="0.25">
      <c r="B15" s="143"/>
      <c r="I15" s="153"/>
      <c r="N15" s="382"/>
      <c r="O15" s="417">
        <v>1168006837.5999997</v>
      </c>
      <c r="P15" s="378">
        <v>1</v>
      </c>
    </row>
    <row r="16" spans="1:19" ht="12" customHeight="1" x14ac:dyDescent="0.25">
      <c r="B16" s="143"/>
      <c r="I16" s="153"/>
      <c r="M16" s="448"/>
      <c r="N16" s="382"/>
      <c r="O16" s="382"/>
    </row>
    <row r="17" spans="2:19" ht="12" customHeight="1" x14ac:dyDescent="0.25">
      <c r="B17" s="143"/>
      <c r="I17" s="153"/>
      <c r="N17" s="382"/>
      <c r="O17" s="415" t="s">
        <v>12</v>
      </c>
    </row>
    <row r="18" spans="2:19" ht="12" customHeight="1" x14ac:dyDescent="0.3">
      <c r="B18" s="143"/>
      <c r="I18" s="153"/>
      <c r="N18" s="376" t="s">
        <v>73</v>
      </c>
      <c r="O18" s="377">
        <v>619859256.46000004</v>
      </c>
      <c r="P18" s="378">
        <v>0.52964585561936128</v>
      </c>
    </row>
    <row r="19" spans="2:19" ht="12" customHeight="1" x14ac:dyDescent="0.3">
      <c r="B19" s="143"/>
      <c r="I19" s="153"/>
      <c r="N19" s="376" t="s">
        <v>74</v>
      </c>
      <c r="O19" s="377">
        <v>550468519.88999963</v>
      </c>
      <c r="P19" s="378">
        <v>0.47035414438063872</v>
      </c>
    </row>
    <row r="20" spans="2:19" ht="12" customHeight="1" x14ac:dyDescent="0.25">
      <c r="B20" s="143"/>
      <c r="I20" s="153"/>
      <c r="N20" s="382"/>
      <c r="O20" s="377">
        <v>1170327776.3499997</v>
      </c>
      <c r="P20" s="378">
        <v>1</v>
      </c>
    </row>
    <row r="21" spans="2:19" ht="12" customHeight="1" x14ac:dyDescent="0.25">
      <c r="B21" s="143"/>
      <c r="I21" s="153"/>
      <c r="N21" s="382"/>
      <c r="O21" s="382"/>
    </row>
    <row r="22" spans="2:19" ht="12" customHeight="1" x14ac:dyDescent="0.25">
      <c r="B22" s="143"/>
      <c r="I22" s="153"/>
      <c r="N22" s="382"/>
      <c r="O22" s="382"/>
    </row>
    <row r="23" spans="2:19" ht="12" customHeight="1" x14ac:dyDescent="0.25">
      <c r="B23" s="143"/>
      <c r="I23" s="153"/>
      <c r="N23" s="382"/>
      <c r="O23" s="382"/>
    </row>
    <row r="24" spans="2:19" ht="34.5" customHeight="1" x14ac:dyDescent="0.25">
      <c r="B24" s="143"/>
      <c r="I24" s="153"/>
      <c r="N24" s="382"/>
      <c r="O24" s="382"/>
    </row>
    <row r="25" spans="2:19" ht="12" customHeight="1" x14ac:dyDescent="0.25">
      <c r="B25" s="143"/>
      <c r="I25" s="153"/>
      <c r="N25" s="382"/>
      <c r="O25" s="382"/>
    </row>
    <row r="26" spans="2:19" ht="12" customHeight="1" x14ac:dyDescent="0.25">
      <c r="B26" s="143"/>
      <c r="I26" s="153"/>
      <c r="N26" s="382"/>
      <c r="O26" s="382"/>
    </row>
    <row r="27" spans="2:19" ht="9.75" customHeight="1" x14ac:dyDescent="0.25">
      <c r="B27" s="143"/>
      <c r="I27" s="153"/>
      <c r="N27" s="382"/>
      <c r="O27" s="382"/>
    </row>
    <row r="28" spans="2:19" ht="16.5" customHeight="1" x14ac:dyDescent="0.25">
      <c r="B28" s="164"/>
      <c r="C28" s="165"/>
      <c r="D28" s="165"/>
      <c r="E28" s="165"/>
      <c r="F28" s="165"/>
      <c r="G28" s="157"/>
      <c r="H28" s="157"/>
      <c r="I28" s="158"/>
      <c r="N28" s="382"/>
      <c r="O28" s="382"/>
    </row>
    <row r="29" spans="2:19" ht="16.5" customHeight="1" x14ac:dyDescent="0.25">
      <c r="B29" s="162"/>
      <c r="I29" s="163"/>
      <c r="N29" s="382"/>
      <c r="O29" s="382"/>
    </row>
    <row r="30" spans="2:19" ht="21.75" customHeight="1" x14ac:dyDescent="0.25">
      <c r="B30" s="143"/>
      <c r="C30" s="433" t="s">
        <v>76</v>
      </c>
      <c r="D30" s="433"/>
      <c r="E30" s="433"/>
      <c r="F30" s="433"/>
      <c r="G30" s="433"/>
      <c r="I30" s="153"/>
      <c r="N30" s="382"/>
      <c r="O30" s="382"/>
    </row>
    <row r="31" spans="2:19" s="3" customFormat="1" ht="19.2" customHeight="1" x14ac:dyDescent="0.45">
      <c r="B31" s="166"/>
      <c r="C31" s="174"/>
      <c r="D31" s="175"/>
      <c r="E31" s="185"/>
      <c r="F31" s="175"/>
      <c r="G31" s="175"/>
      <c r="H31" s="40"/>
      <c r="I31" s="167"/>
      <c r="K31" s="404"/>
      <c r="L31" s="404"/>
      <c r="M31" s="404"/>
      <c r="N31" s="382"/>
      <c r="O31" s="382"/>
      <c r="P31" s="383"/>
      <c r="Q31" s="404"/>
      <c r="R31" s="404"/>
      <c r="S31" s="404"/>
    </row>
    <row r="32" spans="2:19" ht="36" customHeight="1" x14ac:dyDescent="0.35">
      <c r="B32" s="143"/>
      <c r="C32" s="176"/>
      <c r="D32" s="184" t="s">
        <v>9</v>
      </c>
      <c r="E32" s="182" t="s">
        <v>68</v>
      </c>
      <c r="F32" s="182" t="s">
        <v>77</v>
      </c>
      <c r="G32" s="183" t="s">
        <v>78</v>
      </c>
      <c r="I32" s="153"/>
      <c r="N32" s="374" t="s">
        <v>72</v>
      </c>
      <c r="O32" s="374"/>
      <c r="P32" s="375"/>
    </row>
    <row r="33" spans="2:19" s="3" customFormat="1" ht="19.2" customHeight="1" x14ac:dyDescent="0.3">
      <c r="B33" s="166"/>
      <c r="C33" s="180" t="s">
        <v>71</v>
      </c>
      <c r="D33" s="186">
        <v>563773.27999999991</v>
      </c>
      <c r="E33" s="186">
        <v>1757165.4699999995</v>
      </c>
      <c r="F33" s="186">
        <f>SUM(D33:E33)</f>
        <v>2320938.7499999995</v>
      </c>
      <c r="G33" s="181">
        <f>D33/F33</f>
        <v>0.24290743562276257</v>
      </c>
      <c r="H33" s="41"/>
      <c r="I33" s="167"/>
      <c r="K33" s="404"/>
      <c r="L33" s="404"/>
      <c r="M33" s="404"/>
      <c r="N33" s="376" t="s">
        <v>73</v>
      </c>
      <c r="O33" s="377">
        <v>563773.27999999991</v>
      </c>
      <c r="P33" s="378">
        <v>0.24290743562276257</v>
      </c>
      <c r="Q33" s="404"/>
      <c r="R33" s="404"/>
      <c r="S33" s="404"/>
    </row>
    <row r="34" spans="2:19" s="3" customFormat="1" ht="19.2" customHeight="1" x14ac:dyDescent="0.25">
      <c r="B34" s="166"/>
      <c r="C34" s="180" t="s">
        <v>11</v>
      </c>
      <c r="D34" s="186">
        <v>354433628.21000004</v>
      </c>
      <c r="E34" s="186">
        <v>322763478.56038344</v>
      </c>
      <c r="F34" s="186">
        <f>SUM(D34:E34)</f>
        <v>677197106.77038348</v>
      </c>
      <c r="G34" s="181">
        <f t="shared" ref="G34:G35" si="1">D34/F34</f>
        <v>0.52338325823677434</v>
      </c>
      <c r="H34" s="41"/>
      <c r="I34" s="167"/>
      <c r="K34" s="404"/>
      <c r="L34" s="404"/>
      <c r="M34" s="404"/>
      <c r="N34" s="379" t="s">
        <v>74</v>
      </c>
      <c r="O34" s="377">
        <v>1757165.4699999995</v>
      </c>
      <c r="P34" s="380">
        <v>0.75709256437723738</v>
      </c>
      <c r="Q34" s="404"/>
      <c r="R34" s="404"/>
      <c r="S34" s="404"/>
    </row>
    <row r="35" spans="2:19" s="3" customFormat="1" ht="19.2" customHeight="1" x14ac:dyDescent="0.25">
      <c r="B35" s="166"/>
      <c r="C35" s="180" t="s">
        <v>12</v>
      </c>
      <c r="D35" s="186">
        <f>SUM(D33:D34)</f>
        <v>354997401.49000001</v>
      </c>
      <c r="E35" s="186">
        <f>SUM(E33:E34)</f>
        <v>324520644.03038347</v>
      </c>
      <c r="F35" s="186">
        <f>SUM(F33:F34)</f>
        <v>679518045.52038348</v>
      </c>
      <c r="G35" s="181">
        <f t="shared" si="1"/>
        <v>0.52242527454607701</v>
      </c>
      <c r="H35" s="40"/>
      <c r="I35" s="167"/>
      <c r="K35" s="404"/>
      <c r="L35" s="404"/>
      <c r="M35" s="404"/>
      <c r="N35" s="374"/>
      <c r="O35" s="377">
        <v>2320938.7499999995</v>
      </c>
      <c r="P35" s="380">
        <v>1</v>
      </c>
      <c r="Q35" s="404"/>
      <c r="R35" s="404"/>
      <c r="S35" s="404"/>
    </row>
    <row r="36" spans="2:19" ht="19.2" customHeight="1" x14ac:dyDescent="0.25">
      <c r="B36" s="143"/>
      <c r="I36" s="153"/>
      <c r="N36" s="374"/>
      <c r="O36" s="374"/>
      <c r="P36" s="381"/>
    </row>
    <row r="37" spans="2:19" ht="9.75" customHeight="1" x14ac:dyDescent="0.4">
      <c r="B37" s="143"/>
      <c r="C37" s="177"/>
      <c r="D37" s="178"/>
      <c r="E37" s="178"/>
      <c r="F37" s="179"/>
      <c r="G37" s="179"/>
      <c r="I37" s="153"/>
      <c r="N37" s="382"/>
      <c r="O37" s="382"/>
    </row>
    <row r="38" spans="2:19" ht="12.75" customHeight="1" x14ac:dyDescent="0.25">
      <c r="B38" s="164"/>
      <c r="C38" s="165"/>
      <c r="D38" s="165"/>
      <c r="E38" s="165"/>
      <c r="F38" s="165"/>
      <c r="G38" s="159"/>
      <c r="H38" s="157"/>
      <c r="I38" s="158"/>
      <c r="N38" s="382" t="s">
        <v>75</v>
      </c>
      <c r="O38" s="382"/>
    </row>
    <row r="39" spans="2:19" ht="15.6" x14ac:dyDescent="0.3">
      <c r="B39" s="162"/>
      <c r="H39" s="168"/>
      <c r="I39" s="163"/>
      <c r="L39" s="447"/>
      <c r="N39" s="376" t="s">
        <v>73</v>
      </c>
      <c r="O39" s="377">
        <v>354433628.21000004</v>
      </c>
      <c r="P39" s="378">
        <v>0.52338325823677434</v>
      </c>
    </row>
    <row r="40" spans="2:19" ht="12" customHeight="1" x14ac:dyDescent="0.3">
      <c r="B40" s="143"/>
      <c r="I40" s="153"/>
      <c r="N40" s="376" t="s">
        <v>74</v>
      </c>
      <c r="O40" s="377">
        <v>322763478.56038344</v>
      </c>
      <c r="P40" s="378">
        <v>0.47661674176322572</v>
      </c>
    </row>
    <row r="41" spans="2:19" ht="12" customHeight="1" x14ac:dyDescent="0.25">
      <c r="B41" s="143"/>
      <c r="I41" s="153"/>
      <c r="N41" s="382"/>
      <c r="O41" s="377">
        <v>677197106.77038348</v>
      </c>
      <c r="P41" s="378">
        <v>1</v>
      </c>
    </row>
    <row r="42" spans="2:19" ht="12" customHeight="1" x14ac:dyDescent="0.25">
      <c r="B42" s="143"/>
      <c r="I42" s="153"/>
      <c r="N42" s="382"/>
      <c r="O42" s="382"/>
    </row>
    <row r="43" spans="2:19" ht="12" customHeight="1" x14ac:dyDescent="0.25">
      <c r="B43" s="143"/>
      <c r="I43" s="153"/>
      <c r="N43" s="382" t="s">
        <v>12</v>
      </c>
      <c r="O43" s="382"/>
    </row>
    <row r="44" spans="2:19" ht="12" customHeight="1" x14ac:dyDescent="0.3">
      <c r="B44" s="143"/>
      <c r="I44" s="153"/>
      <c r="N44" s="376" t="s">
        <v>73</v>
      </c>
      <c r="O44" s="377">
        <v>354997401.49000001</v>
      </c>
      <c r="P44" s="378">
        <v>0.52242527454607701</v>
      </c>
    </row>
    <row r="45" spans="2:19" ht="12" customHeight="1" x14ac:dyDescent="0.3">
      <c r="B45" s="143"/>
      <c r="I45" s="153"/>
      <c r="M45" s="448"/>
      <c r="N45" s="376" t="s">
        <v>74</v>
      </c>
      <c r="O45" s="377">
        <v>324520644.03038347</v>
      </c>
      <c r="P45" s="378">
        <v>0.47757472545392299</v>
      </c>
    </row>
    <row r="46" spans="2:19" ht="12" customHeight="1" x14ac:dyDescent="0.25">
      <c r="B46" s="143"/>
      <c r="I46" s="153"/>
      <c r="N46" s="382"/>
      <c r="O46" s="377">
        <v>679518045.52038348</v>
      </c>
      <c r="P46" s="378">
        <v>1</v>
      </c>
    </row>
    <row r="47" spans="2:19" ht="12" customHeight="1" x14ac:dyDescent="0.25">
      <c r="B47" s="143"/>
      <c r="I47" s="153"/>
      <c r="N47" s="382"/>
      <c r="O47" s="382"/>
    </row>
    <row r="48" spans="2:19" ht="12" customHeight="1" x14ac:dyDescent="0.25">
      <c r="B48" s="143"/>
      <c r="I48" s="153"/>
      <c r="N48" s="382"/>
      <c r="O48" s="382"/>
    </row>
    <row r="49" spans="2:19" ht="12" customHeight="1" x14ac:dyDescent="0.25">
      <c r="B49" s="143"/>
      <c r="I49" s="153"/>
      <c r="N49" s="382"/>
      <c r="O49" s="382"/>
    </row>
    <row r="50" spans="2:19" ht="12" customHeight="1" x14ac:dyDescent="0.25">
      <c r="B50" s="143"/>
      <c r="I50" s="153"/>
    </row>
    <row r="51" spans="2:19" ht="12" customHeight="1" x14ac:dyDescent="0.25">
      <c r="B51" s="143"/>
      <c r="I51" s="153"/>
    </row>
    <row r="52" spans="2:19" ht="12" customHeight="1" x14ac:dyDescent="0.25">
      <c r="B52" s="143"/>
      <c r="I52" s="153"/>
    </row>
    <row r="53" spans="2:19" ht="12" customHeight="1" x14ac:dyDescent="0.25">
      <c r="B53" s="143"/>
      <c r="I53" s="153"/>
    </row>
    <row r="54" spans="2:19" ht="12" customHeight="1" x14ac:dyDescent="0.25">
      <c r="B54" s="143"/>
      <c r="I54" s="153"/>
    </row>
    <row r="55" spans="2:19" ht="9.75" customHeight="1" x14ac:dyDescent="0.25">
      <c r="B55" s="143"/>
      <c r="I55" s="153"/>
    </row>
    <row r="56" spans="2:19" ht="9.75" customHeight="1" x14ac:dyDescent="0.25">
      <c r="B56" s="143"/>
      <c r="I56" s="153"/>
    </row>
    <row r="57" spans="2:19" ht="9.75" customHeight="1" x14ac:dyDescent="0.25">
      <c r="B57" s="143"/>
      <c r="I57" s="153"/>
    </row>
    <row r="58" spans="2:19" ht="9.75" customHeight="1" x14ac:dyDescent="0.25">
      <c r="B58" s="143"/>
      <c r="I58" s="153"/>
    </row>
    <row r="59" spans="2:19" s="3" customFormat="1" ht="13.8" x14ac:dyDescent="0.25">
      <c r="B59" s="166"/>
      <c r="G59" s="40"/>
      <c r="H59" s="40"/>
      <c r="I59" s="169"/>
      <c r="J59" s="40"/>
      <c r="K59" s="404"/>
      <c r="L59" s="404"/>
      <c r="M59" s="404"/>
      <c r="N59" s="375"/>
      <c r="O59" s="375"/>
      <c r="P59" s="375"/>
      <c r="Q59" s="404"/>
      <c r="R59" s="404"/>
      <c r="S59" s="404"/>
    </row>
    <row r="60" spans="2:19" x14ac:dyDescent="0.25">
      <c r="B60" s="143"/>
      <c r="I60" s="153"/>
    </row>
    <row r="61" spans="2:19" x14ac:dyDescent="0.25">
      <c r="B61" s="143"/>
      <c r="I61" s="153"/>
    </row>
    <row r="62" spans="2:19" x14ac:dyDescent="0.25">
      <c r="B62" s="143"/>
      <c r="I62" s="153"/>
    </row>
    <row r="63" spans="2:19" x14ac:dyDescent="0.25">
      <c r="B63" s="143"/>
      <c r="I63" s="153"/>
    </row>
    <row r="64" spans="2:19" x14ac:dyDescent="0.25">
      <c r="B64" s="143"/>
      <c r="I64" s="153"/>
    </row>
    <row r="65" spans="2:19" s="84" customFormat="1" ht="20.399999999999999" x14ac:dyDescent="0.7">
      <c r="B65" s="430" t="s">
        <v>79</v>
      </c>
      <c r="C65" s="431"/>
      <c r="D65" s="431"/>
      <c r="E65" s="431"/>
      <c r="F65" s="431"/>
      <c r="G65" s="431"/>
      <c r="H65" s="431"/>
      <c r="I65" s="432"/>
      <c r="J65" s="85"/>
      <c r="K65" s="405"/>
      <c r="L65" s="405"/>
      <c r="M65" s="405"/>
      <c r="N65" s="418"/>
      <c r="O65" s="418"/>
      <c r="P65" s="418"/>
      <c r="Q65" s="405"/>
      <c r="R65" s="405"/>
      <c r="S65" s="405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0"/>
  <sheetViews>
    <sheetView showGridLines="0" zoomScale="40" zoomScaleNormal="40" workbookViewId="0"/>
  </sheetViews>
  <sheetFormatPr baseColWidth="10" defaultColWidth="11.44140625" defaultRowHeight="13.2" x14ac:dyDescent="0.3"/>
  <cols>
    <col min="1" max="1" width="4.33203125" style="42" customWidth="1"/>
    <col min="2" max="2" width="5.109375" style="42" customWidth="1"/>
    <col min="3" max="3" width="79.33203125" style="42" customWidth="1"/>
    <col min="4" max="4" width="27.88671875" style="42" customWidth="1"/>
    <col min="5" max="5" width="16.33203125" style="42" customWidth="1"/>
    <col min="6" max="6" width="21.88671875" style="42" customWidth="1"/>
    <col min="7" max="7" width="16.21875" style="42" customWidth="1"/>
    <col min="8" max="8" width="29.109375" style="42" customWidth="1"/>
    <col min="9" max="9" width="15.6640625" style="42" customWidth="1"/>
    <col min="10" max="10" width="27.33203125" style="42" customWidth="1"/>
    <col min="11" max="11" width="15.6640625" style="42" customWidth="1"/>
    <col min="12" max="12" width="26.5546875" style="42" customWidth="1"/>
    <col min="13" max="13" width="15.109375" style="42" customWidth="1"/>
    <col min="14" max="14" width="20.33203125" style="42" customWidth="1"/>
    <col min="15" max="15" width="22.44140625" style="42" customWidth="1"/>
    <col min="16" max="16" width="4.109375" style="42" customWidth="1"/>
    <col min="17" max="16384" width="11.44140625" style="42"/>
  </cols>
  <sheetData>
    <row r="1" spans="2:15" ht="77.25" customHeight="1" x14ac:dyDescent="0.3">
      <c r="B1" s="440" t="s">
        <v>373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189"/>
    </row>
    <row r="2" spans="2:15" x14ac:dyDescent="0.3">
      <c r="C2" s="190"/>
      <c r="I2" s="191"/>
    </row>
    <row r="3" spans="2:15" ht="31.95" customHeight="1" x14ac:dyDescent="0.3">
      <c r="B3" s="437" t="s">
        <v>80</v>
      </c>
      <c r="C3" s="437"/>
      <c r="D3" s="438" t="s">
        <v>81</v>
      </c>
      <c r="E3" s="438" t="s">
        <v>82</v>
      </c>
      <c r="F3" s="438" t="s">
        <v>83</v>
      </c>
      <c r="G3" s="438" t="s">
        <v>82</v>
      </c>
      <c r="H3" s="438" t="s">
        <v>84</v>
      </c>
      <c r="I3" s="438" t="s">
        <v>82</v>
      </c>
      <c r="J3" s="438" t="s">
        <v>85</v>
      </c>
      <c r="K3" s="438" t="s">
        <v>82</v>
      </c>
      <c r="L3" s="438" t="s">
        <v>86</v>
      </c>
      <c r="M3" s="438" t="s">
        <v>82</v>
      </c>
      <c r="N3" s="438" t="s">
        <v>87</v>
      </c>
      <c r="O3" s="438" t="s">
        <v>88</v>
      </c>
    </row>
    <row r="4" spans="2:15" ht="27.6" customHeight="1" x14ac:dyDescent="0.3">
      <c r="B4" s="437"/>
      <c r="C4" s="437"/>
      <c r="D4" s="438"/>
      <c r="E4" s="438"/>
      <c r="F4" s="439"/>
      <c r="G4" s="438"/>
      <c r="H4" s="438"/>
      <c r="I4" s="438"/>
      <c r="J4" s="438"/>
      <c r="K4" s="438"/>
      <c r="L4" s="438" t="s">
        <v>89</v>
      </c>
      <c r="M4" s="438"/>
      <c r="N4" s="438" t="s">
        <v>90</v>
      </c>
      <c r="O4" s="438" t="s">
        <v>91</v>
      </c>
    </row>
    <row r="5" spans="2:15" ht="15.6" customHeight="1" x14ac:dyDescent="0.3">
      <c r="B5" s="437"/>
      <c r="C5" s="437"/>
      <c r="D5" s="438"/>
      <c r="E5" s="438"/>
      <c r="F5" s="439"/>
      <c r="G5" s="438"/>
      <c r="H5" s="438"/>
      <c r="I5" s="438"/>
      <c r="J5" s="438"/>
      <c r="K5" s="438"/>
      <c r="L5" s="438"/>
      <c r="M5" s="438"/>
      <c r="N5" s="438"/>
      <c r="O5" s="438"/>
    </row>
    <row r="6" spans="2:15" s="43" customFormat="1" ht="26.4" x14ac:dyDescent="0.3">
      <c r="B6" s="194">
        <v>1</v>
      </c>
      <c r="C6" s="195" t="s">
        <v>92</v>
      </c>
      <c r="D6" s="196">
        <v>8818991.75</v>
      </c>
      <c r="E6" s="197">
        <f t="shared" ref="E6:E31" si="0">D6/$D$52</f>
        <v>7.1137049726134856E-3</v>
      </c>
      <c r="F6" s="196">
        <v>99760</v>
      </c>
      <c r="G6" s="197">
        <f t="shared" ref="G6:G31" si="1">F6/$F$52</f>
        <v>8.8475282120500653E-2</v>
      </c>
      <c r="H6" s="196">
        <v>7039318.4499999993</v>
      </c>
      <c r="I6" s="197">
        <f t="shared" ref="I6:I31" si="2">H6/$H$52</f>
        <v>6.5738725029178234E-3</v>
      </c>
      <c r="J6" s="196">
        <v>1679913.3</v>
      </c>
      <c r="K6" s="197">
        <f t="shared" ref="K6:K31" si="3">J6/$J$52</f>
        <v>1.0012084441971844E-2</v>
      </c>
      <c r="L6" s="196">
        <v>4315685.46</v>
      </c>
      <c r="M6" s="197">
        <f t="shared" ref="M6:M31" si="4">L6/$L$52</f>
        <v>6.0784747182460281E-3</v>
      </c>
      <c r="N6" s="196">
        <v>59518.06</v>
      </c>
      <c r="O6" s="198">
        <v>58</v>
      </c>
    </row>
    <row r="7" spans="2:15" s="43" customFormat="1" ht="26.4" x14ac:dyDescent="0.3">
      <c r="B7" s="201">
        <v>2</v>
      </c>
      <c r="C7" s="199" t="s">
        <v>93</v>
      </c>
      <c r="D7" s="196">
        <v>782292.63</v>
      </c>
      <c r="E7" s="197">
        <f t="shared" si="0"/>
        <v>6.310243993674086E-4</v>
      </c>
      <c r="F7" s="200">
        <v>25552.949999999997</v>
      </c>
      <c r="G7" s="197">
        <f t="shared" si="1"/>
        <v>2.2662434445279139E-2</v>
      </c>
      <c r="H7" s="200">
        <v>756739.68</v>
      </c>
      <c r="I7" s="197">
        <f t="shared" si="2"/>
        <v>7.0670338464639756E-4</v>
      </c>
      <c r="J7" s="200">
        <v>0</v>
      </c>
      <c r="K7" s="197">
        <f t="shared" si="3"/>
        <v>0</v>
      </c>
      <c r="L7" s="200">
        <v>330322.09000000003</v>
      </c>
      <c r="M7" s="197">
        <f t="shared" si="4"/>
        <v>4.6524578576289229E-4</v>
      </c>
      <c r="N7" s="200">
        <v>6468.94</v>
      </c>
      <c r="O7" s="202">
        <v>6</v>
      </c>
    </row>
    <row r="8" spans="2:15" s="43" customFormat="1" ht="26.4" x14ac:dyDescent="0.3">
      <c r="B8" s="201">
        <v>3</v>
      </c>
      <c r="C8" s="199" t="s">
        <v>94</v>
      </c>
      <c r="D8" s="196">
        <v>33617328.340000004</v>
      </c>
      <c r="E8" s="197">
        <f t="shared" si="0"/>
        <v>2.7116904353407325E-2</v>
      </c>
      <c r="F8" s="200">
        <v>336108.20999999996</v>
      </c>
      <c r="G8" s="197">
        <f t="shared" si="1"/>
        <v>0.29808809846397832</v>
      </c>
      <c r="H8" s="200">
        <v>21823351.010000005</v>
      </c>
      <c r="I8" s="197">
        <f t="shared" si="2"/>
        <v>2.0380371785305856E-2</v>
      </c>
      <c r="J8" s="200">
        <v>11457869.120000005</v>
      </c>
      <c r="K8" s="197">
        <f t="shared" si="3"/>
        <v>6.828754385985375E-2</v>
      </c>
      <c r="L8" s="200">
        <v>21917913.890000001</v>
      </c>
      <c r="M8" s="197">
        <f t="shared" si="4"/>
        <v>3.0870527217954032E-2</v>
      </c>
      <c r="N8" s="200">
        <v>119630.46</v>
      </c>
      <c r="O8" s="202">
        <v>577</v>
      </c>
    </row>
    <row r="9" spans="2:15" s="43" customFormat="1" ht="26.4" x14ac:dyDescent="0.3">
      <c r="B9" s="201">
        <v>4</v>
      </c>
      <c r="C9" s="199" t="s">
        <v>95</v>
      </c>
      <c r="D9" s="196">
        <v>20355828.18</v>
      </c>
      <c r="E9" s="197">
        <f t="shared" si="0"/>
        <v>1.6419717837442324E-2</v>
      </c>
      <c r="F9" s="200">
        <v>8577.7000000000007</v>
      </c>
      <c r="G9" s="197">
        <f t="shared" si="1"/>
        <v>7.6074020393446119E-3</v>
      </c>
      <c r="H9" s="200">
        <v>20347250.48</v>
      </c>
      <c r="I9" s="197">
        <f t="shared" si="2"/>
        <v>1.9001872324792109E-2</v>
      </c>
      <c r="J9" s="200">
        <v>0</v>
      </c>
      <c r="K9" s="197">
        <f t="shared" si="3"/>
        <v>0</v>
      </c>
      <c r="L9" s="200">
        <v>12125691.199999999</v>
      </c>
      <c r="M9" s="197">
        <f t="shared" si="4"/>
        <v>1.7078563320612885E-2</v>
      </c>
      <c r="N9" s="200">
        <v>34551.51</v>
      </c>
      <c r="O9" s="202">
        <v>65</v>
      </c>
    </row>
    <row r="10" spans="2:15" s="43" customFormat="1" ht="26.4" x14ac:dyDescent="0.3">
      <c r="B10" s="201">
        <v>5</v>
      </c>
      <c r="C10" s="199" t="s">
        <v>96</v>
      </c>
      <c r="D10" s="196">
        <v>793786.1</v>
      </c>
      <c r="E10" s="197">
        <f t="shared" si="0"/>
        <v>6.4029543136396119E-4</v>
      </c>
      <c r="F10" s="200">
        <v>0</v>
      </c>
      <c r="G10" s="197">
        <f t="shared" si="1"/>
        <v>0</v>
      </c>
      <c r="H10" s="200">
        <v>0</v>
      </c>
      <c r="I10" s="197">
        <f t="shared" si="2"/>
        <v>0</v>
      </c>
      <c r="J10" s="200">
        <v>793786.1</v>
      </c>
      <c r="K10" s="197">
        <f t="shared" si="3"/>
        <v>4.7308712074983304E-3</v>
      </c>
      <c r="L10" s="200">
        <v>793786.1</v>
      </c>
      <c r="M10" s="197">
        <f t="shared" si="4"/>
        <v>1.1180167751486489E-3</v>
      </c>
      <c r="N10" s="200">
        <v>3488.12</v>
      </c>
      <c r="O10" s="202">
        <v>3</v>
      </c>
    </row>
    <row r="11" spans="2:15" s="43" customFormat="1" ht="26.4" x14ac:dyDescent="0.3">
      <c r="B11" s="201">
        <v>6</v>
      </c>
      <c r="C11" s="199" t="s">
        <v>97</v>
      </c>
      <c r="D11" s="196">
        <v>45318102.149999999</v>
      </c>
      <c r="E11" s="197">
        <f t="shared" si="0"/>
        <v>3.6555154801438713E-2</v>
      </c>
      <c r="F11" s="200">
        <v>0</v>
      </c>
      <c r="G11" s="197">
        <f t="shared" si="1"/>
        <v>0</v>
      </c>
      <c r="H11" s="200">
        <v>45097602.670000009</v>
      </c>
      <c r="I11" s="197">
        <f t="shared" si="2"/>
        <v>4.2115709389426256E-2</v>
      </c>
      <c r="J11" s="200">
        <v>220499.48</v>
      </c>
      <c r="K11" s="197">
        <f t="shared" si="3"/>
        <v>1.3141508035985439E-3</v>
      </c>
      <c r="L11" s="200">
        <v>27809487.559999999</v>
      </c>
      <c r="M11" s="197">
        <f t="shared" si="4"/>
        <v>3.9168579042096689E-2</v>
      </c>
      <c r="N11" s="200">
        <v>20748.349999999999</v>
      </c>
      <c r="O11" s="202">
        <v>36</v>
      </c>
    </row>
    <row r="12" spans="2:15" s="43" customFormat="1" ht="26.4" x14ac:dyDescent="0.3">
      <c r="B12" s="194">
        <v>7</v>
      </c>
      <c r="C12" s="199" t="s">
        <v>98</v>
      </c>
      <c r="D12" s="196">
        <v>712759.73</v>
      </c>
      <c r="E12" s="197">
        <f t="shared" si="0"/>
        <v>5.749367477954206E-4</v>
      </c>
      <c r="F12" s="200">
        <v>1503.6</v>
      </c>
      <c r="G12" s="197">
        <f t="shared" si="1"/>
        <v>1.3335147774296788E-3</v>
      </c>
      <c r="H12" s="200">
        <v>647927.97</v>
      </c>
      <c r="I12" s="197">
        <f t="shared" si="2"/>
        <v>6.050864009220047E-4</v>
      </c>
      <c r="J12" s="200">
        <v>63328.160000000003</v>
      </c>
      <c r="K12" s="197">
        <f t="shared" si="3"/>
        <v>3.7742833839978743E-4</v>
      </c>
      <c r="L12" s="200">
        <v>708361.09</v>
      </c>
      <c r="M12" s="197">
        <f t="shared" si="4"/>
        <v>9.9769897895992613E-4</v>
      </c>
      <c r="N12" s="200">
        <v>2123.36</v>
      </c>
      <c r="O12" s="202">
        <v>16</v>
      </c>
    </row>
    <row r="13" spans="2:15" s="43" customFormat="1" ht="26.4" x14ac:dyDescent="0.3">
      <c r="B13" s="201">
        <v>8</v>
      </c>
      <c r="C13" s="199" t="s">
        <v>99</v>
      </c>
      <c r="D13" s="196">
        <v>24527232.25</v>
      </c>
      <c r="E13" s="197">
        <f t="shared" si="0"/>
        <v>1.9784517206433587E-2</v>
      </c>
      <c r="F13" s="200">
        <v>34.08</v>
      </c>
      <c r="G13" s="197">
        <f t="shared" si="1"/>
        <v>3.0224915944934462E-5</v>
      </c>
      <c r="H13" s="200">
        <v>24367198.170000002</v>
      </c>
      <c r="I13" s="197">
        <f t="shared" si="2"/>
        <v>2.2756017526513881E-2</v>
      </c>
      <c r="J13" s="200">
        <v>160000</v>
      </c>
      <c r="K13" s="197">
        <f t="shared" si="3"/>
        <v>9.5358106321052091E-4</v>
      </c>
      <c r="L13" s="200">
        <v>5287308.32</v>
      </c>
      <c r="M13" s="197">
        <f t="shared" si="4"/>
        <v>7.4469676366757005E-3</v>
      </c>
      <c r="N13" s="200">
        <v>1797.43</v>
      </c>
      <c r="O13" s="202">
        <v>10</v>
      </c>
    </row>
    <row r="14" spans="2:15" s="43" customFormat="1" ht="26.4" x14ac:dyDescent="0.3">
      <c r="B14" s="201">
        <v>9</v>
      </c>
      <c r="C14" s="199" t="s">
        <v>100</v>
      </c>
      <c r="D14" s="196">
        <v>99363.01</v>
      </c>
      <c r="E14" s="197">
        <f t="shared" si="0"/>
        <v>8.0149654106530192E-5</v>
      </c>
      <c r="F14" s="200">
        <v>784</v>
      </c>
      <c r="G14" s="197">
        <f t="shared" si="1"/>
        <v>6.9531496774731863E-4</v>
      </c>
      <c r="H14" s="200">
        <v>98579.01</v>
      </c>
      <c r="I14" s="197">
        <f t="shared" si="2"/>
        <v>9.2060878877252831E-5</v>
      </c>
      <c r="J14" s="200">
        <v>0</v>
      </c>
      <c r="K14" s="197">
        <f t="shared" si="3"/>
        <v>0</v>
      </c>
      <c r="L14" s="200">
        <v>99363.01</v>
      </c>
      <c r="M14" s="197">
        <f t="shared" si="4"/>
        <v>1.3994892579910752E-4</v>
      </c>
      <c r="N14" s="200">
        <v>516.41999999999996</v>
      </c>
      <c r="O14" s="202">
        <v>9</v>
      </c>
    </row>
    <row r="15" spans="2:15" s="43" customFormat="1" ht="26.4" x14ac:dyDescent="0.3">
      <c r="B15" s="201">
        <v>10</v>
      </c>
      <c r="C15" s="199" t="s">
        <v>101</v>
      </c>
      <c r="D15" s="196">
        <v>17970429.920000002</v>
      </c>
      <c r="E15" s="197">
        <f t="shared" si="0"/>
        <v>1.4495572771332524E-2</v>
      </c>
      <c r="F15" s="200">
        <v>3734.8</v>
      </c>
      <c r="G15" s="197">
        <f t="shared" si="1"/>
        <v>3.3123244152330178E-3</v>
      </c>
      <c r="H15" s="200">
        <v>10470145.300000001</v>
      </c>
      <c r="I15" s="197">
        <f t="shared" si="2"/>
        <v>9.7778500543933052E-3</v>
      </c>
      <c r="J15" s="200">
        <v>7496549.8200000003</v>
      </c>
      <c r="K15" s="197">
        <f t="shared" si="3"/>
        <v>4.4678549673539E-2</v>
      </c>
      <c r="L15" s="200">
        <v>13491539.6</v>
      </c>
      <c r="M15" s="197">
        <f t="shared" si="4"/>
        <v>1.9002307542777951E-2</v>
      </c>
      <c r="N15" s="200">
        <v>76823.33</v>
      </c>
      <c r="O15" s="202">
        <v>43</v>
      </c>
    </row>
    <row r="16" spans="2:15" s="43" customFormat="1" ht="26.4" x14ac:dyDescent="0.3">
      <c r="B16" s="201">
        <v>11</v>
      </c>
      <c r="C16" s="199" t="s">
        <v>102</v>
      </c>
      <c r="D16" s="196">
        <v>7216537.1399999997</v>
      </c>
      <c r="E16" s="197">
        <f t="shared" si="0"/>
        <v>5.8211094412088434E-3</v>
      </c>
      <c r="F16" s="200">
        <v>184142.56</v>
      </c>
      <c r="G16" s="197">
        <f t="shared" si="1"/>
        <v>0.16331259970319986</v>
      </c>
      <c r="H16" s="200">
        <v>1933548.5200000003</v>
      </c>
      <c r="I16" s="197">
        <f t="shared" si="2"/>
        <v>1.8057005857840479E-3</v>
      </c>
      <c r="J16" s="200">
        <v>5098846.0600000005</v>
      </c>
      <c r="K16" s="197">
        <f t="shared" si="3"/>
        <v>3.0388519044009851E-2</v>
      </c>
      <c r="L16" s="200">
        <v>7049308.7999999998</v>
      </c>
      <c r="M16" s="197">
        <f t="shared" si="4"/>
        <v>9.9286766190576931E-3</v>
      </c>
      <c r="N16" s="200">
        <v>89445.29</v>
      </c>
      <c r="O16" s="202">
        <v>104</v>
      </c>
    </row>
    <row r="17" spans="2:15" s="43" customFormat="1" ht="26.4" x14ac:dyDescent="0.3">
      <c r="B17" s="201">
        <v>12</v>
      </c>
      <c r="C17" s="199" t="s">
        <v>103</v>
      </c>
      <c r="D17" s="196">
        <v>3281580.62</v>
      </c>
      <c r="E17" s="197">
        <f t="shared" si="0"/>
        <v>2.6470368763556271E-3</v>
      </c>
      <c r="F17" s="200">
        <v>0</v>
      </c>
      <c r="G17" s="197">
        <f t="shared" si="1"/>
        <v>0</v>
      </c>
      <c r="H17" s="200">
        <v>2269845.21</v>
      </c>
      <c r="I17" s="197">
        <f t="shared" si="2"/>
        <v>2.1197610419086427E-3</v>
      </c>
      <c r="J17" s="200">
        <v>1011735.4099999999</v>
      </c>
      <c r="K17" s="197">
        <f t="shared" si="3"/>
        <v>6.0298232997220763E-3</v>
      </c>
      <c r="L17" s="200">
        <v>2339388.2000000002</v>
      </c>
      <c r="M17" s="197">
        <f t="shared" si="4"/>
        <v>3.294937075850538E-3</v>
      </c>
      <c r="N17" s="200">
        <v>10255.07</v>
      </c>
      <c r="O17" s="202">
        <v>34</v>
      </c>
    </row>
    <row r="18" spans="2:15" s="43" customFormat="1" ht="26.4" x14ac:dyDescent="0.3">
      <c r="B18" s="194">
        <v>13</v>
      </c>
      <c r="C18" s="199" t="s">
        <v>104</v>
      </c>
      <c r="D18" s="196">
        <v>50289378.93</v>
      </c>
      <c r="E18" s="197">
        <f t="shared" si="0"/>
        <v>4.0565159272768887E-2</v>
      </c>
      <c r="F18" s="200">
        <v>48000</v>
      </c>
      <c r="G18" s="197">
        <f t="shared" si="1"/>
        <v>4.2570304147795023E-2</v>
      </c>
      <c r="H18" s="200">
        <v>49941378.93</v>
      </c>
      <c r="I18" s="197">
        <f t="shared" si="2"/>
        <v>4.6639210889191492E-2</v>
      </c>
      <c r="J18" s="200">
        <v>300000</v>
      </c>
      <c r="K18" s="197">
        <f t="shared" si="3"/>
        <v>1.7879644935197268E-3</v>
      </c>
      <c r="L18" s="200">
        <v>36723731.189999998</v>
      </c>
      <c r="M18" s="197">
        <f t="shared" si="4"/>
        <v>5.1723943662492521E-2</v>
      </c>
      <c r="N18" s="200">
        <v>117082.99</v>
      </c>
      <c r="O18" s="202">
        <v>30</v>
      </c>
    </row>
    <row r="19" spans="2:15" s="43" customFormat="1" ht="26.4" x14ac:dyDescent="0.3">
      <c r="B19" s="201">
        <v>14</v>
      </c>
      <c r="C19" s="199" t="s">
        <v>105</v>
      </c>
      <c r="D19" s="196">
        <v>30910613.809999999</v>
      </c>
      <c r="E19" s="197">
        <f t="shared" si="0"/>
        <v>2.4933574426660741E-2</v>
      </c>
      <c r="F19" s="200">
        <v>5353.6299999999992</v>
      </c>
      <c r="G19" s="197">
        <f t="shared" si="1"/>
        <v>4.7480345290574965E-3</v>
      </c>
      <c r="H19" s="200">
        <v>30905260.18</v>
      </c>
      <c r="I19" s="197">
        <f t="shared" si="2"/>
        <v>2.8861777107529941E-2</v>
      </c>
      <c r="J19" s="200">
        <v>0</v>
      </c>
      <c r="K19" s="197">
        <f t="shared" si="3"/>
        <v>0</v>
      </c>
      <c r="L19" s="200">
        <v>30239335.73</v>
      </c>
      <c r="M19" s="197">
        <f t="shared" si="4"/>
        <v>4.2590925459002012E-2</v>
      </c>
      <c r="N19" s="200">
        <v>26265.66</v>
      </c>
      <c r="O19" s="202">
        <v>58</v>
      </c>
    </row>
    <row r="20" spans="2:15" s="43" customFormat="1" ht="26.4" x14ac:dyDescent="0.3">
      <c r="B20" s="201">
        <v>15</v>
      </c>
      <c r="C20" s="199" t="s">
        <v>106</v>
      </c>
      <c r="D20" s="196">
        <v>551880.18000000005</v>
      </c>
      <c r="E20" s="197">
        <f t="shared" si="0"/>
        <v>4.4516571644970932E-4</v>
      </c>
      <c r="F20" s="200">
        <v>4176.6400000000003</v>
      </c>
      <c r="G20" s="197">
        <f t="shared" si="1"/>
        <v>3.704184064913471E-3</v>
      </c>
      <c r="H20" s="200">
        <v>0</v>
      </c>
      <c r="I20" s="197">
        <f t="shared" si="2"/>
        <v>0</v>
      </c>
      <c r="J20" s="200">
        <v>547703.53999999992</v>
      </c>
      <c r="K20" s="197">
        <f t="shared" si="3"/>
        <v>3.2642482749835377E-3</v>
      </c>
      <c r="L20" s="200">
        <v>551880.18000000005</v>
      </c>
      <c r="M20" s="197">
        <f t="shared" si="4"/>
        <v>7.7730171782052621E-4</v>
      </c>
      <c r="N20" s="200">
        <v>13850.38</v>
      </c>
      <c r="O20" s="202">
        <v>17</v>
      </c>
    </row>
    <row r="21" spans="2:15" s="43" customFormat="1" ht="26.4" x14ac:dyDescent="0.3">
      <c r="B21" s="201">
        <v>16</v>
      </c>
      <c r="C21" s="199" t="s">
        <v>107</v>
      </c>
      <c r="D21" s="196">
        <v>17256652.699999999</v>
      </c>
      <c r="E21" s="197">
        <f t="shared" si="0"/>
        <v>1.3919815280772196E-2</v>
      </c>
      <c r="F21" s="200">
        <v>24002.52</v>
      </c>
      <c r="G21" s="197">
        <f t="shared" si="1"/>
        <v>2.128738701486527E-2</v>
      </c>
      <c r="H21" s="200">
        <v>16770179.669999998</v>
      </c>
      <c r="I21" s="197">
        <f t="shared" si="2"/>
        <v>1.5661320592990715E-2</v>
      </c>
      <c r="J21" s="200">
        <v>462470.51</v>
      </c>
      <c r="K21" s="197">
        <f t="shared" si="3"/>
        <v>2.7562695039331994E-3</v>
      </c>
      <c r="L21" s="200">
        <v>10192301.41</v>
      </c>
      <c r="M21" s="197">
        <f t="shared" si="4"/>
        <v>1.4355459176913311E-2</v>
      </c>
      <c r="N21" s="200">
        <v>29659.45</v>
      </c>
      <c r="O21" s="202">
        <v>79</v>
      </c>
    </row>
    <row r="22" spans="2:15" s="43" customFormat="1" ht="26.4" x14ac:dyDescent="0.3">
      <c r="B22" s="201">
        <v>17</v>
      </c>
      <c r="C22" s="199" t="s">
        <v>108</v>
      </c>
      <c r="D22" s="196">
        <v>2200679.88</v>
      </c>
      <c r="E22" s="197">
        <f t="shared" si="0"/>
        <v>1.7751448067163059E-3</v>
      </c>
      <c r="F22" s="200">
        <v>21681.809999999998</v>
      </c>
      <c r="G22" s="197">
        <f t="shared" si="1"/>
        <v>1.9229192628639657E-2</v>
      </c>
      <c r="H22" s="200">
        <v>2000885.62</v>
      </c>
      <c r="I22" s="197">
        <f t="shared" si="2"/>
        <v>1.8685852973169131E-3</v>
      </c>
      <c r="J22" s="200">
        <v>178112.45</v>
      </c>
      <c r="K22" s="197">
        <f t="shared" si="3"/>
        <v>1.0615291215126923E-3</v>
      </c>
      <c r="L22" s="200">
        <v>1505004.34</v>
      </c>
      <c r="M22" s="197">
        <f t="shared" si="4"/>
        <v>2.1197399384941624E-3</v>
      </c>
      <c r="N22" s="200">
        <v>3655.5</v>
      </c>
      <c r="O22" s="202">
        <v>22</v>
      </c>
    </row>
    <row r="23" spans="2:15" s="43" customFormat="1" ht="26.4" x14ac:dyDescent="0.3">
      <c r="B23" s="201">
        <v>18</v>
      </c>
      <c r="C23" s="199" t="s">
        <v>109</v>
      </c>
      <c r="D23" s="196">
        <v>72605783.170000002</v>
      </c>
      <c r="E23" s="197">
        <f t="shared" si="0"/>
        <v>5.8566345838448657E-2</v>
      </c>
      <c r="F23" s="200">
        <v>0</v>
      </c>
      <c r="G23" s="197">
        <f t="shared" si="1"/>
        <v>0</v>
      </c>
      <c r="H23" s="200">
        <v>67781815.530000001</v>
      </c>
      <c r="I23" s="197">
        <f t="shared" si="2"/>
        <v>6.3300022079625526E-2</v>
      </c>
      <c r="J23" s="200">
        <v>4823967.6400000006</v>
      </c>
      <c r="K23" s="197">
        <f t="shared" si="3"/>
        <v>2.8750276194027178E-2</v>
      </c>
      <c r="L23" s="200">
        <v>47581032.399999999</v>
      </c>
      <c r="M23" s="197">
        <f t="shared" si="4"/>
        <v>6.7016029131892557E-2</v>
      </c>
      <c r="N23" s="200">
        <v>27050.98</v>
      </c>
      <c r="O23" s="202">
        <v>70</v>
      </c>
    </row>
    <row r="24" spans="2:15" s="43" customFormat="1" ht="26.4" x14ac:dyDescent="0.3">
      <c r="B24" s="194">
        <v>19</v>
      </c>
      <c r="C24" s="199" t="s">
        <v>110</v>
      </c>
      <c r="D24" s="196">
        <v>60818564.170000002</v>
      </c>
      <c r="E24" s="197">
        <f t="shared" si="0"/>
        <v>4.9058365698475832E-2</v>
      </c>
      <c r="F24" s="200">
        <v>129918.89</v>
      </c>
      <c r="G24" s="197">
        <f t="shared" si="1"/>
        <v>0.1152226387884151</v>
      </c>
      <c r="H24" s="200">
        <v>52207548.079999991</v>
      </c>
      <c r="I24" s="197">
        <f t="shared" si="2"/>
        <v>4.8755538935430907E-2</v>
      </c>
      <c r="J24" s="200">
        <v>8481097.2000000011</v>
      </c>
      <c r="K24" s="197">
        <f t="shared" si="3"/>
        <v>5.0546335532298585E-2</v>
      </c>
      <c r="L24" s="200">
        <v>28533540.870000001</v>
      </c>
      <c r="M24" s="197">
        <f t="shared" si="4"/>
        <v>4.018837990114664E-2</v>
      </c>
      <c r="N24" s="200">
        <v>36383.47</v>
      </c>
      <c r="O24" s="202">
        <v>291</v>
      </c>
    </row>
    <row r="25" spans="2:15" s="43" customFormat="1" ht="26.4" x14ac:dyDescent="0.3">
      <c r="B25" s="201">
        <v>20</v>
      </c>
      <c r="C25" s="199" t="s">
        <v>111</v>
      </c>
      <c r="D25" s="196">
        <v>4145418.49</v>
      </c>
      <c r="E25" s="197">
        <f t="shared" si="0"/>
        <v>3.3438384978506062E-3</v>
      </c>
      <c r="F25" s="200">
        <v>9403.4</v>
      </c>
      <c r="G25" s="197">
        <f t="shared" si="1"/>
        <v>8.339699958820326E-3</v>
      </c>
      <c r="H25" s="200">
        <v>4013752.38</v>
      </c>
      <c r="I25" s="197">
        <f t="shared" si="2"/>
        <v>3.7483595310854236E-3</v>
      </c>
      <c r="J25" s="200">
        <v>122262.70999999999</v>
      </c>
      <c r="K25" s="197">
        <f t="shared" si="3"/>
        <v>7.286712812049974E-4</v>
      </c>
      <c r="L25" s="200">
        <v>1800213.01</v>
      </c>
      <c r="M25" s="197">
        <f t="shared" si="4"/>
        <v>2.5355298411257675E-3</v>
      </c>
      <c r="N25" s="200">
        <v>2547.2800000000002</v>
      </c>
      <c r="O25" s="202">
        <v>9</v>
      </c>
    </row>
    <row r="26" spans="2:15" s="43" customFormat="1" ht="26.4" x14ac:dyDescent="0.3">
      <c r="B26" s="201">
        <v>21</v>
      </c>
      <c r="C26" s="199" t="s">
        <v>112</v>
      </c>
      <c r="D26" s="196">
        <v>108641647.87</v>
      </c>
      <c r="E26" s="197">
        <f t="shared" si="0"/>
        <v>8.7634125600099616E-2</v>
      </c>
      <c r="F26" s="200">
        <v>42044.58</v>
      </c>
      <c r="G26" s="197">
        <f t="shared" si="1"/>
        <v>3.7288553299297908E-2</v>
      </c>
      <c r="H26" s="200">
        <v>98766675.820000023</v>
      </c>
      <c r="I26" s="197">
        <f t="shared" si="2"/>
        <v>9.2236136067646843E-2</v>
      </c>
      <c r="J26" s="200">
        <v>9832927.4700000007</v>
      </c>
      <c r="K26" s="197">
        <f t="shared" si="3"/>
        <v>5.8603083945715867E-2</v>
      </c>
      <c r="L26" s="200">
        <v>82578953.390000001</v>
      </c>
      <c r="M26" s="197">
        <f t="shared" si="4"/>
        <v>0.1163092364104617</v>
      </c>
      <c r="N26" s="200">
        <v>21752.81</v>
      </c>
      <c r="O26" s="202">
        <v>121</v>
      </c>
    </row>
    <row r="27" spans="2:15" s="43" customFormat="1" ht="26.4" x14ac:dyDescent="0.3">
      <c r="B27" s="201">
        <v>22</v>
      </c>
      <c r="C27" s="199" t="s">
        <v>113</v>
      </c>
      <c r="D27" s="196">
        <v>1688208.23</v>
      </c>
      <c r="E27" s="197">
        <f t="shared" si="0"/>
        <v>1.3617673789702786E-3</v>
      </c>
      <c r="F27" s="200">
        <v>110648.23999999999</v>
      </c>
      <c r="G27" s="197">
        <f t="shared" si="1"/>
        <v>9.8131858962879556E-2</v>
      </c>
      <c r="H27" s="200">
        <v>451777.8</v>
      </c>
      <c r="I27" s="197">
        <f t="shared" si="2"/>
        <v>4.2190585323621891E-4</v>
      </c>
      <c r="J27" s="200">
        <v>1125782.1900000002</v>
      </c>
      <c r="K27" s="197">
        <f t="shared" si="3"/>
        <v>6.7095286105229301E-3</v>
      </c>
      <c r="L27" s="200">
        <v>1686887.53</v>
      </c>
      <c r="M27" s="197">
        <f t="shared" si="4"/>
        <v>2.3759153206752673E-3</v>
      </c>
      <c r="N27" s="200">
        <v>26108.57</v>
      </c>
      <c r="O27" s="202">
        <v>110</v>
      </c>
    </row>
    <row r="28" spans="2:15" s="43" customFormat="1" ht="26.4" x14ac:dyDescent="0.3">
      <c r="B28" s="201">
        <v>23</v>
      </c>
      <c r="C28" s="199" t="s">
        <v>114</v>
      </c>
      <c r="D28" s="196">
        <v>284829206.73000002</v>
      </c>
      <c r="E28" s="197">
        <f t="shared" si="0"/>
        <v>0.22975312844132728</v>
      </c>
      <c r="F28" s="200">
        <v>51156.39</v>
      </c>
      <c r="G28" s="197">
        <f t="shared" si="1"/>
        <v>4.5369647529233746E-2</v>
      </c>
      <c r="H28" s="200">
        <v>182932244.64000005</v>
      </c>
      <c r="I28" s="197">
        <f t="shared" si="2"/>
        <v>0.17083660321347344</v>
      </c>
      <c r="J28" s="200">
        <v>101845805.69999999</v>
      </c>
      <c r="K28" s="197">
        <f t="shared" si="3"/>
        <v>0.60698894801836323</v>
      </c>
      <c r="L28" s="200">
        <v>184033565.88</v>
      </c>
      <c r="M28" s="197">
        <f t="shared" si="4"/>
        <v>0.25920410277310729</v>
      </c>
      <c r="N28" s="200">
        <v>109660.44</v>
      </c>
      <c r="O28" s="202">
        <v>249</v>
      </c>
    </row>
    <row r="29" spans="2:15" s="43" customFormat="1" ht="26.4" x14ac:dyDescent="0.3">
      <c r="B29" s="201">
        <v>24</v>
      </c>
      <c r="C29" s="199" t="s">
        <v>115</v>
      </c>
      <c r="D29" s="196">
        <v>9062371.6500000004</v>
      </c>
      <c r="E29" s="197">
        <f t="shared" si="0"/>
        <v>7.3100236509776161E-3</v>
      </c>
      <c r="F29" s="200">
        <v>0</v>
      </c>
      <c r="G29" s="197">
        <f t="shared" si="1"/>
        <v>0</v>
      </c>
      <c r="H29" s="200">
        <v>9039611.4499999993</v>
      </c>
      <c r="I29" s="197">
        <f t="shared" si="2"/>
        <v>8.4419043647920369E-3</v>
      </c>
      <c r="J29" s="200">
        <v>22760.2</v>
      </c>
      <c r="K29" s="197">
        <f t="shared" si="3"/>
        <v>1.3564809821802563E-4</v>
      </c>
      <c r="L29" s="200">
        <v>4054279.6</v>
      </c>
      <c r="M29" s="197">
        <f t="shared" si="4"/>
        <v>5.7102947556564101E-3</v>
      </c>
      <c r="N29" s="200">
        <v>33166.660000000003</v>
      </c>
      <c r="O29" s="202">
        <v>26</v>
      </c>
    </row>
    <row r="30" spans="2:15" s="43" customFormat="1" ht="26.4" x14ac:dyDescent="0.3">
      <c r="B30" s="194">
        <v>25</v>
      </c>
      <c r="C30" s="199" t="s">
        <v>116</v>
      </c>
      <c r="D30" s="196">
        <v>28233814.84</v>
      </c>
      <c r="E30" s="197">
        <f t="shared" si="0"/>
        <v>2.2774375429385839E-2</v>
      </c>
      <c r="F30" s="200">
        <v>20962.559999999998</v>
      </c>
      <c r="G30" s="197">
        <f t="shared" si="1"/>
        <v>1.8591303227425041E-2</v>
      </c>
      <c r="H30" s="200">
        <v>28212852.280000001</v>
      </c>
      <c r="I30" s="197">
        <f t="shared" si="2"/>
        <v>2.6347393593533823E-2</v>
      </c>
      <c r="J30" s="200">
        <v>0</v>
      </c>
      <c r="K30" s="197">
        <f t="shared" si="3"/>
        <v>0</v>
      </c>
      <c r="L30" s="200">
        <v>3685869.63</v>
      </c>
      <c r="M30" s="197">
        <f t="shared" si="4"/>
        <v>5.1914036758151138E-3</v>
      </c>
      <c r="N30" s="200">
        <v>2638.82</v>
      </c>
      <c r="O30" s="202">
        <v>14</v>
      </c>
    </row>
    <row r="31" spans="2:15" s="43" customFormat="1" ht="26.4" x14ac:dyDescent="0.3">
      <c r="B31" s="201">
        <v>26</v>
      </c>
      <c r="C31" s="195" t="s">
        <v>117</v>
      </c>
      <c r="D31" s="196">
        <v>6707079.3799999999</v>
      </c>
      <c r="E31" s="197">
        <f t="shared" si="0"/>
        <v>5.4101631217899002E-3</v>
      </c>
      <c r="F31" s="196">
        <v>0</v>
      </c>
      <c r="G31" s="197">
        <f t="shared" si="1"/>
        <v>0</v>
      </c>
      <c r="H31" s="196">
        <v>5090145.7700000005</v>
      </c>
      <c r="I31" s="197">
        <f t="shared" si="2"/>
        <v>4.7535808403790106E-3</v>
      </c>
      <c r="J31" s="196">
        <v>1616933.6099999999</v>
      </c>
      <c r="K31" s="197">
        <f t="shared" si="3"/>
        <v>9.6367329435289115E-3</v>
      </c>
      <c r="L31" s="196">
        <v>5403576.5800000001</v>
      </c>
      <c r="M31" s="197">
        <f t="shared" si="4"/>
        <v>7.6107269480283988E-3</v>
      </c>
      <c r="N31" s="196">
        <v>10043.43</v>
      </c>
      <c r="O31" s="198">
        <v>19</v>
      </c>
    </row>
    <row r="32" spans="2:15" s="43" customFormat="1" ht="20.25" customHeight="1" x14ac:dyDescent="0.3">
      <c r="B32" s="211"/>
      <c r="C32" s="212"/>
      <c r="D32" s="213"/>
      <c r="E32" s="214"/>
      <c r="F32" s="213"/>
      <c r="G32" s="214"/>
      <c r="H32" s="213"/>
      <c r="I32" s="214"/>
      <c r="J32" s="213"/>
      <c r="K32" s="214"/>
      <c r="L32" s="213"/>
      <c r="M32" s="214"/>
      <c r="N32" s="215"/>
      <c r="O32" s="216"/>
    </row>
    <row r="33" spans="2:15" s="53" customFormat="1" ht="31.8" x14ac:dyDescent="0.3">
      <c r="B33" s="217" t="s">
        <v>118</v>
      </c>
      <c r="C33" s="218"/>
      <c r="D33" s="219">
        <f>SUM(D6:D32)</f>
        <v>841435531.85000002</v>
      </c>
      <c r="E33" s="220">
        <f>D33/$D$52</f>
        <v>0.6787311176535592</v>
      </c>
      <c r="F33" s="219">
        <f>SUM(F6:F31)</f>
        <v>1127546.5599999998</v>
      </c>
      <c r="G33" s="220">
        <f>F33/$F$52</f>
        <v>1</v>
      </c>
      <c r="H33" s="219">
        <f>SUM(H6:H31)</f>
        <v>682965634.62000012</v>
      </c>
      <c r="I33" s="220">
        <f>H33/$H$52</f>
        <v>0.63780734424171992</v>
      </c>
      <c r="J33" s="219">
        <f>SUM(J6:J31)</f>
        <v>157342350.66999999</v>
      </c>
      <c r="K33" s="220">
        <f>J33/$J$52</f>
        <v>0.93774178774963257</v>
      </c>
      <c r="L33" s="219">
        <f>SUM(L6:L31)</f>
        <v>534838327.06</v>
      </c>
      <c r="M33" s="220">
        <f>L33/$L$52</f>
        <v>0.75329893235157375</v>
      </c>
      <c r="N33" s="219">
        <f>SUM(N6:N31)</f>
        <v>885232.78000000014</v>
      </c>
      <c r="O33" s="221">
        <f>SUM(O6:O32)</f>
        <v>2076</v>
      </c>
    </row>
    <row r="34" spans="2:15" ht="15.6" x14ac:dyDescent="0.3">
      <c r="B34" s="192"/>
      <c r="C34" s="192"/>
      <c r="D34" s="44"/>
      <c r="E34" s="45"/>
      <c r="F34" s="44"/>
      <c r="G34" s="45"/>
      <c r="H34" s="44"/>
      <c r="I34" s="45"/>
      <c r="J34" s="44"/>
      <c r="K34" s="45"/>
      <c r="L34" s="44"/>
      <c r="M34" s="45"/>
      <c r="N34" s="46"/>
      <c r="O34" s="193"/>
    </row>
    <row r="35" spans="2:15" x14ac:dyDescent="0.3">
      <c r="B35" s="437" t="s">
        <v>119</v>
      </c>
      <c r="C35" s="437"/>
      <c r="D35" s="438" t="s">
        <v>81</v>
      </c>
      <c r="E35" s="438" t="s">
        <v>82</v>
      </c>
      <c r="F35" s="438" t="s">
        <v>83</v>
      </c>
      <c r="G35" s="438" t="s">
        <v>82</v>
      </c>
      <c r="H35" s="438" t="s">
        <v>84</v>
      </c>
      <c r="I35" s="438" t="s">
        <v>82</v>
      </c>
      <c r="J35" s="438" t="s">
        <v>85</v>
      </c>
      <c r="K35" s="438" t="s">
        <v>82</v>
      </c>
      <c r="L35" s="438" t="s">
        <v>86</v>
      </c>
      <c r="M35" s="438" t="s">
        <v>82</v>
      </c>
      <c r="N35" s="438" t="s">
        <v>87</v>
      </c>
      <c r="O35" s="438" t="s">
        <v>88</v>
      </c>
    </row>
    <row r="36" spans="2:15" ht="76.95" customHeight="1" x14ac:dyDescent="0.3">
      <c r="B36" s="437"/>
      <c r="C36" s="437"/>
      <c r="D36" s="438"/>
      <c r="E36" s="438"/>
      <c r="F36" s="439"/>
      <c r="G36" s="438"/>
      <c r="H36" s="438"/>
      <c r="I36" s="438"/>
      <c r="J36" s="438"/>
      <c r="K36" s="438"/>
      <c r="L36" s="438" t="s">
        <v>89</v>
      </c>
      <c r="M36" s="438"/>
      <c r="N36" s="438" t="s">
        <v>90</v>
      </c>
      <c r="O36" s="438" t="s">
        <v>91</v>
      </c>
    </row>
    <row r="37" spans="2:15" ht="15.6" customHeight="1" x14ac:dyDescent="0.3">
      <c r="B37" s="437"/>
      <c r="C37" s="437"/>
      <c r="D37" s="438"/>
      <c r="E37" s="438"/>
      <c r="F37" s="439"/>
      <c r="G37" s="438"/>
      <c r="H37" s="438"/>
      <c r="I37" s="438"/>
      <c r="J37" s="438"/>
      <c r="K37" s="438"/>
      <c r="L37" s="438"/>
      <c r="M37" s="438"/>
      <c r="N37" s="438"/>
      <c r="O37" s="438"/>
    </row>
    <row r="38" spans="2:15" s="43" customFormat="1" ht="26.4" x14ac:dyDescent="0.3">
      <c r="B38" s="194">
        <v>1</v>
      </c>
      <c r="C38" s="195" t="s">
        <v>224</v>
      </c>
      <c r="D38" s="196">
        <v>0</v>
      </c>
      <c r="E38" s="197">
        <f t="shared" ref="E38:E44" si="5">D38/$D$52</f>
        <v>0</v>
      </c>
      <c r="F38" s="196">
        <v>0</v>
      </c>
      <c r="G38" s="197">
        <f t="shared" ref="G38:G44" si="6">F38/$F$52</f>
        <v>0</v>
      </c>
      <c r="H38" s="196">
        <v>0</v>
      </c>
      <c r="I38" s="197">
        <f t="shared" ref="I38:I44" si="7">H38/$H$52</f>
        <v>0</v>
      </c>
      <c r="J38" s="196">
        <v>0</v>
      </c>
      <c r="K38" s="197">
        <f t="shared" ref="K38:K44" si="8">J38/$J$52</f>
        <v>0</v>
      </c>
      <c r="L38" s="196">
        <v>0</v>
      </c>
      <c r="M38" s="197">
        <f t="shared" ref="M38:M44" si="9">L38/$L$52</f>
        <v>0</v>
      </c>
      <c r="N38" s="196">
        <v>0</v>
      </c>
      <c r="O38" s="198">
        <v>0</v>
      </c>
    </row>
    <row r="39" spans="2:15" s="43" customFormat="1" ht="26.4" x14ac:dyDescent="0.3">
      <c r="B39" s="194">
        <v>2</v>
      </c>
      <c r="C39" s="195" t="s">
        <v>120</v>
      </c>
      <c r="D39" s="196">
        <v>19000000</v>
      </c>
      <c r="E39" s="197">
        <f t="shared" si="5"/>
        <v>1.5326059748230996E-2</v>
      </c>
      <c r="F39" s="196">
        <v>0</v>
      </c>
      <c r="G39" s="197">
        <f t="shared" si="6"/>
        <v>0</v>
      </c>
      <c r="H39" s="196">
        <v>19000000</v>
      </c>
      <c r="I39" s="197">
        <f t="shared" si="7"/>
        <v>1.7743703235281058E-2</v>
      </c>
      <c r="J39" s="196">
        <v>0</v>
      </c>
      <c r="K39" s="197">
        <f t="shared" si="8"/>
        <v>0</v>
      </c>
      <c r="L39" s="196">
        <v>2589041.09</v>
      </c>
      <c r="M39" s="197">
        <f t="shared" si="9"/>
        <v>3.6465634383987611E-3</v>
      </c>
      <c r="N39" s="196">
        <v>0</v>
      </c>
      <c r="O39" s="198">
        <v>4</v>
      </c>
    </row>
    <row r="40" spans="2:15" s="43" customFormat="1" ht="26.4" x14ac:dyDescent="0.3">
      <c r="B40" s="201">
        <v>3</v>
      </c>
      <c r="C40" s="199" t="s">
        <v>121</v>
      </c>
      <c r="D40" s="196">
        <v>33760000</v>
      </c>
      <c r="E40" s="197">
        <f t="shared" si="5"/>
        <v>2.7231988268435706E-2</v>
      </c>
      <c r="F40" s="200">
        <v>0</v>
      </c>
      <c r="G40" s="197">
        <f t="shared" si="6"/>
        <v>0</v>
      </c>
      <c r="H40" s="200">
        <v>33760000</v>
      </c>
      <c r="I40" s="197">
        <f t="shared" si="7"/>
        <v>3.1527759011741506E-2</v>
      </c>
      <c r="J40" s="200">
        <v>0</v>
      </c>
      <c r="K40" s="197">
        <f t="shared" si="8"/>
        <v>0</v>
      </c>
      <c r="L40" s="200">
        <v>9633068.5</v>
      </c>
      <c r="M40" s="197">
        <f t="shared" si="9"/>
        <v>1.3567801425542767E-2</v>
      </c>
      <c r="N40" s="200">
        <v>0</v>
      </c>
      <c r="O40" s="202">
        <v>15</v>
      </c>
    </row>
    <row r="41" spans="2:15" s="43" customFormat="1" ht="26.4" x14ac:dyDescent="0.3">
      <c r="B41" s="194">
        <v>4</v>
      </c>
      <c r="C41" s="199" t="s">
        <v>122</v>
      </c>
      <c r="D41" s="196">
        <v>56834596.07</v>
      </c>
      <c r="E41" s="197">
        <f t="shared" si="5"/>
        <v>4.584475869133655E-2</v>
      </c>
      <c r="F41" s="200">
        <v>0</v>
      </c>
      <c r="G41" s="197">
        <f t="shared" si="6"/>
        <v>0</v>
      </c>
      <c r="H41" s="200">
        <v>47853744.420000002</v>
      </c>
      <c r="I41" s="197">
        <f t="shared" si="7"/>
        <v>4.4689612615024576E-2</v>
      </c>
      <c r="J41" s="200">
        <v>8980851.6500000004</v>
      </c>
      <c r="K41" s="197">
        <f t="shared" si="8"/>
        <v>5.3524812905893511E-2</v>
      </c>
      <c r="L41" s="200">
        <v>34335468.530000001</v>
      </c>
      <c r="M41" s="197">
        <f t="shared" si="9"/>
        <v>4.8360168815161315E-2</v>
      </c>
      <c r="N41" s="200">
        <v>0</v>
      </c>
      <c r="O41" s="202">
        <v>69</v>
      </c>
    </row>
    <row r="42" spans="2:15" s="43" customFormat="1" ht="26.4" x14ac:dyDescent="0.3">
      <c r="B42" s="201">
        <v>5</v>
      </c>
      <c r="C42" s="199" t="s">
        <v>123</v>
      </c>
      <c r="D42" s="196">
        <v>175215364.56</v>
      </c>
      <c r="E42" s="197">
        <f t="shared" si="5"/>
        <v>0.1413347971607703</v>
      </c>
      <c r="F42" s="200">
        <v>0</v>
      </c>
      <c r="G42" s="197">
        <f t="shared" si="6"/>
        <v>0</v>
      </c>
      <c r="H42" s="200">
        <v>173750000</v>
      </c>
      <c r="I42" s="197">
        <f t="shared" si="7"/>
        <v>0.16226149669105705</v>
      </c>
      <c r="J42" s="200">
        <v>1465364.5600000003</v>
      </c>
      <c r="K42" s="197">
        <f t="shared" si="8"/>
        <v>8.7333993444738602E-3</v>
      </c>
      <c r="L42" s="200">
        <v>58140707.009999998</v>
      </c>
      <c r="M42" s="197">
        <f t="shared" si="9"/>
        <v>8.1888919138521879E-2</v>
      </c>
      <c r="N42" s="200">
        <v>0</v>
      </c>
      <c r="O42" s="202">
        <v>61</v>
      </c>
    </row>
    <row r="43" spans="2:15" s="43" customFormat="1" ht="26.4" x14ac:dyDescent="0.3">
      <c r="B43" s="194">
        <v>6</v>
      </c>
      <c r="C43" s="199" t="s">
        <v>124</v>
      </c>
      <c r="D43" s="196">
        <v>28000000</v>
      </c>
      <c r="E43" s="197">
        <f t="shared" si="5"/>
        <v>2.2585772260550939E-2</v>
      </c>
      <c r="F43" s="200">
        <v>0</v>
      </c>
      <c r="G43" s="197">
        <f t="shared" si="6"/>
        <v>0</v>
      </c>
      <c r="H43" s="200">
        <v>28000000</v>
      </c>
      <c r="I43" s="197">
        <f t="shared" si="7"/>
        <v>2.6148615294098402E-2</v>
      </c>
      <c r="J43" s="200">
        <v>0</v>
      </c>
      <c r="K43" s="197">
        <f t="shared" si="8"/>
        <v>0</v>
      </c>
      <c r="L43" s="200">
        <v>13836986.310000001</v>
      </c>
      <c r="M43" s="197">
        <f t="shared" si="9"/>
        <v>1.9488855766159427E-2</v>
      </c>
      <c r="N43" s="200">
        <v>0</v>
      </c>
      <c r="O43" s="202">
        <v>11</v>
      </c>
    </row>
    <row r="44" spans="2:15" s="43" customFormat="1" ht="26.4" x14ac:dyDescent="0.3">
      <c r="B44" s="201">
        <v>7</v>
      </c>
      <c r="C44" s="199" t="s">
        <v>125</v>
      </c>
      <c r="D44" s="196">
        <v>85473020.439999998</v>
      </c>
      <c r="E44" s="197">
        <f t="shared" si="5"/>
        <v>6.8945506217116273E-2</v>
      </c>
      <c r="F44" s="200">
        <v>0</v>
      </c>
      <c r="G44" s="197">
        <f t="shared" si="6"/>
        <v>0</v>
      </c>
      <c r="H44" s="200">
        <v>85473020.439999998</v>
      </c>
      <c r="I44" s="197">
        <f t="shared" si="7"/>
        <v>7.9821468911077484E-2</v>
      </c>
      <c r="J44" s="200">
        <v>0</v>
      </c>
      <c r="K44" s="197">
        <f t="shared" si="8"/>
        <v>0</v>
      </c>
      <c r="L44" s="200">
        <v>56621204.479999997</v>
      </c>
      <c r="M44" s="197">
        <f t="shared" si="9"/>
        <v>7.9748759064642016E-2</v>
      </c>
      <c r="N44" s="200">
        <v>0</v>
      </c>
      <c r="O44" s="202">
        <v>38</v>
      </c>
    </row>
    <row r="45" spans="2:15" ht="19.2" x14ac:dyDescent="0.3">
      <c r="B45" s="203"/>
      <c r="C45" s="203"/>
      <c r="D45" s="204"/>
      <c r="E45" s="205"/>
      <c r="F45" s="204"/>
      <c r="G45" s="205"/>
      <c r="H45" s="204"/>
      <c r="I45" s="205"/>
      <c r="J45" s="204"/>
      <c r="K45" s="205"/>
      <c r="L45" s="204"/>
      <c r="M45" s="205" t="s">
        <v>126</v>
      </c>
      <c r="N45" s="204"/>
      <c r="O45" s="206"/>
    </row>
    <row r="46" spans="2:15" s="53" customFormat="1" ht="31.8" x14ac:dyDescent="0.3">
      <c r="B46" s="217" t="s">
        <v>127</v>
      </c>
      <c r="C46" s="218"/>
      <c r="D46" s="219">
        <f>SUM(D38:D45)</f>
        <v>398282981.06999999</v>
      </c>
      <c r="E46" s="220">
        <f t="shared" ref="E46" si="10">D46/$D$52</f>
        <v>0.32126888234644074</v>
      </c>
      <c r="F46" s="219">
        <f>SUM(F38:F44)</f>
        <v>0</v>
      </c>
      <c r="G46" s="220">
        <f t="shared" ref="G46" si="11">F46/$F$52</f>
        <v>0</v>
      </c>
      <c r="H46" s="219">
        <f>SUM(H38:H44)</f>
        <v>387836764.86000001</v>
      </c>
      <c r="I46" s="220">
        <f t="shared" ref="I46" si="12">H46/$H$52</f>
        <v>0.36219265575828008</v>
      </c>
      <c r="J46" s="219">
        <f>SUM(J38:J44)</f>
        <v>10446216.210000001</v>
      </c>
      <c r="K46" s="220">
        <f t="shared" ref="K46" si="13">J46/$J$52</f>
        <v>6.2258212250367373E-2</v>
      </c>
      <c r="L46" s="219">
        <f>SUM(L38:L44)</f>
        <v>175156475.91999999</v>
      </c>
      <c r="M46" s="220">
        <f t="shared" ref="M46" si="14">L46/$L$52</f>
        <v>0.24670106764842617</v>
      </c>
      <c r="N46" s="219">
        <f>SUM(N38:N44)</f>
        <v>0</v>
      </c>
      <c r="O46" s="221">
        <f>SUM(O38:O44)</f>
        <v>198</v>
      </c>
    </row>
    <row r="47" spans="2:15" ht="19.2" hidden="1" x14ac:dyDescent="0.3">
      <c r="B47" s="207"/>
      <c r="C47" s="207"/>
      <c r="D47" s="208"/>
      <c r="E47" s="209"/>
      <c r="F47" s="208"/>
      <c r="G47" s="209"/>
      <c r="H47" s="208"/>
      <c r="I47" s="209"/>
      <c r="J47" s="208"/>
      <c r="K47" s="209"/>
      <c r="L47" s="208"/>
      <c r="M47" s="209"/>
      <c r="N47" s="208"/>
      <c r="O47" s="210"/>
    </row>
    <row r="48" spans="2:15" ht="19.2" hidden="1" x14ac:dyDescent="0.3">
      <c r="B48" s="207"/>
      <c r="C48" s="207"/>
      <c r="D48" s="208"/>
      <c r="E48" s="209"/>
      <c r="F48" s="208"/>
      <c r="G48" s="209"/>
      <c r="H48" s="208"/>
      <c r="I48" s="209"/>
      <c r="J48" s="208"/>
      <c r="K48" s="209"/>
      <c r="L48" s="208"/>
      <c r="M48" s="209"/>
      <c r="N48" s="208"/>
      <c r="O48" s="210"/>
    </row>
    <row r="49" spans="2:15" ht="19.2" hidden="1" x14ac:dyDescent="0.3">
      <c r="B49" s="207" t="s">
        <v>128</v>
      </c>
      <c r="C49" s="207"/>
      <c r="D49" s="208">
        <v>0</v>
      </c>
      <c r="E49" s="209">
        <v>0</v>
      </c>
      <c r="F49" s="208">
        <v>0</v>
      </c>
      <c r="G49" s="209">
        <v>0</v>
      </c>
      <c r="H49" s="208">
        <v>0</v>
      </c>
      <c r="I49" s="209">
        <v>0</v>
      </c>
      <c r="J49" s="208">
        <v>0</v>
      </c>
      <c r="K49" s="209">
        <v>0</v>
      </c>
      <c r="L49" s="208">
        <v>0</v>
      </c>
      <c r="M49" s="209">
        <v>0</v>
      </c>
      <c r="N49" s="208">
        <v>0</v>
      </c>
      <c r="O49" s="210">
        <v>0</v>
      </c>
    </row>
    <row r="50" spans="2:15" ht="19.2" x14ac:dyDescent="0.3">
      <c r="B50" s="207"/>
      <c r="C50" s="207"/>
      <c r="D50" s="208"/>
      <c r="E50" s="209"/>
      <c r="F50" s="208"/>
      <c r="G50" s="209"/>
      <c r="H50" s="208"/>
      <c r="I50" s="209"/>
      <c r="J50" s="208"/>
      <c r="K50" s="209"/>
      <c r="L50" s="208"/>
      <c r="M50" s="209"/>
      <c r="N50" s="208"/>
      <c r="O50" s="210"/>
    </row>
    <row r="51" spans="2:15" ht="19.2" x14ac:dyDescent="0.3">
      <c r="B51" s="207"/>
      <c r="C51" s="207"/>
      <c r="D51" s="208"/>
      <c r="E51" s="209"/>
      <c r="F51" s="208"/>
      <c r="G51" s="209"/>
      <c r="H51" s="208"/>
      <c r="I51" s="209"/>
      <c r="J51" s="208"/>
      <c r="K51" s="209"/>
      <c r="L51" s="208"/>
      <c r="M51" s="209"/>
      <c r="N51" s="208"/>
      <c r="O51" s="210"/>
    </row>
    <row r="52" spans="2:15" s="53" customFormat="1" ht="31.8" x14ac:dyDescent="0.3">
      <c r="B52" s="217" t="s">
        <v>129</v>
      </c>
      <c r="C52" s="218"/>
      <c r="D52" s="219">
        <f>D33+D46</f>
        <v>1239718512.9200001</v>
      </c>
      <c r="E52" s="220">
        <f>E46+E33</f>
        <v>1</v>
      </c>
      <c r="F52" s="219">
        <f>F33+F46</f>
        <v>1127546.5599999998</v>
      </c>
      <c r="G52" s="220">
        <f>G46+G33</f>
        <v>1</v>
      </c>
      <c r="H52" s="219">
        <f>H33+H46</f>
        <v>1070802399.4800001</v>
      </c>
      <c r="I52" s="220">
        <f>I46+I33</f>
        <v>1</v>
      </c>
      <c r="J52" s="219">
        <f>J33+J46</f>
        <v>167788566.88</v>
      </c>
      <c r="K52" s="220">
        <f>K46+K33</f>
        <v>1</v>
      </c>
      <c r="L52" s="219">
        <f>L33+L46</f>
        <v>709994802.98000002</v>
      </c>
      <c r="M52" s="220">
        <f>M46+M33</f>
        <v>0.99999999999999989</v>
      </c>
      <c r="N52" s="219">
        <f>N33+N46</f>
        <v>885232.78000000014</v>
      </c>
      <c r="O52" s="221">
        <f>O33+O46</f>
        <v>2274</v>
      </c>
    </row>
    <row r="53" spans="2:15" ht="15.6" x14ac:dyDescent="0.3">
      <c r="B53" s="51"/>
      <c r="C53" s="51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</row>
    <row r="54" spans="2:15" ht="28.2" x14ac:dyDescent="0.3">
      <c r="B54" s="47"/>
      <c r="C54" s="48"/>
      <c r="D54" s="49"/>
      <c r="E54" s="49"/>
      <c r="F54" s="49"/>
      <c r="G54" s="48"/>
      <c r="H54" s="49"/>
      <c r="I54" s="48"/>
      <c r="J54" s="49"/>
      <c r="K54" s="48"/>
      <c r="L54" s="48"/>
      <c r="M54" s="48"/>
      <c r="N54" s="48"/>
      <c r="O54" s="48"/>
    </row>
    <row r="55" spans="2:15" x14ac:dyDescent="0.3">
      <c r="D55" s="50"/>
      <c r="E55" s="50"/>
      <c r="F55" s="50"/>
      <c r="H55" s="50"/>
      <c r="J55" s="50"/>
      <c r="L55" s="50"/>
    </row>
    <row r="56" spans="2:15" x14ac:dyDescent="0.3">
      <c r="D56" s="50"/>
      <c r="E56" s="50"/>
      <c r="F56" s="50"/>
      <c r="H56" s="50"/>
      <c r="J56" s="50"/>
      <c r="L56" s="50"/>
    </row>
    <row r="57" spans="2:15" ht="15.6" x14ac:dyDescent="0.3">
      <c r="B57" s="51"/>
      <c r="C57" s="51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</row>
    <row r="58" spans="2:15" ht="28.2" x14ac:dyDescent="0.3">
      <c r="B58" s="47"/>
      <c r="C58" s="48"/>
      <c r="D58" s="49"/>
      <c r="E58" s="49"/>
      <c r="F58" s="49"/>
      <c r="G58" s="48"/>
      <c r="H58" s="49"/>
      <c r="I58" s="48"/>
      <c r="J58" s="49"/>
      <c r="K58" s="48"/>
      <c r="L58" s="49"/>
      <c r="M58" s="48"/>
      <c r="N58" s="48"/>
      <c r="O58" s="48"/>
    </row>
    <row r="59" spans="2:15" x14ac:dyDescent="0.3">
      <c r="D59" s="50"/>
      <c r="E59" s="50"/>
      <c r="F59" s="50"/>
      <c r="H59" s="50"/>
      <c r="J59" s="50"/>
      <c r="L59" s="50"/>
    </row>
    <row r="60" spans="2:15" x14ac:dyDescent="0.3">
      <c r="D60" s="50"/>
      <c r="E60" s="50"/>
      <c r="F60" s="50"/>
      <c r="H60" s="50"/>
      <c r="J60" s="50"/>
      <c r="L60" s="50"/>
    </row>
  </sheetData>
  <mergeCells count="27"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  <mergeCell ref="O3:O5"/>
    <mergeCell ref="H35:H37"/>
    <mergeCell ref="I35:I37"/>
    <mergeCell ref="J35:J37"/>
    <mergeCell ref="K35:K37"/>
    <mergeCell ref="L35:L37"/>
    <mergeCell ref="N3:N5"/>
    <mergeCell ref="M35:M37"/>
    <mergeCell ref="N35:N37"/>
    <mergeCell ref="O35:O37"/>
    <mergeCell ref="B35:C37"/>
    <mergeCell ref="D35:D37"/>
    <mergeCell ref="E35:E37"/>
    <mergeCell ref="F35:F37"/>
    <mergeCell ref="G35:G37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A1:R744"/>
  <sheetViews>
    <sheetView showGridLines="0" zoomScale="40" zoomScaleNormal="40" workbookViewId="0">
      <selection activeCell="B1" sqref="B1:G1"/>
    </sheetView>
  </sheetViews>
  <sheetFormatPr baseColWidth="10" defaultColWidth="11.44140625" defaultRowHeight="20.399999999999999" x14ac:dyDescent="0.7"/>
  <cols>
    <col min="1" max="1" width="3.44140625" style="55" customWidth="1"/>
    <col min="2" max="2" width="74" style="55" customWidth="1"/>
    <col min="3" max="3" width="17.109375" style="55" bestFit="1" customWidth="1"/>
    <col min="4" max="4" width="19.33203125" style="55" bestFit="1" customWidth="1"/>
    <col min="5" max="5" width="16.88671875" style="55" bestFit="1" customWidth="1"/>
    <col min="6" max="6" width="16.6640625" style="55" bestFit="1" customWidth="1"/>
    <col min="7" max="7" width="16.88671875" style="55" bestFit="1" customWidth="1"/>
    <col min="8" max="8" width="16.44140625" style="55" bestFit="1" customWidth="1"/>
    <col min="9" max="9" width="14.88671875" style="55" customWidth="1"/>
    <col min="10" max="10" width="22" style="55" bestFit="1" customWidth="1"/>
    <col min="11" max="11" width="27.77734375" style="55" customWidth="1"/>
    <col min="12" max="12" width="27.109375" style="55" customWidth="1"/>
    <col min="13" max="13" width="10.5546875" style="55" customWidth="1"/>
    <col min="14" max="16384" width="11.44140625" style="55"/>
  </cols>
  <sheetData>
    <row r="1" spans="2:13" ht="96" customHeight="1" x14ac:dyDescent="0.7">
      <c r="B1" s="421" t="s">
        <v>377</v>
      </c>
      <c r="C1" s="429"/>
      <c r="D1" s="429"/>
      <c r="E1" s="429"/>
      <c r="F1" s="429"/>
      <c r="G1" s="429"/>
      <c r="H1" s="222"/>
      <c r="I1" s="222"/>
      <c r="J1" s="222"/>
      <c r="K1" s="222"/>
      <c r="L1" s="223"/>
    </row>
    <row r="2" spans="2:13" s="72" customFormat="1" ht="16.95" customHeight="1" x14ac:dyDescent="0.7"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2:13" s="75" customFormat="1" ht="36.6" x14ac:dyDescent="0.7">
      <c r="B3" s="442" t="s">
        <v>10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4"/>
    </row>
    <row r="4" spans="2:13" s="75" customFormat="1" ht="31.8" x14ac:dyDescent="0.7">
      <c r="B4" s="245" t="s">
        <v>130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46"/>
    </row>
    <row r="5" spans="2:13" s="72" customFormat="1" ht="42" customHeight="1" x14ac:dyDescent="0.7">
      <c r="B5" s="247" t="s">
        <v>131</v>
      </c>
      <c r="C5" s="225" t="s">
        <v>132</v>
      </c>
      <c r="D5" s="225" t="s">
        <v>133</v>
      </c>
      <c r="E5" s="225" t="s">
        <v>134</v>
      </c>
      <c r="F5" s="225" t="s">
        <v>135</v>
      </c>
      <c r="G5" s="225" t="s">
        <v>136</v>
      </c>
      <c r="H5" s="225" t="s">
        <v>137</v>
      </c>
      <c r="I5" s="225" t="s">
        <v>138</v>
      </c>
      <c r="J5" s="225" t="s">
        <v>139</v>
      </c>
      <c r="K5" s="225" t="s">
        <v>140</v>
      </c>
      <c r="L5" s="225" t="s">
        <v>141</v>
      </c>
      <c r="M5" s="248" t="s">
        <v>142</v>
      </c>
    </row>
    <row r="6" spans="2:13" s="73" customFormat="1" ht="26.4" x14ac:dyDescent="0.9">
      <c r="B6" s="249" t="s">
        <v>143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50"/>
    </row>
    <row r="7" spans="2:13" s="73" customFormat="1" ht="26.4" x14ac:dyDescent="0.9">
      <c r="B7" s="299" t="s">
        <v>250</v>
      </c>
      <c r="C7" s="300">
        <v>1</v>
      </c>
      <c r="D7" s="300">
        <v>1</v>
      </c>
      <c r="E7" s="300">
        <v>1</v>
      </c>
      <c r="F7" s="300">
        <v>1</v>
      </c>
      <c r="G7" s="300">
        <v>1</v>
      </c>
      <c r="H7" s="300">
        <v>1</v>
      </c>
      <c r="I7" s="301">
        <v>0</v>
      </c>
      <c r="J7" s="302">
        <v>24000</v>
      </c>
      <c r="K7" s="303">
        <v>24000</v>
      </c>
      <c r="L7" s="303">
        <v>24000</v>
      </c>
      <c r="M7" s="304">
        <v>2</v>
      </c>
    </row>
    <row r="8" spans="2:13" s="73" customFormat="1" ht="26.4" x14ac:dyDescent="0.9">
      <c r="B8" s="299" t="s">
        <v>144</v>
      </c>
      <c r="C8" s="300">
        <v>1</v>
      </c>
      <c r="D8" s="300">
        <v>1.1100000000000001</v>
      </c>
      <c r="E8" s="300">
        <v>1.1100000000000001</v>
      </c>
      <c r="F8" s="300">
        <v>1.1100000000000001</v>
      </c>
      <c r="G8" s="300">
        <v>1.1100000000000001</v>
      </c>
      <c r="H8" s="300">
        <v>1.1100000000000001</v>
      </c>
      <c r="I8" s="301">
        <v>11</v>
      </c>
      <c r="J8" s="302">
        <v>31627</v>
      </c>
      <c r="K8" s="303">
        <v>31627</v>
      </c>
      <c r="L8" s="303">
        <v>35105.97</v>
      </c>
      <c r="M8" s="304">
        <v>2</v>
      </c>
    </row>
    <row r="9" spans="2:13" s="73" customFormat="1" ht="26.4" x14ac:dyDescent="0.9">
      <c r="B9" s="299" t="s">
        <v>293</v>
      </c>
      <c r="C9" s="300">
        <v>1</v>
      </c>
      <c r="D9" s="300">
        <v>80</v>
      </c>
      <c r="E9" s="300">
        <v>80</v>
      </c>
      <c r="F9" s="300">
        <v>80</v>
      </c>
      <c r="G9" s="300">
        <v>80</v>
      </c>
      <c r="H9" s="300">
        <v>80</v>
      </c>
      <c r="I9" s="301">
        <v>-8.0459770114942533</v>
      </c>
      <c r="J9" s="302">
        <v>128</v>
      </c>
      <c r="K9" s="303">
        <v>12800</v>
      </c>
      <c r="L9" s="303">
        <v>10240</v>
      </c>
      <c r="M9" s="304">
        <v>1</v>
      </c>
    </row>
    <row r="10" spans="2:13" s="74" customFormat="1" ht="26.4" x14ac:dyDescent="0.9">
      <c r="B10" s="299" t="s">
        <v>241</v>
      </c>
      <c r="C10" s="300">
        <v>1</v>
      </c>
      <c r="D10" s="300">
        <v>55</v>
      </c>
      <c r="E10" s="300">
        <v>55</v>
      </c>
      <c r="F10" s="300">
        <v>55</v>
      </c>
      <c r="G10" s="300">
        <v>55</v>
      </c>
      <c r="H10" s="300">
        <v>55</v>
      </c>
      <c r="I10" s="301">
        <v>-1.7681728880157204</v>
      </c>
      <c r="J10" s="302">
        <v>187</v>
      </c>
      <c r="K10" s="303">
        <v>187</v>
      </c>
      <c r="L10" s="303">
        <v>10285</v>
      </c>
      <c r="M10" s="304">
        <v>2</v>
      </c>
    </row>
    <row r="11" spans="2:13" s="74" customFormat="1" ht="26.4" x14ac:dyDescent="0.9">
      <c r="B11" s="299" t="s">
        <v>145</v>
      </c>
      <c r="C11" s="300">
        <v>1</v>
      </c>
      <c r="D11" s="300">
        <v>2.14</v>
      </c>
      <c r="E11" s="300">
        <v>2.12</v>
      </c>
      <c r="F11" s="300">
        <v>2.14</v>
      </c>
      <c r="G11" s="300">
        <v>2.13</v>
      </c>
      <c r="H11" s="300">
        <v>2.1321746411483251</v>
      </c>
      <c r="I11" s="301">
        <v>-0.46728971962617905</v>
      </c>
      <c r="J11" s="302">
        <v>54340</v>
      </c>
      <c r="K11" s="303">
        <v>54340</v>
      </c>
      <c r="L11" s="303">
        <v>115862.37</v>
      </c>
      <c r="M11" s="304">
        <v>10</v>
      </c>
    </row>
    <row r="12" spans="2:13" s="74" customFormat="1" ht="26.4" x14ac:dyDescent="0.9">
      <c r="B12" s="299" t="s">
        <v>374</v>
      </c>
      <c r="C12" s="300">
        <v>1</v>
      </c>
      <c r="D12" s="300">
        <v>3.9099999999999997</v>
      </c>
      <c r="E12" s="300">
        <v>3.9099999999999997</v>
      </c>
      <c r="F12" s="300">
        <v>3.9099999999999997</v>
      </c>
      <c r="G12" s="300">
        <v>3.9099999999999997</v>
      </c>
      <c r="H12" s="300">
        <v>3.9099999999999997</v>
      </c>
      <c r="I12" s="301">
        <v>5.6756756756756745</v>
      </c>
      <c r="J12" s="302">
        <v>18757</v>
      </c>
      <c r="K12" s="303">
        <v>18757</v>
      </c>
      <c r="L12" s="303">
        <v>73339.87</v>
      </c>
      <c r="M12" s="304">
        <v>2</v>
      </c>
    </row>
    <row r="13" spans="2:13" s="74" customFormat="1" ht="26.4" x14ac:dyDescent="0.9">
      <c r="B13" s="299" t="s">
        <v>375</v>
      </c>
      <c r="C13" s="300">
        <v>1</v>
      </c>
      <c r="D13" s="300">
        <v>2.0999999999999996</v>
      </c>
      <c r="E13" s="300">
        <v>2.0999999999999996</v>
      </c>
      <c r="F13" s="300">
        <v>2.0999999999999996</v>
      </c>
      <c r="G13" s="300">
        <v>2.0999999999999996</v>
      </c>
      <c r="H13" s="300">
        <v>2.0999999999999996</v>
      </c>
      <c r="I13" s="301">
        <v>2.4390243902439157</v>
      </c>
      <c r="J13" s="302">
        <v>36689</v>
      </c>
      <c r="K13" s="303">
        <v>36689</v>
      </c>
      <c r="L13" s="303">
        <v>77046.899999999994</v>
      </c>
      <c r="M13" s="304">
        <v>1</v>
      </c>
    </row>
    <row r="14" spans="2:13" s="74" customFormat="1" ht="26.4" x14ac:dyDescent="0.9">
      <c r="B14" s="299" t="s">
        <v>251</v>
      </c>
      <c r="C14" s="300">
        <v>1</v>
      </c>
      <c r="D14" s="300">
        <v>3.17</v>
      </c>
      <c r="E14" s="300">
        <v>3.17</v>
      </c>
      <c r="F14" s="300">
        <v>3.17</v>
      </c>
      <c r="G14" s="300">
        <v>3.17</v>
      </c>
      <c r="H14" s="300">
        <v>3.17</v>
      </c>
      <c r="I14" s="301">
        <v>0.31645569620252489</v>
      </c>
      <c r="J14" s="302">
        <v>30000</v>
      </c>
      <c r="K14" s="303">
        <v>30000</v>
      </c>
      <c r="L14" s="303">
        <v>95100</v>
      </c>
      <c r="M14" s="304">
        <v>2</v>
      </c>
    </row>
    <row r="15" spans="2:13" s="74" customFormat="1" ht="26.4" x14ac:dyDescent="0.9">
      <c r="B15" s="299" t="s">
        <v>376</v>
      </c>
      <c r="C15" s="300">
        <v>1</v>
      </c>
      <c r="D15" s="300">
        <v>3.97</v>
      </c>
      <c r="E15" s="300">
        <v>3.97</v>
      </c>
      <c r="F15" s="300">
        <v>3.97</v>
      </c>
      <c r="G15" s="300">
        <v>3.97</v>
      </c>
      <c r="H15" s="300">
        <v>3.97</v>
      </c>
      <c r="I15" s="301">
        <v>0</v>
      </c>
      <c r="J15" s="302">
        <v>12500</v>
      </c>
      <c r="K15" s="303">
        <v>12500</v>
      </c>
      <c r="L15" s="303">
        <v>49625</v>
      </c>
      <c r="M15" s="304">
        <v>1</v>
      </c>
    </row>
    <row r="16" spans="2:13" s="74" customFormat="1" ht="26.4" x14ac:dyDescent="0.9">
      <c r="B16" s="253" t="s">
        <v>146</v>
      </c>
      <c r="C16" s="232"/>
      <c r="D16" s="232"/>
      <c r="E16" s="232"/>
      <c r="F16" s="232"/>
      <c r="G16" s="232"/>
      <c r="H16" s="232"/>
      <c r="I16" s="233"/>
      <c r="J16" s="449">
        <f>SUM(J7:J15)</f>
        <v>208228</v>
      </c>
      <c r="K16" s="449">
        <f t="shared" ref="K16" si="0">SUM(K7:K15)</f>
        <v>220900</v>
      </c>
      <c r="L16" s="449">
        <f>SUM(L7:L15)</f>
        <v>490605.11</v>
      </c>
      <c r="M16" s="449">
        <f>SUM(M7:M15)</f>
        <v>23</v>
      </c>
    </row>
    <row r="17" spans="2:13" s="77" customFormat="1" ht="24" x14ac:dyDescent="0.85">
      <c r="B17" s="255" t="s">
        <v>147</v>
      </c>
      <c r="C17" s="236"/>
      <c r="D17" s="236"/>
      <c r="E17" s="236"/>
      <c r="F17" s="236"/>
      <c r="G17" s="236"/>
      <c r="H17" s="236"/>
      <c r="I17" s="236"/>
      <c r="J17" s="236"/>
      <c r="K17" s="237"/>
      <c r="L17" s="237"/>
      <c r="M17" s="256"/>
    </row>
    <row r="18" spans="2:13" s="77" customFormat="1" ht="24" x14ac:dyDescent="0.85">
      <c r="B18" s="255" t="s">
        <v>148</v>
      </c>
      <c r="C18" s="236"/>
      <c r="D18" s="236"/>
      <c r="E18" s="236"/>
      <c r="F18" s="236"/>
      <c r="G18" s="236"/>
      <c r="H18" s="236"/>
      <c r="I18" s="236"/>
      <c r="J18" s="236"/>
      <c r="K18" s="237"/>
      <c r="L18" s="237"/>
      <c r="M18" s="256"/>
    </row>
    <row r="19" spans="2:13" s="77" customFormat="1" ht="24" x14ac:dyDescent="0.85">
      <c r="B19" s="255"/>
      <c r="C19" s="236"/>
      <c r="D19" s="236"/>
      <c r="E19" s="236"/>
      <c r="F19" s="236"/>
      <c r="G19" s="236"/>
      <c r="H19" s="236"/>
      <c r="I19" s="236"/>
      <c r="J19" s="236"/>
      <c r="K19" s="237"/>
      <c r="L19" s="237"/>
      <c r="M19" s="256"/>
    </row>
    <row r="20" spans="2:13" s="72" customFormat="1" ht="41.25" customHeight="1" x14ac:dyDescent="0.7">
      <c r="B20" s="247" t="s">
        <v>131</v>
      </c>
      <c r="C20" s="225" t="s">
        <v>132</v>
      </c>
      <c r="D20" s="225" t="s">
        <v>133</v>
      </c>
      <c r="E20" s="225" t="s">
        <v>149</v>
      </c>
      <c r="F20" s="225" t="s">
        <v>135</v>
      </c>
      <c r="G20" s="225" t="s">
        <v>150</v>
      </c>
      <c r="H20" s="225" t="s">
        <v>137</v>
      </c>
      <c r="I20" s="225" t="s">
        <v>138</v>
      </c>
      <c r="J20" s="225" t="s">
        <v>139</v>
      </c>
      <c r="K20" s="225" t="s">
        <v>140</v>
      </c>
      <c r="L20" s="225" t="s">
        <v>141</v>
      </c>
      <c r="M20" s="248" t="s">
        <v>142</v>
      </c>
    </row>
    <row r="21" spans="2:13" s="74" customFormat="1" ht="26.4" x14ac:dyDescent="0.9">
      <c r="B21" s="257" t="s">
        <v>151</v>
      </c>
      <c r="C21" s="238"/>
      <c r="D21" s="238"/>
      <c r="E21" s="238"/>
      <c r="F21" s="238"/>
      <c r="G21" s="238"/>
      <c r="H21" s="238"/>
      <c r="I21" s="238"/>
      <c r="J21" s="238"/>
      <c r="K21" s="239"/>
      <c r="L21" s="239"/>
      <c r="M21" s="258"/>
    </row>
    <row r="22" spans="2:13" s="74" customFormat="1" ht="26.4" x14ac:dyDescent="0.9">
      <c r="B22" s="299" t="s">
        <v>144</v>
      </c>
      <c r="C22" s="300">
        <v>1</v>
      </c>
      <c r="D22" s="300">
        <v>1.1100000000000001</v>
      </c>
      <c r="E22" s="300">
        <v>1.05</v>
      </c>
      <c r="F22" s="300">
        <v>1.05</v>
      </c>
      <c r="G22" s="300">
        <v>1.1100000000000001</v>
      </c>
      <c r="H22" s="300">
        <v>1.0692811008143781</v>
      </c>
      <c r="I22" s="301">
        <v>11</v>
      </c>
      <c r="J22" s="302">
        <v>7122</v>
      </c>
      <c r="K22" s="303">
        <v>7122</v>
      </c>
      <c r="L22" s="303">
        <v>7615.42</v>
      </c>
      <c r="M22" s="304">
        <v>4</v>
      </c>
    </row>
    <row r="23" spans="2:13" s="74" customFormat="1" ht="26.4" x14ac:dyDescent="0.9">
      <c r="B23" s="299" t="s">
        <v>241</v>
      </c>
      <c r="C23" s="300">
        <v>1</v>
      </c>
      <c r="D23" s="300">
        <v>60</v>
      </c>
      <c r="E23" s="300">
        <v>59</v>
      </c>
      <c r="F23" s="300">
        <v>59</v>
      </c>
      <c r="G23" s="300">
        <v>60</v>
      </c>
      <c r="H23" s="300">
        <v>59.333333333333336</v>
      </c>
      <c r="I23" s="301">
        <v>9.0909090909090917</v>
      </c>
      <c r="J23" s="302">
        <v>30</v>
      </c>
      <c r="K23" s="303">
        <v>30</v>
      </c>
      <c r="L23" s="303">
        <v>1780</v>
      </c>
      <c r="M23" s="304">
        <v>2</v>
      </c>
    </row>
    <row r="24" spans="2:13" s="74" customFormat="1" ht="26.4" x14ac:dyDescent="0.9">
      <c r="B24" s="299" t="s">
        <v>145</v>
      </c>
      <c r="C24" s="300">
        <v>1</v>
      </c>
      <c r="D24" s="300">
        <v>2.16</v>
      </c>
      <c r="E24" s="300">
        <v>2.1</v>
      </c>
      <c r="F24" s="300">
        <v>2.15</v>
      </c>
      <c r="G24" s="300">
        <v>2.12</v>
      </c>
      <c r="H24" s="300">
        <v>2.1385822238215186</v>
      </c>
      <c r="I24" s="301">
        <v>-0.46948356807510738</v>
      </c>
      <c r="J24" s="302">
        <v>13895</v>
      </c>
      <c r="K24" s="303">
        <v>13895</v>
      </c>
      <c r="L24" s="303">
        <v>29715.600000000002</v>
      </c>
      <c r="M24" s="304">
        <v>32</v>
      </c>
    </row>
    <row r="25" spans="2:13" s="74" customFormat="1" ht="26.4" x14ac:dyDescent="0.9">
      <c r="B25" s="299" t="s">
        <v>378</v>
      </c>
      <c r="C25" s="300">
        <v>1</v>
      </c>
      <c r="D25" s="300">
        <v>4.6000000000000005</v>
      </c>
      <c r="E25" s="300">
        <v>4.6000000000000005</v>
      </c>
      <c r="F25" s="300">
        <v>4.6000000000000005</v>
      </c>
      <c r="G25" s="300">
        <v>4.6000000000000005</v>
      </c>
      <c r="H25" s="300">
        <v>4.6000000000000005</v>
      </c>
      <c r="I25" s="301">
        <v>14.999999999999991</v>
      </c>
      <c r="J25" s="302">
        <v>216</v>
      </c>
      <c r="K25" s="303">
        <v>216</v>
      </c>
      <c r="L25" s="303">
        <v>993.6</v>
      </c>
      <c r="M25" s="304">
        <v>1</v>
      </c>
    </row>
    <row r="26" spans="2:13" s="74" customFormat="1" ht="26.4" x14ac:dyDescent="0.9">
      <c r="B26" s="299" t="s">
        <v>294</v>
      </c>
      <c r="C26" s="300">
        <v>1</v>
      </c>
      <c r="D26" s="300">
        <v>56</v>
      </c>
      <c r="E26" s="300">
        <v>51</v>
      </c>
      <c r="F26" s="300">
        <v>56</v>
      </c>
      <c r="G26" s="300">
        <v>51</v>
      </c>
      <c r="H26" s="300">
        <v>53.989690721649481</v>
      </c>
      <c r="I26" s="301">
        <v>-3.7735849056603774</v>
      </c>
      <c r="J26" s="302">
        <v>97</v>
      </c>
      <c r="K26" s="303">
        <v>291</v>
      </c>
      <c r="L26" s="303">
        <v>5237</v>
      </c>
      <c r="M26" s="304">
        <v>6</v>
      </c>
    </row>
    <row r="27" spans="2:13" s="74" customFormat="1" ht="26.4" x14ac:dyDescent="0.9">
      <c r="B27" s="299" t="s">
        <v>379</v>
      </c>
      <c r="C27" s="300">
        <v>1</v>
      </c>
      <c r="D27" s="300">
        <v>3.5</v>
      </c>
      <c r="E27" s="300">
        <v>3.5</v>
      </c>
      <c r="F27" s="300">
        <v>3.5</v>
      </c>
      <c r="G27" s="300">
        <v>3.5</v>
      </c>
      <c r="H27" s="300">
        <v>3.5</v>
      </c>
      <c r="I27" s="301">
        <v>-22.222222222222221</v>
      </c>
      <c r="J27" s="302">
        <v>44</v>
      </c>
      <c r="K27" s="303">
        <v>44</v>
      </c>
      <c r="L27" s="303">
        <v>154</v>
      </c>
      <c r="M27" s="304">
        <v>1</v>
      </c>
    </row>
    <row r="28" spans="2:13" s="74" customFormat="1" ht="26.4" x14ac:dyDescent="0.9">
      <c r="B28" s="299" t="s">
        <v>152</v>
      </c>
      <c r="C28" s="300">
        <v>1</v>
      </c>
      <c r="D28" s="300">
        <v>0.95</v>
      </c>
      <c r="E28" s="300">
        <v>0.95</v>
      </c>
      <c r="F28" s="300">
        <v>0.95</v>
      </c>
      <c r="G28" s="300">
        <v>0.95</v>
      </c>
      <c r="H28" s="300">
        <v>0.95</v>
      </c>
      <c r="I28" s="301">
        <v>46.153846153846139</v>
      </c>
      <c r="J28" s="302">
        <v>50</v>
      </c>
      <c r="K28" s="303">
        <v>50</v>
      </c>
      <c r="L28" s="303">
        <v>47.5</v>
      </c>
      <c r="M28" s="304">
        <v>1</v>
      </c>
    </row>
    <row r="29" spans="2:13" s="74" customFormat="1" ht="26.4" x14ac:dyDescent="0.9">
      <c r="B29" s="299" t="s">
        <v>380</v>
      </c>
      <c r="C29" s="300">
        <v>1</v>
      </c>
      <c r="D29" s="300">
        <v>0.65</v>
      </c>
      <c r="E29" s="300">
        <v>0.65</v>
      </c>
      <c r="F29" s="300">
        <v>0.65</v>
      </c>
      <c r="G29" s="300">
        <v>0.65</v>
      </c>
      <c r="H29" s="300">
        <v>0.65</v>
      </c>
      <c r="I29" s="301">
        <v>-1.5151515151515165</v>
      </c>
      <c r="J29" s="302">
        <v>2695</v>
      </c>
      <c r="K29" s="303">
        <v>2695</v>
      </c>
      <c r="L29" s="303">
        <v>1751.75</v>
      </c>
      <c r="M29" s="304">
        <v>1</v>
      </c>
    </row>
    <row r="30" spans="2:13" s="74" customFormat="1" ht="26.4" x14ac:dyDescent="0.9">
      <c r="B30" s="299" t="s">
        <v>251</v>
      </c>
      <c r="C30" s="300">
        <v>1</v>
      </c>
      <c r="D30" s="300">
        <v>3.05</v>
      </c>
      <c r="E30" s="300">
        <v>3.05</v>
      </c>
      <c r="F30" s="300">
        <v>3.05</v>
      </c>
      <c r="G30" s="300">
        <v>3.05</v>
      </c>
      <c r="H30" s="300">
        <v>3.05</v>
      </c>
      <c r="I30" s="301">
        <v>-0.65146579804560323</v>
      </c>
      <c r="J30" s="302">
        <v>666</v>
      </c>
      <c r="K30" s="303">
        <v>666</v>
      </c>
      <c r="L30" s="303">
        <v>2031.3</v>
      </c>
      <c r="M30" s="304">
        <v>1</v>
      </c>
    </row>
    <row r="31" spans="2:13" s="74" customFormat="1" ht="26.4" x14ac:dyDescent="0.9">
      <c r="B31" s="253" t="s">
        <v>153</v>
      </c>
      <c r="C31" s="232"/>
      <c r="D31" s="232"/>
      <c r="E31" s="232"/>
      <c r="F31" s="232"/>
      <c r="G31" s="232"/>
      <c r="H31" s="232"/>
      <c r="I31" s="233"/>
      <c r="J31" s="234">
        <f>SUM(J22:J30)</f>
        <v>24815</v>
      </c>
      <c r="K31" s="235">
        <f>SUM(K22:K30)</f>
        <v>25009</v>
      </c>
      <c r="L31" s="235">
        <f>SUM(L22:L30)</f>
        <v>49326.170000000006</v>
      </c>
      <c r="M31" s="254">
        <f>SUM(M22:M30)</f>
        <v>49</v>
      </c>
    </row>
    <row r="32" spans="2:13" s="78" customFormat="1" ht="24" x14ac:dyDescent="0.85">
      <c r="B32" s="255" t="s">
        <v>154</v>
      </c>
      <c r="C32" s="236"/>
      <c r="D32" s="236"/>
      <c r="E32" s="236"/>
      <c r="F32" s="236"/>
      <c r="G32" s="236"/>
      <c r="H32" s="236"/>
      <c r="I32" s="236"/>
      <c r="J32" s="236"/>
      <c r="K32" s="237"/>
      <c r="L32" s="237"/>
      <c r="M32" s="256"/>
    </row>
    <row r="33" spans="2:13" s="78" customFormat="1" ht="24" x14ac:dyDescent="0.85">
      <c r="B33" s="255" t="s">
        <v>155</v>
      </c>
      <c r="C33" s="236"/>
      <c r="D33" s="236"/>
      <c r="E33" s="236"/>
      <c r="F33" s="236"/>
      <c r="G33" s="236"/>
      <c r="H33" s="236"/>
      <c r="I33" s="236"/>
      <c r="J33" s="236"/>
      <c r="K33" s="237"/>
      <c r="L33" s="237"/>
      <c r="M33" s="256"/>
    </row>
    <row r="34" spans="2:13" s="74" customFormat="1" ht="28.8" x14ac:dyDescent="0.9">
      <c r="B34" s="305" t="s">
        <v>156</v>
      </c>
      <c r="C34" s="241"/>
      <c r="D34" s="241"/>
      <c r="E34" s="241"/>
      <c r="F34" s="241"/>
      <c r="G34" s="241"/>
      <c r="H34" s="241"/>
      <c r="I34" s="242"/>
      <c r="J34" s="243">
        <f>J16+J31</f>
        <v>233043</v>
      </c>
      <c r="K34" s="244">
        <f>K16+K31</f>
        <v>245909</v>
      </c>
      <c r="L34" s="244">
        <f>L16+L31</f>
        <v>539931.28</v>
      </c>
      <c r="M34" s="306">
        <f>M16+M31</f>
        <v>72</v>
      </c>
    </row>
    <row r="35" spans="2:13" x14ac:dyDescent="0.7">
      <c r="B35" s="259"/>
      <c r="C35" s="54"/>
      <c r="D35" s="54"/>
      <c r="E35" s="54"/>
      <c r="F35" s="54"/>
      <c r="G35" s="54"/>
      <c r="H35" s="54"/>
      <c r="I35" s="54"/>
      <c r="J35" s="56"/>
      <c r="K35" s="57"/>
      <c r="L35" s="57"/>
      <c r="M35" s="260"/>
    </row>
    <row r="36" spans="2:13" s="75" customFormat="1" ht="24.6" x14ac:dyDescent="0.7">
      <c r="B36" s="261" t="s">
        <v>295</v>
      </c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62"/>
    </row>
    <row r="37" spans="2:13" s="72" customFormat="1" ht="42" customHeight="1" x14ac:dyDescent="0.7">
      <c r="B37" s="247" t="s">
        <v>131</v>
      </c>
      <c r="C37" s="225" t="s">
        <v>132</v>
      </c>
      <c r="D37" s="225" t="s">
        <v>133</v>
      </c>
      <c r="E37" s="225" t="s">
        <v>149</v>
      </c>
      <c r="F37" s="225" t="s">
        <v>135</v>
      </c>
      <c r="G37" s="225" t="s">
        <v>150</v>
      </c>
      <c r="H37" s="225" t="s">
        <v>137</v>
      </c>
      <c r="I37" s="225" t="s">
        <v>138</v>
      </c>
      <c r="J37" s="225" t="s">
        <v>139</v>
      </c>
      <c r="K37" s="225" t="s">
        <v>140</v>
      </c>
      <c r="L37" s="225" t="s">
        <v>141</v>
      </c>
      <c r="M37" s="248" t="s">
        <v>142</v>
      </c>
    </row>
    <row r="38" spans="2:13" s="74" customFormat="1" ht="26.4" x14ac:dyDescent="0.9">
      <c r="B38" s="251" t="s">
        <v>381</v>
      </c>
      <c r="C38" s="228">
        <v>7000</v>
      </c>
      <c r="D38" s="228">
        <v>7000</v>
      </c>
      <c r="E38" s="228">
        <v>7000</v>
      </c>
      <c r="F38" s="228">
        <v>7000</v>
      </c>
      <c r="G38" s="228">
        <v>7000</v>
      </c>
      <c r="H38" s="228">
        <v>7000</v>
      </c>
      <c r="I38" s="229"/>
      <c r="J38" s="230">
        <v>3</v>
      </c>
      <c r="K38" s="231">
        <v>18000</v>
      </c>
      <c r="L38" s="231">
        <v>21000</v>
      </c>
      <c r="M38" s="252">
        <v>2</v>
      </c>
    </row>
    <row r="39" spans="2:13" s="74" customFormat="1" ht="26.4" x14ac:dyDescent="0.9">
      <c r="B39" s="253" t="s">
        <v>158</v>
      </c>
      <c r="C39" s="232"/>
      <c r="D39" s="232"/>
      <c r="E39" s="232"/>
      <c r="F39" s="232"/>
      <c r="G39" s="232"/>
      <c r="H39" s="232"/>
      <c r="I39" s="233"/>
      <c r="J39" s="234">
        <f>SUM(J38:J38)</f>
        <v>3</v>
      </c>
      <c r="K39" s="235">
        <f>SUM(K38:K38)</f>
        <v>18000</v>
      </c>
      <c r="L39" s="235">
        <f>SUM(L38:L38)</f>
        <v>21000</v>
      </c>
      <c r="M39" s="254">
        <f>SUM(M38:M38)</f>
        <v>2</v>
      </c>
    </row>
    <row r="40" spans="2:13" x14ac:dyDescent="0.7">
      <c r="B40" s="259"/>
      <c r="C40" s="54"/>
      <c r="D40" s="54"/>
      <c r="E40" s="54"/>
      <c r="F40" s="54"/>
      <c r="G40" s="54"/>
      <c r="H40" s="54"/>
      <c r="I40" s="54"/>
      <c r="J40" s="56"/>
      <c r="K40" s="57"/>
      <c r="L40" s="57"/>
      <c r="M40" s="260"/>
    </row>
    <row r="41" spans="2:13" s="75" customFormat="1" ht="24.6" x14ac:dyDescent="0.7">
      <c r="B41" s="261" t="s">
        <v>271</v>
      </c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62"/>
    </row>
    <row r="42" spans="2:13" s="72" customFormat="1" ht="42" customHeight="1" x14ac:dyDescent="0.7">
      <c r="B42" s="247" t="s">
        <v>131</v>
      </c>
      <c r="C42" s="225" t="s">
        <v>132</v>
      </c>
      <c r="D42" s="225" t="s">
        <v>133</v>
      </c>
      <c r="E42" s="225" t="s">
        <v>149</v>
      </c>
      <c r="F42" s="225" t="s">
        <v>135</v>
      </c>
      <c r="G42" s="225" t="s">
        <v>150</v>
      </c>
      <c r="H42" s="225" t="s">
        <v>137</v>
      </c>
      <c r="I42" s="225" t="s">
        <v>138</v>
      </c>
      <c r="J42" s="225" t="s">
        <v>139</v>
      </c>
      <c r="K42" s="225" t="s">
        <v>140</v>
      </c>
      <c r="L42" s="225" t="s">
        <v>141</v>
      </c>
      <c r="M42" s="248" t="s">
        <v>142</v>
      </c>
    </row>
    <row r="43" spans="2:13" s="74" customFormat="1" ht="26.4" x14ac:dyDescent="0.9">
      <c r="B43" s="251" t="s">
        <v>272</v>
      </c>
      <c r="C43" s="228">
        <v>98</v>
      </c>
      <c r="D43" s="228">
        <v>98</v>
      </c>
      <c r="E43" s="228">
        <v>98</v>
      </c>
      <c r="F43" s="228">
        <v>98</v>
      </c>
      <c r="G43" s="228">
        <v>98</v>
      </c>
      <c r="H43" s="228">
        <v>98</v>
      </c>
      <c r="I43" s="229"/>
      <c r="J43" s="230">
        <v>29</v>
      </c>
      <c r="K43" s="231">
        <v>2900</v>
      </c>
      <c r="L43" s="231">
        <v>2842</v>
      </c>
      <c r="M43" s="252">
        <v>29</v>
      </c>
    </row>
    <row r="44" spans="2:13" s="74" customFormat="1" ht="26.4" x14ac:dyDescent="0.9">
      <c r="B44" s="253" t="s">
        <v>273</v>
      </c>
      <c r="C44" s="232"/>
      <c r="D44" s="232"/>
      <c r="E44" s="232"/>
      <c r="F44" s="232"/>
      <c r="G44" s="232"/>
      <c r="H44" s="232"/>
      <c r="I44" s="233"/>
      <c r="J44" s="234">
        <f>SUM(J42:J43)</f>
        <v>29</v>
      </c>
      <c r="K44" s="235">
        <f>SUM(K42:K43)</f>
        <v>2900</v>
      </c>
      <c r="L44" s="235">
        <f>SUM(L42:L43)</f>
        <v>2842</v>
      </c>
      <c r="M44" s="254">
        <f>SUM(M42:M43)</f>
        <v>29</v>
      </c>
    </row>
    <row r="45" spans="2:13" x14ac:dyDescent="0.7">
      <c r="B45" s="259"/>
      <c r="C45" s="54"/>
      <c r="D45" s="54"/>
      <c r="E45" s="54"/>
      <c r="F45" s="54"/>
      <c r="G45" s="54"/>
      <c r="H45" s="54"/>
      <c r="I45" s="54"/>
      <c r="J45" s="56"/>
      <c r="K45" s="57"/>
      <c r="L45" s="57"/>
      <c r="M45" s="260"/>
    </row>
    <row r="46" spans="2:13" s="79" customFormat="1" ht="31.8" x14ac:dyDescent="1.1000000000000001">
      <c r="B46" s="263" t="s">
        <v>159</v>
      </c>
      <c r="C46" s="264"/>
      <c r="D46" s="264"/>
      <c r="E46" s="264"/>
      <c r="F46" s="264"/>
      <c r="G46" s="264"/>
      <c r="H46" s="264"/>
      <c r="I46" s="265"/>
      <c r="J46" s="266">
        <f>J34+J44+J39</f>
        <v>233075</v>
      </c>
      <c r="K46" s="266">
        <f t="shared" ref="K46:M46" si="1">K34+K44+K39</f>
        <v>266809</v>
      </c>
      <c r="L46" s="266">
        <f t="shared" si="1"/>
        <v>563773.28</v>
      </c>
      <c r="M46" s="266">
        <f t="shared" si="1"/>
        <v>103</v>
      </c>
    </row>
    <row r="47" spans="2:13" x14ac:dyDescent="0.7">
      <c r="B47" s="54"/>
      <c r="C47" s="54"/>
      <c r="D47" s="54"/>
      <c r="E47" s="54"/>
      <c r="F47" s="54"/>
      <c r="G47" s="54"/>
      <c r="H47" s="54"/>
      <c r="I47" s="54"/>
      <c r="J47" s="56"/>
      <c r="K47" s="57"/>
      <c r="L47" s="57"/>
      <c r="M47" s="58"/>
    </row>
    <row r="48" spans="2:13" ht="36.6" x14ac:dyDescent="0.7">
      <c r="B48" s="442" t="s">
        <v>11</v>
      </c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4"/>
    </row>
    <row r="49" spans="2:13" s="75" customFormat="1" x14ac:dyDescent="0.7">
      <c r="B49" s="307"/>
      <c r="M49" s="308"/>
    </row>
    <row r="50" spans="2:13" s="72" customFormat="1" ht="42" customHeight="1" x14ac:dyDescent="0.7">
      <c r="B50" s="247" t="s">
        <v>131</v>
      </c>
      <c r="C50" s="225" t="s">
        <v>229</v>
      </c>
      <c r="D50" s="225" t="s">
        <v>230</v>
      </c>
      <c r="E50" s="225" t="s">
        <v>231</v>
      </c>
      <c r="F50" s="225" t="s">
        <v>232</v>
      </c>
      <c r="G50" s="225" t="s">
        <v>233</v>
      </c>
      <c r="H50" s="225" t="s">
        <v>234</v>
      </c>
      <c r="I50" s="225" t="s">
        <v>235</v>
      </c>
      <c r="J50" s="225" t="s">
        <v>236</v>
      </c>
      <c r="K50" s="225" t="s">
        <v>237</v>
      </c>
      <c r="L50" s="225" t="s">
        <v>238</v>
      </c>
      <c r="M50" s="248" t="s">
        <v>142</v>
      </c>
    </row>
    <row r="51" spans="2:13" s="80" customFormat="1" ht="25.2" x14ac:dyDescent="0.85">
      <c r="B51" s="267" t="s">
        <v>160</v>
      </c>
      <c r="C51" s="268"/>
      <c r="D51" s="269"/>
      <c r="E51" s="269"/>
      <c r="F51" s="270"/>
      <c r="G51" s="271"/>
      <c r="H51" s="271"/>
      <c r="I51" s="268"/>
      <c r="J51" s="272"/>
      <c r="K51" s="272"/>
      <c r="L51" s="272"/>
      <c r="M51" s="273"/>
    </row>
    <row r="52" spans="2:13" s="74" customFormat="1" ht="26.4" x14ac:dyDescent="0.9">
      <c r="B52" s="251" t="s">
        <v>164</v>
      </c>
      <c r="C52" s="388" t="s">
        <v>162</v>
      </c>
      <c r="D52" s="228">
        <v>98.297499999999999</v>
      </c>
      <c r="E52" s="228"/>
      <c r="F52" s="228" t="s">
        <v>329</v>
      </c>
      <c r="G52" s="228">
        <v>7.25</v>
      </c>
      <c r="H52" s="228">
        <v>7.452</v>
      </c>
      <c r="I52" s="389" t="s">
        <v>163</v>
      </c>
      <c r="J52" s="231">
        <v>1980000</v>
      </c>
      <c r="K52" s="231">
        <v>1980000</v>
      </c>
      <c r="L52" s="231">
        <v>1946291.32</v>
      </c>
      <c r="M52" s="252">
        <v>1</v>
      </c>
    </row>
    <row r="53" spans="2:13" s="73" customFormat="1" ht="26.4" x14ac:dyDescent="0.9">
      <c r="B53" s="251" t="s">
        <v>164</v>
      </c>
      <c r="C53" s="388" t="s">
        <v>162</v>
      </c>
      <c r="D53" s="228">
        <v>98.278000000000006</v>
      </c>
      <c r="E53" s="228"/>
      <c r="F53" s="228" t="s">
        <v>382</v>
      </c>
      <c r="G53" s="228">
        <v>7.25</v>
      </c>
      <c r="H53" s="228">
        <v>7.4510000000000005</v>
      </c>
      <c r="I53" s="389" t="s">
        <v>163</v>
      </c>
      <c r="J53" s="231">
        <v>2000000</v>
      </c>
      <c r="K53" s="231">
        <v>2000000</v>
      </c>
      <c r="L53" s="231">
        <v>1965561.72</v>
      </c>
      <c r="M53" s="252">
        <v>1</v>
      </c>
    </row>
    <row r="54" spans="2:13" s="73" customFormat="1" ht="26.4" x14ac:dyDescent="0.9">
      <c r="B54" s="251" t="s">
        <v>166</v>
      </c>
      <c r="C54" s="388"/>
      <c r="D54" s="228"/>
      <c r="E54" s="228"/>
      <c r="F54" s="228"/>
      <c r="G54" s="228"/>
      <c r="H54" s="228"/>
      <c r="I54" s="389"/>
      <c r="J54" s="398">
        <v>3980000</v>
      </c>
      <c r="K54" s="398">
        <v>3980000</v>
      </c>
      <c r="L54" s="398">
        <v>3911853.04</v>
      </c>
      <c r="M54" s="250">
        <v>2</v>
      </c>
    </row>
    <row r="55" spans="2:13" s="74" customFormat="1" ht="26.4" x14ac:dyDescent="0.9">
      <c r="B55" s="249" t="s">
        <v>225</v>
      </c>
      <c r="C55" s="388"/>
      <c r="D55" s="228"/>
      <c r="E55" s="228"/>
      <c r="F55" s="228"/>
      <c r="G55" s="228"/>
      <c r="H55" s="228"/>
      <c r="I55" s="389"/>
      <c r="J55" s="231"/>
      <c r="K55" s="231"/>
      <c r="L55" s="231"/>
      <c r="M55" s="252"/>
    </row>
    <row r="56" spans="2:13" s="74" customFormat="1" ht="26.4" x14ac:dyDescent="0.9">
      <c r="B56" s="251" t="s">
        <v>167</v>
      </c>
      <c r="C56" s="388" t="s">
        <v>162</v>
      </c>
      <c r="D56" s="228">
        <v>100.65940000000001</v>
      </c>
      <c r="E56" s="228">
        <v>6.1653000000000002</v>
      </c>
      <c r="F56" s="228" t="s">
        <v>383</v>
      </c>
      <c r="G56" s="228">
        <v>5</v>
      </c>
      <c r="H56" s="228">
        <v>5.0625</v>
      </c>
      <c r="I56" s="389" t="s">
        <v>168</v>
      </c>
      <c r="J56" s="231">
        <v>1000000</v>
      </c>
      <c r="K56" s="231">
        <v>1000000</v>
      </c>
      <c r="L56" s="231">
        <v>1006594.87</v>
      </c>
      <c r="M56" s="252">
        <v>1</v>
      </c>
    </row>
    <row r="57" spans="2:13" s="74" customFormat="1" ht="26.4" x14ac:dyDescent="0.9">
      <c r="B57" s="251" t="s">
        <v>167</v>
      </c>
      <c r="C57" s="388" t="s">
        <v>162</v>
      </c>
      <c r="D57" s="228">
        <v>101.4995</v>
      </c>
      <c r="E57" s="228">
        <v>7.85</v>
      </c>
      <c r="F57" s="228" t="s">
        <v>384</v>
      </c>
      <c r="G57" s="228">
        <v>7.05</v>
      </c>
      <c r="H57" s="228">
        <v>7.1742499999999998</v>
      </c>
      <c r="I57" s="389" t="s">
        <v>168</v>
      </c>
      <c r="J57" s="231">
        <v>1000000</v>
      </c>
      <c r="K57" s="231">
        <v>1000000</v>
      </c>
      <c r="L57" s="231">
        <v>1014995.69</v>
      </c>
      <c r="M57" s="252">
        <v>1</v>
      </c>
    </row>
    <row r="58" spans="2:13" s="74" customFormat="1" ht="26.4" x14ac:dyDescent="0.9">
      <c r="B58" s="251" t="s">
        <v>167</v>
      </c>
      <c r="C58" s="388" t="s">
        <v>162</v>
      </c>
      <c r="D58" s="228">
        <v>99.721000000000004</v>
      </c>
      <c r="E58" s="228">
        <v>7.1295000000000002</v>
      </c>
      <c r="F58" s="228" t="s">
        <v>385</v>
      </c>
      <c r="G58" s="228">
        <v>7.25</v>
      </c>
      <c r="H58" s="228">
        <v>7.3814000000000002</v>
      </c>
      <c r="I58" s="389" t="s">
        <v>168</v>
      </c>
      <c r="J58" s="231">
        <v>200000</v>
      </c>
      <c r="K58" s="231">
        <v>200000</v>
      </c>
      <c r="L58" s="231">
        <v>199442.16</v>
      </c>
      <c r="M58" s="252">
        <v>4</v>
      </c>
    </row>
    <row r="59" spans="2:13" s="74" customFormat="1" ht="26.4" x14ac:dyDescent="0.9">
      <c r="B59" s="251" t="s">
        <v>167</v>
      </c>
      <c r="C59" s="388" t="s">
        <v>162</v>
      </c>
      <c r="D59" s="228">
        <v>99.187700000000007</v>
      </c>
      <c r="E59" s="228">
        <v>6.1653000000000002</v>
      </c>
      <c r="F59" s="228" t="s">
        <v>386</v>
      </c>
      <c r="G59" s="228">
        <v>7.7</v>
      </c>
      <c r="H59" s="228">
        <v>7.8482200000000004</v>
      </c>
      <c r="I59" s="389" t="s">
        <v>168</v>
      </c>
      <c r="J59" s="231">
        <v>145163.93</v>
      </c>
      <c r="K59" s="231">
        <v>145163.93</v>
      </c>
      <c r="L59" s="231">
        <v>143984.82</v>
      </c>
      <c r="M59" s="252">
        <v>1</v>
      </c>
    </row>
    <row r="60" spans="2:13" s="74" customFormat="1" ht="26.4" x14ac:dyDescent="0.9">
      <c r="B60" s="251" t="s">
        <v>167</v>
      </c>
      <c r="C60" s="388" t="s">
        <v>162</v>
      </c>
      <c r="D60" s="228">
        <v>99.051400000000001</v>
      </c>
      <c r="E60" s="228">
        <v>6.1653000000000002</v>
      </c>
      <c r="F60" s="228" t="s">
        <v>387</v>
      </c>
      <c r="G60" s="228">
        <v>8</v>
      </c>
      <c r="H60" s="228">
        <v>8.16</v>
      </c>
      <c r="I60" s="389" t="s">
        <v>168</v>
      </c>
      <c r="J60" s="231">
        <v>140737.43</v>
      </c>
      <c r="K60" s="231">
        <v>140737.43</v>
      </c>
      <c r="L60" s="231">
        <v>139402.51</v>
      </c>
      <c r="M60" s="252">
        <v>1</v>
      </c>
    </row>
    <row r="61" spans="2:13" s="74" customFormat="1" ht="26.4" x14ac:dyDescent="0.9">
      <c r="B61" s="251" t="s">
        <v>167</v>
      </c>
      <c r="C61" s="388" t="s">
        <v>162</v>
      </c>
      <c r="D61" s="228">
        <v>95.781899999999993</v>
      </c>
      <c r="E61" s="228">
        <v>7.1295000000000002</v>
      </c>
      <c r="F61" s="228" t="s">
        <v>385</v>
      </c>
      <c r="G61" s="228">
        <v>9.0250000000000004</v>
      </c>
      <c r="H61" s="228">
        <v>9.2286199999999994</v>
      </c>
      <c r="I61" s="389" t="s">
        <v>168</v>
      </c>
      <c r="J61" s="231">
        <v>140737.43</v>
      </c>
      <c r="K61" s="231">
        <v>140737.43</v>
      </c>
      <c r="L61" s="231">
        <v>134801.04</v>
      </c>
      <c r="M61" s="252">
        <v>1</v>
      </c>
    </row>
    <row r="62" spans="2:13" s="73" customFormat="1" ht="26.4" x14ac:dyDescent="0.9">
      <c r="B62" s="251" t="s">
        <v>166</v>
      </c>
      <c r="C62" s="388"/>
      <c r="D62" s="228"/>
      <c r="E62" s="228"/>
      <c r="F62" s="228"/>
      <c r="G62" s="228"/>
      <c r="H62" s="228"/>
      <c r="I62" s="389"/>
      <c r="J62" s="398">
        <v>2626638.7900000005</v>
      </c>
      <c r="K62" s="398">
        <v>2626638.7900000005</v>
      </c>
      <c r="L62" s="398">
        <v>2639221.09</v>
      </c>
      <c r="M62" s="250">
        <v>9</v>
      </c>
    </row>
    <row r="63" spans="2:13" s="73" customFormat="1" ht="26.4" x14ac:dyDescent="0.9">
      <c r="B63" s="249" t="s">
        <v>299</v>
      </c>
      <c r="C63" s="388"/>
      <c r="D63" s="228"/>
      <c r="E63" s="228"/>
      <c r="F63" s="228"/>
      <c r="G63" s="228"/>
      <c r="H63" s="228"/>
      <c r="I63" s="389"/>
      <c r="J63" s="231"/>
      <c r="K63" s="231"/>
      <c r="L63" s="231"/>
      <c r="M63" s="252"/>
    </row>
    <row r="64" spans="2:13" s="74" customFormat="1" ht="26.4" x14ac:dyDescent="0.9">
      <c r="B64" s="251" t="s">
        <v>167</v>
      </c>
      <c r="C64" s="388" t="s">
        <v>162</v>
      </c>
      <c r="D64" s="228">
        <v>98.537199999999999</v>
      </c>
      <c r="E64" s="228">
        <v>6.1653000000000002</v>
      </c>
      <c r="F64" s="228" t="s">
        <v>388</v>
      </c>
      <c r="G64" s="228">
        <v>7.4</v>
      </c>
      <c r="H64" s="228">
        <v>7.5369000000000002</v>
      </c>
      <c r="I64" s="389" t="s">
        <v>168</v>
      </c>
      <c r="J64" s="231">
        <v>1000000</v>
      </c>
      <c r="K64" s="231">
        <v>1000000</v>
      </c>
      <c r="L64" s="231">
        <v>985372.82</v>
      </c>
      <c r="M64" s="252">
        <v>1</v>
      </c>
    </row>
    <row r="65" spans="2:13" s="73" customFormat="1" ht="26.4" x14ac:dyDescent="0.9">
      <c r="B65" s="251" t="s">
        <v>167</v>
      </c>
      <c r="C65" s="388" t="s">
        <v>162</v>
      </c>
      <c r="D65" s="228">
        <v>98.491600000000005</v>
      </c>
      <c r="E65" s="228">
        <v>6.1653000000000002</v>
      </c>
      <c r="F65" s="228" t="s">
        <v>389</v>
      </c>
      <c r="G65" s="228">
        <v>7.5</v>
      </c>
      <c r="H65" s="228">
        <v>7.6406200000000002</v>
      </c>
      <c r="I65" s="389" t="s">
        <v>168</v>
      </c>
      <c r="J65" s="231">
        <v>100000</v>
      </c>
      <c r="K65" s="231">
        <v>100000</v>
      </c>
      <c r="L65" s="231">
        <v>98491.69</v>
      </c>
      <c r="M65" s="252">
        <v>1</v>
      </c>
    </row>
    <row r="66" spans="2:13" s="73" customFormat="1" ht="26.4" x14ac:dyDescent="0.9">
      <c r="B66" s="251" t="s">
        <v>167</v>
      </c>
      <c r="C66" s="388" t="s">
        <v>162</v>
      </c>
      <c r="D66" s="228">
        <v>97.344399999999993</v>
      </c>
      <c r="E66" s="228">
        <v>6.1653000000000002</v>
      </c>
      <c r="F66" s="228" t="s">
        <v>390</v>
      </c>
      <c r="G66" s="228">
        <v>8.5</v>
      </c>
      <c r="H66" s="228">
        <v>8.6806199999999993</v>
      </c>
      <c r="I66" s="389" t="s">
        <v>168</v>
      </c>
      <c r="J66" s="231">
        <v>241016.89</v>
      </c>
      <c r="K66" s="231">
        <v>241016.89</v>
      </c>
      <c r="L66" s="231">
        <v>234616.47</v>
      </c>
      <c r="M66" s="252">
        <v>1</v>
      </c>
    </row>
    <row r="67" spans="2:13" s="74" customFormat="1" ht="26.4" x14ac:dyDescent="0.9">
      <c r="B67" s="251" t="s">
        <v>167</v>
      </c>
      <c r="C67" s="388" t="s">
        <v>162</v>
      </c>
      <c r="D67" s="228">
        <v>95.279799999999994</v>
      </c>
      <c r="E67" s="228">
        <v>7.1295000000000002</v>
      </c>
      <c r="F67" s="228" t="s">
        <v>391</v>
      </c>
      <c r="G67" s="228">
        <v>8.85</v>
      </c>
      <c r="H67" s="228">
        <v>9.0457999999999998</v>
      </c>
      <c r="I67" s="389" t="s">
        <v>168</v>
      </c>
      <c r="J67" s="231">
        <v>330000</v>
      </c>
      <c r="K67" s="231">
        <v>330000</v>
      </c>
      <c r="L67" s="231">
        <v>314423.45</v>
      </c>
      <c r="M67" s="252">
        <v>1</v>
      </c>
    </row>
    <row r="68" spans="2:13" s="73" customFormat="1" ht="26.4" x14ac:dyDescent="0.9">
      <c r="B68" s="251" t="s">
        <v>167</v>
      </c>
      <c r="C68" s="388" t="s">
        <v>162</v>
      </c>
      <c r="D68" s="228">
        <v>95.150899999999993</v>
      </c>
      <c r="E68" s="228">
        <v>7.1295000000000002</v>
      </c>
      <c r="F68" s="228" t="s">
        <v>392</v>
      </c>
      <c r="G68" s="228">
        <v>8.9</v>
      </c>
      <c r="H68" s="228">
        <v>9.09802</v>
      </c>
      <c r="I68" s="389" t="s">
        <v>168</v>
      </c>
      <c r="J68" s="231">
        <v>1000000</v>
      </c>
      <c r="K68" s="231">
        <v>1000000</v>
      </c>
      <c r="L68" s="231">
        <v>951509.41</v>
      </c>
      <c r="M68" s="252">
        <v>1</v>
      </c>
    </row>
    <row r="69" spans="2:13" s="73" customFormat="1" ht="26.4" x14ac:dyDescent="0.9">
      <c r="B69" s="251" t="s">
        <v>167</v>
      </c>
      <c r="C69" s="388" t="s">
        <v>162</v>
      </c>
      <c r="D69" s="228">
        <v>94.886499999999998</v>
      </c>
      <c r="E69" s="228">
        <v>7.1295000000000002</v>
      </c>
      <c r="F69" s="228" t="s">
        <v>392</v>
      </c>
      <c r="G69" s="228">
        <v>9</v>
      </c>
      <c r="H69" s="228">
        <v>9.2025000000000006</v>
      </c>
      <c r="I69" s="389" t="s">
        <v>168</v>
      </c>
      <c r="J69" s="231">
        <v>2411208.5</v>
      </c>
      <c r="K69" s="231">
        <v>2411208.5</v>
      </c>
      <c r="L69" s="231">
        <v>2287912.83</v>
      </c>
      <c r="M69" s="252">
        <v>2</v>
      </c>
    </row>
    <row r="70" spans="2:13" s="74" customFormat="1" ht="26.4" x14ac:dyDescent="0.9">
      <c r="B70" s="251" t="s">
        <v>166</v>
      </c>
      <c r="C70" s="388"/>
      <c r="D70" s="228"/>
      <c r="E70" s="228"/>
      <c r="F70" s="228"/>
      <c r="G70" s="228"/>
      <c r="H70" s="228"/>
      <c r="I70" s="389"/>
      <c r="J70" s="398">
        <v>5082225.3900000006</v>
      </c>
      <c r="K70" s="398">
        <v>5082225.3900000006</v>
      </c>
      <c r="L70" s="398">
        <v>4872326.67</v>
      </c>
      <c r="M70" s="252">
        <v>7</v>
      </c>
    </row>
    <row r="71" spans="2:13" s="74" customFormat="1" ht="26.4" x14ac:dyDescent="0.9">
      <c r="B71" s="249" t="s">
        <v>252</v>
      </c>
      <c r="C71" s="388"/>
      <c r="D71" s="228"/>
      <c r="E71" s="228"/>
      <c r="F71" s="228"/>
      <c r="G71" s="228"/>
      <c r="H71" s="228"/>
      <c r="I71" s="389"/>
      <c r="J71" s="231"/>
      <c r="K71" s="231"/>
      <c r="L71" s="231"/>
      <c r="M71" s="252"/>
    </row>
    <row r="72" spans="2:13" s="74" customFormat="1" ht="26.4" x14ac:dyDescent="0.9">
      <c r="B72" s="251" t="s">
        <v>167</v>
      </c>
      <c r="C72" s="388" t="s">
        <v>162</v>
      </c>
      <c r="D72" s="228">
        <v>96.130399999999995</v>
      </c>
      <c r="E72" s="228">
        <v>5.07</v>
      </c>
      <c r="F72" s="228" t="s">
        <v>393</v>
      </c>
      <c r="G72" s="228">
        <v>6.5</v>
      </c>
      <c r="H72" s="228">
        <v>6.6971800000000004</v>
      </c>
      <c r="I72" s="389" t="s">
        <v>168</v>
      </c>
      <c r="J72" s="231">
        <v>53100</v>
      </c>
      <c r="K72" s="231">
        <v>53100</v>
      </c>
      <c r="L72" s="231">
        <v>51045.26</v>
      </c>
      <c r="M72" s="252">
        <v>1</v>
      </c>
    </row>
    <row r="73" spans="2:13" s="74" customFormat="1" ht="26.4" x14ac:dyDescent="0.9">
      <c r="B73" s="251" t="s">
        <v>167</v>
      </c>
      <c r="C73" s="388" t="s">
        <v>162</v>
      </c>
      <c r="D73" s="228">
        <v>94.928100000000001</v>
      </c>
      <c r="E73" s="228">
        <v>5.07</v>
      </c>
      <c r="F73" s="228" t="s">
        <v>327</v>
      </c>
      <c r="G73" s="228">
        <v>6.5</v>
      </c>
      <c r="H73" s="228">
        <v>6.6971800000000004</v>
      </c>
      <c r="I73" s="389" t="s">
        <v>168</v>
      </c>
      <c r="J73" s="231">
        <v>49412.5</v>
      </c>
      <c r="K73" s="231">
        <v>49412.5</v>
      </c>
      <c r="L73" s="231">
        <v>46906.37</v>
      </c>
      <c r="M73" s="252">
        <v>1</v>
      </c>
    </row>
    <row r="74" spans="2:13" s="74" customFormat="1" ht="26.4" x14ac:dyDescent="0.9">
      <c r="B74" s="251" t="s">
        <v>167</v>
      </c>
      <c r="C74" s="388" t="s">
        <v>162</v>
      </c>
      <c r="D74" s="228">
        <v>94.772400000000005</v>
      </c>
      <c r="E74" s="228">
        <v>5.07</v>
      </c>
      <c r="F74" s="228" t="s">
        <v>394</v>
      </c>
      <c r="G74" s="228">
        <v>6.5003000000000002</v>
      </c>
      <c r="H74" s="228">
        <v>6.6974999999999998</v>
      </c>
      <c r="I74" s="389" t="s">
        <v>168</v>
      </c>
      <c r="J74" s="231">
        <v>53100</v>
      </c>
      <c r="K74" s="231">
        <v>53100</v>
      </c>
      <c r="L74" s="231">
        <v>50324.15</v>
      </c>
      <c r="M74" s="252">
        <v>1</v>
      </c>
    </row>
    <row r="75" spans="2:13" s="74" customFormat="1" ht="26.4" x14ac:dyDescent="0.9">
      <c r="B75" s="251" t="s">
        <v>167</v>
      </c>
      <c r="C75" s="388" t="s">
        <v>162</v>
      </c>
      <c r="D75" s="228">
        <v>95.909300000000002</v>
      </c>
      <c r="E75" s="228">
        <v>3.82</v>
      </c>
      <c r="F75" s="228" t="s">
        <v>395</v>
      </c>
      <c r="G75" s="228">
        <v>7.2</v>
      </c>
      <c r="H75" s="228">
        <v>7.4424099999999997</v>
      </c>
      <c r="I75" s="389" t="s">
        <v>168</v>
      </c>
      <c r="J75" s="231">
        <v>19087.5</v>
      </c>
      <c r="K75" s="231">
        <v>19087.5</v>
      </c>
      <c r="L75" s="231">
        <v>18306.71</v>
      </c>
      <c r="M75" s="252">
        <v>1</v>
      </c>
    </row>
    <row r="76" spans="2:13" s="74" customFormat="1" ht="26.4" x14ac:dyDescent="0.9">
      <c r="B76" s="251" t="s">
        <v>167</v>
      </c>
      <c r="C76" s="388" t="s">
        <v>162</v>
      </c>
      <c r="D76" s="228">
        <v>91.380899999999997</v>
      </c>
      <c r="E76" s="228">
        <v>4.71</v>
      </c>
      <c r="F76" s="228" t="s">
        <v>396</v>
      </c>
      <c r="G76" s="228">
        <v>7.7</v>
      </c>
      <c r="H76" s="228">
        <v>7.9776400000000001</v>
      </c>
      <c r="I76" s="389" t="s">
        <v>168</v>
      </c>
      <c r="J76" s="231">
        <v>88205</v>
      </c>
      <c r="K76" s="231">
        <v>88205</v>
      </c>
      <c r="L76" s="231">
        <v>80602.559999999998</v>
      </c>
      <c r="M76" s="252">
        <v>2</v>
      </c>
    </row>
    <row r="77" spans="2:13" s="74" customFormat="1" ht="26.4" x14ac:dyDescent="0.9">
      <c r="B77" s="251" t="s">
        <v>167</v>
      </c>
      <c r="C77" s="388" t="s">
        <v>162</v>
      </c>
      <c r="D77" s="228">
        <v>90.002099999999999</v>
      </c>
      <c r="E77" s="228">
        <v>5.07</v>
      </c>
      <c r="F77" s="228" t="s">
        <v>397</v>
      </c>
      <c r="G77" s="228">
        <v>7.9</v>
      </c>
      <c r="H77" s="228">
        <v>8.1924100000000006</v>
      </c>
      <c r="I77" s="389" t="s">
        <v>168</v>
      </c>
      <c r="J77" s="231">
        <v>95775</v>
      </c>
      <c r="K77" s="231">
        <v>95775</v>
      </c>
      <c r="L77" s="231">
        <v>86199.57</v>
      </c>
      <c r="M77" s="252">
        <v>4</v>
      </c>
    </row>
    <row r="78" spans="2:13" s="74" customFormat="1" ht="26.4" x14ac:dyDescent="0.9">
      <c r="B78" s="251" t="s">
        <v>167</v>
      </c>
      <c r="C78" s="388" t="s">
        <v>162</v>
      </c>
      <c r="D78" s="228">
        <v>89.7714</v>
      </c>
      <c r="E78" s="228">
        <v>5.07</v>
      </c>
      <c r="F78" s="228" t="s">
        <v>321</v>
      </c>
      <c r="G78" s="228">
        <v>7.9</v>
      </c>
      <c r="H78" s="228">
        <v>8.1924100000000006</v>
      </c>
      <c r="I78" s="389" t="s">
        <v>168</v>
      </c>
      <c r="J78" s="231">
        <v>66200</v>
      </c>
      <c r="K78" s="231">
        <v>66200</v>
      </c>
      <c r="L78" s="231">
        <v>59428.71</v>
      </c>
      <c r="M78" s="252">
        <v>2</v>
      </c>
    </row>
    <row r="79" spans="2:13" s="74" customFormat="1" ht="26.4" x14ac:dyDescent="0.9">
      <c r="B79" s="251" t="s">
        <v>167</v>
      </c>
      <c r="C79" s="388" t="s">
        <v>162</v>
      </c>
      <c r="D79" s="228">
        <v>90.002099999999999</v>
      </c>
      <c r="E79" s="228">
        <v>5.07</v>
      </c>
      <c r="F79" s="228" t="s">
        <v>397</v>
      </c>
      <c r="G79" s="228">
        <v>7.9000199999999996</v>
      </c>
      <c r="H79" s="228">
        <v>8.1924399999999995</v>
      </c>
      <c r="I79" s="389" t="s">
        <v>168</v>
      </c>
      <c r="J79" s="231">
        <v>304292.5</v>
      </c>
      <c r="K79" s="231">
        <v>304292.5</v>
      </c>
      <c r="L79" s="231">
        <v>273869.65000000002</v>
      </c>
      <c r="M79" s="252">
        <v>6</v>
      </c>
    </row>
    <row r="80" spans="2:13" s="74" customFormat="1" ht="26.4" x14ac:dyDescent="0.9">
      <c r="B80" s="251" t="s">
        <v>167</v>
      </c>
      <c r="C80" s="388" t="s">
        <v>162</v>
      </c>
      <c r="D80" s="228">
        <v>92.3262</v>
      </c>
      <c r="E80" s="228">
        <v>4.3</v>
      </c>
      <c r="F80" s="228" t="s">
        <v>398</v>
      </c>
      <c r="G80" s="228">
        <v>8</v>
      </c>
      <c r="H80" s="228">
        <v>8.2999500000000008</v>
      </c>
      <c r="I80" s="389" t="s">
        <v>168</v>
      </c>
      <c r="J80" s="231">
        <v>46757.5</v>
      </c>
      <c r="K80" s="231">
        <v>46757.5</v>
      </c>
      <c r="L80" s="231">
        <v>43169.43</v>
      </c>
      <c r="M80" s="252">
        <v>1</v>
      </c>
    </row>
    <row r="81" spans="2:13" s="74" customFormat="1" ht="26.4" x14ac:dyDescent="0.9">
      <c r="B81" s="251" t="s">
        <v>167</v>
      </c>
      <c r="C81" s="388" t="s">
        <v>162</v>
      </c>
      <c r="D81" s="228">
        <v>89.495400000000004</v>
      </c>
      <c r="E81" s="228">
        <v>5.07</v>
      </c>
      <c r="F81" s="228" t="s">
        <v>399</v>
      </c>
      <c r="G81" s="228">
        <v>8</v>
      </c>
      <c r="H81" s="228">
        <v>8.2999500000000008</v>
      </c>
      <c r="I81" s="389" t="s">
        <v>168</v>
      </c>
      <c r="J81" s="231">
        <v>44987.5</v>
      </c>
      <c r="K81" s="231">
        <v>44987.5</v>
      </c>
      <c r="L81" s="231">
        <v>40261.760000000002</v>
      </c>
      <c r="M81" s="252">
        <v>1</v>
      </c>
    </row>
    <row r="82" spans="2:13" s="74" customFormat="1" ht="26.4" x14ac:dyDescent="0.9">
      <c r="B82" s="251" t="s">
        <v>167</v>
      </c>
      <c r="C82" s="388" t="s">
        <v>162</v>
      </c>
      <c r="D82" s="228">
        <v>89.154300000000006</v>
      </c>
      <c r="E82" s="228">
        <v>5.36</v>
      </c>
      <c r="F82" s="228" t="s">
        <v>400</v>
      </c>
      <c r="G82" s="228">
        <v>8</v>
      </c>
      <c r="H82" s="228">
        <v>8.2999500000000008</v>
      </c>
      <c r="I82" s="389" t="s">
        <v>168</v>
      </c>
      <c r="J82" s="231">
        <v>10000</v>
      </c>
      <c r="K82" s="231">
        <v>10000</v>
      </c>
      <c r="L82" s="231">
        <v>8915.43</v>
      </c>
      <c r="M82" s="252">
        <v>1</v>
      </c>
    </row>
    <row r="83" spans="2:13" s="74" customFormat="1" ht="26.4" x14ac:dyDescent="0.9">
      <c r="B83" s="251" t="s">
        <v>167</v>
      </c>
      <c r="C83" s="388" t="s">
        <v>162</v>
      </c>
      <c r="D83" s="228">
        <v>89.051199999999994</v>
      </c>
      <c r="E83" s="228">
        <v>5.36</v>
      </c>
      <c r="F83" s="228" t="s">
        <v>401</v>
      </c>
      <c r="G83" s="228">
        <v>8</v>
      </c>
      <c r="H83" s="228">
        <v>8.2999500000000008</v>
      </c>
      <c r="I83" s="389" t="s">
        <v>168</v>
      </c>
      <c r="J83" s="231">
        <v>118236</v>
      </c>
      <c r="K83" s="231">
        <v>118236</v>
      </c>
      <c r="L83" s="231">
        <v>105290.61</v>
      </c>
      <c r="M83" s="252">
        <v>3</v>
      </c>
    </row>
    <row r="84" spans="2:13" s="74" customFormat="1" ht="26.4" x14ac:dyDescent="0.9">
      <c r="B84" s="251" t="s">
        <v>167</v>
      </c>
      <c r="C84" s="388" t="s">
        <v>162</v>
      </c>
      <c r="D84" s="228">
        <v>88.876199999999997</v>
      </c>
      <c r="E84" s="228">
        <v>5.36</v>
      </c>
      <c r="F84" s="228" t="s">
        <v>402</v>
      </c>
      <c r="G84" s="228">
        <v>8</v>
      </c>
      <c r="H84" s="228">
        <v>8.2999500000000008</v>
      </c>
      <c r="I84" s="389" t="s">
        <v>168</v>
      </c>
      <c r="J84" s="231">
        <v>79700</v>
      </c>
      <c r="K84" s="231">
        <v>79700</v>
      </c>
      <c r="L84" s="231">
        <v>70834.39</v>
      </c>
      <c r="M84" s="252">
        <v>1</v>
      </c>
    </row>
    <row r="85" spans="2:13" s="74" customFormat="1" ht="26.4" x14ac:dyDescent="0.9">
      <c r="B85" s="251" t="s">
        <v>167</v>
      </c>
      <c r="C85" s="388" t="s">
        <v>162</v>
      </c>
      <c r="D85" s="228">
        <v>88.425600000000003</v>
      </c>
      <c r="E85" s="228">
        <v>5.36</v>
      </c>
      <c r="F85" s="228" t="s">
        <v>306</v>
      </c>
      <c r="G85" s="228">
        <v>8</v>
      </c>
      <c r="H85" s="228">
        <v>8.2999500000000008</v>
      </c>
      <c r="I85" s="389" t="s">
        <v>168</v>
      </c>
      <c r="J85" s="231">
        <v>46550</v>
      </c>
      <c r="K85" s="231">
        <v>46550</v>
      </c>
      <c r="L85" s="231">
        <v>41162.120000000003</v>
      </c>
      <c r="M85" s="252">
        <v>1</v>
      </c>
    </row>
    <row r="86" spans="2:13" s="74" customFormat="1" ht="26.4" x14ac:dyDescent="0.9">
      <c r="B86" s="251" t="s">
        <v>167</v>
      </c>
      <c r="C86" s="388" t="s">
        <v>162</v>
      </c>
      <c r="D86" s="228">
        <v>89.087299999999999</v>
      </c>
      <c r="E86" s="228">
        <v>5.64</v>
      </c>
      <c r="F86" s="228" t="s">
        <v>403</v>
      </c>
      <c r="G86" s="228">
        <v>8</v>
      </c>
      <c r="H86" s="228">
        <v>8.2999500000000008</v>
      </c>
      <c r="I86" s="389" t="s">
        <v>168</v>
      </c>
      <c r="J86" s="231">
        <v>15000</v>
      </c>
      <c r="K86" s="231">
        <v>15000</v>
      </c>
      <c r="L86" s="231">
        <v>13363.11</v>
      </c>
      <c r="M86" s="252">
        <v>1</v>
      </c>
    </row>
    <row r="87" spans="2:13" s="74" customFormat="1" ht="26.4" x14ac:dyDescent="0.9">
      <c r="B87" s="251" t="s">
        <v>167</v>
      </c>
      <c r="C87" s="388" t="s">
        <v>162</v>
      </c>
      <c r="D87" s="228">
        <v>88.931799999999996</v>
      </c>
      <c r="E87" s="228">
        <v>5.64</v>
      </c>
      <c r="F87" s="228" t="s">
        <v>404</v>
      </c>
      <c r="G87" s="228">
        <v>8</v>
      </c>
      <c r="H87" s="228">
        <v>8.2999500000000008</v>
      </c>
      <c r="I87" s="389" t="s">
        <v>168</v>
      </c>
      <c r="J87" s="231">
        <v>20000</v>
      </c>
      <c r="K87" s="231">
        <v>20000</v>
      </c>
      <c r="L87" s="231">
        <v>17786.37</v>
      </c>
      <c r="M87" s="252">
        <v>1</v>
      </c>
    </row>
    <row r="88" spans="2:13" s="74" customFormat="1" ht="26.4" x14ac:dyDescent="0.9">
      <c r="B88" s="251" t="s">
        <v>167</v>
      </c>
      <c r="C88" s="388" t="s">
        <v>162</v>
      </c>
      <c r="D88" s="228">
        <v>88.931799999999996</v>
      </c>
      <c r="E88" s="228">
        <v>5.64</v>
      </c>
      <c r="F88" s="228" t="s">
        <v>405</v>
      </c>
      <c r="G88" s="228">
        <v>8</v>
      </c>
      <c r="H88" s="228">
        <v>8.2999500000000008</v>
      </c>
      <c r="I88" s="389" t="s">
        <v>168</v>
      </c>
      <c r="J88" s="231">
        <v>61200</v>
      </c>
      <c r="K88" s="231">
        <v>61200</v>
      </c>
      <c r="L88" s="231">
        <v>54426.28</v>
      </c>
      <c r="M88" s="252">
        <v>1</v>
      </c>
    </row>
    <row r="89" spans="2:13" s="74" customFormat="1" ht="26.4" x14ac:dyDescent="0.9">
      <c r="B89" s="251" t="s">
        <v>167</v>
      </c>
      <c r="C89" s="388" t="s">
        <v>162</v>
      </c>
      <c r="D89" s="228">
        <v>88.748699999999999</v>
      </c>
      <c r="E89" s="228">
        <v>5.64</v>
      </c>
      <c r="F89" s="228" t="s">
        <v>406</v>
      </c>
      <c r="G89" s="228">
        <v>8</v>
      </c>
      <c r="H89" s="228">
        <v>8.2999500000000008</v>
      </c>
      <c r="I89" s="389" t="s">
        <v>168</v>
      </c>
      <c r="J89" s="231">
        <v>53100</v>
      </c>
      <c r="K89" s="231">
        <v>53100</v>
      </c>
      <c r="L89" s="231">
        <v>47125.61</v>
      </c>
      <c r="M89" s="252">
        <v>1</v>
      </c>
    </row>
    <row r="90" spans="2:13" s="74" customFormat="1" ht="26.4" x14ac:dyDescent="0.9">
      <c r="B90" s="251" t="s">
        <v>167</v>
      </c>
      <c r="C90" s="388" t="s">
        <v>162</v>
      </c>
      <c r="D90" s="228">
        <v>88.744699999999995</v>
      </c>
      <c r="E90" s="228">
        <v>5.64</v>
      </c>
      <c r="F90" s="228" t="s">
        <v>407</v>
      </c>
      <c r="G90" s="228">
        <v>8</v>
      </c>
      <c r="H90" s="228">
        <v>8.2999500000000008</v>
      </c>
      <c r="I90" s="389" t="s">
        <v>168</v>
      </c>
      <c r="J90" s="231">
        <v>53100</v>
      </c>
      <c r="K90" s="231">
        <v>53100</v>
      </c>
      <c r="L90" s="231">
        <v>47123.46</v>
      </c>
      <c r="M90" s="252">
        <v>1</v>
      </c>
    </row>
    <row r="91" spans="2:13" s="74" customFormat="1" ht="26.4" x14ac:dyDescent="0.9">
      <c r="B91" s="251" t="s">
        <v>167</v>
      </c>
      <c r="C91" s="388" t="s">
        <v>162</v>
      </c>
      <c r="D91" s="228">
        <v>88.552099999999996</v>
      </c>
      <c r="E91" s="228">
        <v>5.64</v>
      </c>
      <c r="F91" s="228" t="s">
        <v>408</v>
      </c>
      <c r="G91" s="228">
        <v>8</v>
      </c>
      <c r="H91" s="228">
        <v>8.2999500000000008</v>
      </c>
      <c r="I91" s="389" t="s">
        <v>168</v>
      </c>
      <c r="J91" s="231">
        <v>53100</v>
      </c>
      <c r="K91" s="231">
        <v>53100</v>
      </c>
      <c r="L91" s="231">
        <v>47021.19</v>
      </c>
      <c r="M91" s="252">
        <v>1</v>
      </c>
    </row>
    <row r="92" spans="2:13" s="74" customFormat="1" ht="26.4" x14ac:dyDescent="0.9">
      <c r="B92" s="251" t="s">
        <v>167</v>
      </c>
      <c r="C92" s="388" t="s">
        <v>162</v>
      </c>
      <c r="D92" s="228">
        <v>89.670400000000001</v>
      </c>
      <c r="E92" s="228">
        <v>5.93</v>
      </c>
      <c r="F92" s="228" t="s">
        <v>409</v>
      </c>
      <c r="G92" s="228">
        <v>8</v>
      </c>
      <c r="H92" s="228">
        <v>8.2999500000000008</v>
      </c>
      <c r="I92" s="389" t="s">
        <v>168</v>
      </c>
      <c r="J92" s="231">
        <v>53100</v>
      </c>
      <c r="K92" s="231">
        <v>53100</v>
      </c>
      <c r="L92" s="231">
        <v>47614.99</v>
      </c>
      <c r="M92" s="252">
        <v>1</v>
      </c>
    </row>
    <row r="93" spans="2:13" s="74" customFormat="1" ht="26.4" x14ac:dyDescent="0.9">
      <c r="B93" s="251" t="s">
        <v>167</v>
      </c>
      <c r="C93" s="388" t="s">
        <v>162</v>
      </c>
      <c r="D93" s="228">
        <v>89.529499999999999</v>
      </c>
      <c r="E93" s="228">
        <v>5.93</v>
      </c>
      <c r="F93" s="228" t="s">
        <v>410</v>
      </c>
      <c r="G93" s="228">
        <v>8</v>
      </c>
      <c r="H93" s="228">
        <v>8.2999500000000008</v>
      </c>
      <c r="I93" s="389" t="s">
        <v>168</v>
      </c>
      <c r="J93" s="231">
        <v>106200</v>
      </c>
      <c r="K93" s="231">
        <v>106200</v>
      </c>
      <c r="L93" s="231">
        <v>95080.33</v>
      </c>
      <c r="M93" s="252">
        <v>1</v>
      </c>
    </row>
    <row r="94" spans="2:13" s="74" customFormat="1" ht="26.4" x14ac:dyDescent="0.9">
      <c r="B94" s="251" t="s">
        <v>167</v>
      </c>
      <c r="C94" s="388" t="s">
        <v>162</v>
      </c>
      <c r="D94" s="228">
        <v>89.360100000000003</v>
      </c>
      <c r="E94" s="228">
        <v>5.93</v>
      </c>
      <c r="F94" s="228" t="s">
        <v>411</v>
      </c>
      <c r="G94" s="228">
        <v>8</v>
      </c>
      <c r="H94" s="228">
        <v>8.2999500000000008</v>
      </c>
      <c r="I94" s="389" t="s">
        <v>168</v>
      </c>
      <c r="J94" s="231">
        <v>159300</v>
      </c>
      <c r="K94" s="231">
        <v>159300</v>
      </c>
      <c r="L94" s="231">
        <v>142350.76</v>
      </c>
      <c r="M94" s="252">
        <v>1</v>
      </c>
    </row>
    <row r="95" spans="2:13" s="74" customFormat="1" ht="26.4" x14ac:dyDescent="0.9">
      <c r="B95" s="251" t="s">
        <v>167</v>
      </c>
      <c r="C95" s="388" t="s">
        <v>162</v>
      </c>
      <c r="D95" s="228">
        <v>88.728700000000003</v>
      </c>
      <c r="E95" s="228">
        <v>5.64</v>
      </c>
      <c r="F95" s="228" t="s">
        <v>412</v>
      </c>
      <c r="G95" s="228">
        <v>8.1</v>
      </c>
      <c r="H95" s="228">
        <v>8.4075799999999994</v>
      </c>
      <c r="I95" s="389" t="s">
        <v>168</v>
      </c>
      <c r="J95" s="231">
        <v>601077.5</v>
      </c>
      <c r="K95" s="231">
        <v>601077.5</v>
      </c>
      <c r="L95" s="231">
        <v>533328.61</v>
      </c>
      <c r="M95" s="252">
        <v>12</v>
      </c>
    </row>
    <row r="96" spans="2:13" s="74" customFormat="1" ht="26.4" x14ac:dyDescent="0.9">
      <c r="B96" s="251" t="s">
        <v>167</v>
      </c>
      <c r="C96" s="388" t="s">
        <v>162</v>
      </c>
      <c r="D96" s="228">
        <v>88.494600000000005</v>
      </c>
      <c r="E96" s="228">
        <v>5.64</v>
      </c>
      <c r="F96" s="228" t="s">
        <v>405</v>
      </c>
      <c r="G96" s="228">
        <v>8.1</v>
      </c>
      <c r="H96" s="228">
        <v>8.4075799999999994</v>
      </c>
      <c r="I96" s="389" t="s">
        <v>168</v>
      </c>
      <c r="J96" s="231">
        <v>104577.5</v>
      </c>
      <c r="K96" s="231">
        <v>104577.5</v>
      </c>
      <c r="L96" s="231">
        <v>92545.45</v>
      </c>
      <c r="M96" s="252">
        <v>2</v>
      </c>
    </row>
    <row r="97" spans="2:13" s="74" customFormat="1" ht="26.4" x14ac:dyDescent="0.9">
      <c r="B97" s="251" t="s">
        <v>167</v>
      </c>
      <c r="C97" s="388" t="s">
        <v>162</v>
      </c>
      <c r="D97" s="228">
        <v>88.957300000000004</v>
      </c>
      <c r="E97" s="228">
        <v>5.93</v>
      </c>
      <c r="F97" s="228" t="s">
        <v>413</v>
      </c>
      <c r="G97" s="228">
        <v>8.1999999999999993</v>
      </c>
      <c r="H97" s="228">
        <v>8.5153099999999995</v>
      </c>
      <c r="I97" s="389" t="s">
        <v>168</v>
      </c>
      <c r="J97" s="231">
        <v>53100</v>
      </c>
      <c r="K97" s="231">
        <v>53100</v>
      </c>
      <c r="L97" s="231">
        <v>47236.33</v>
      </c>
      <c r="M97" s="252">
        <v>1</v>
      </c>
    </row>
    <row r="98" spans="2:13" s="74" customFormat="1" ht="26.4" x14ac:dyDescent="0.9">
      <c r="B98" s="251" t="s">
        <v>167</v>
      </c>
      <c r="C98" s="388" t="s">
        <v>162</v>
      </c>
      <c r="D98" s="228">
        <v>88.885400000000004</v>
      </c>
      <c r="E98" s="228">
        <v>5.93</v>
      </c>
      <c r="F98" s="228" t="s">
        <v>414</v>
      </c>
      <c r="G98" s="228">
        <v>8.1999999999999993</v>
      </c>
      <c r="H98" s="228">
        <v>8.5153099999999995</v>
      </c>
      <c r="I98" s="389" t="s">
        <v>168</v>
      </c>
      <c r="J98" s="231">
        <v>155317.5</v>
      </c>
      <c r="K98" s="231">
        <v>155317.5</v>
      </c>
      <c r="L98" s="231">
        <v>138054.65</v>
      </c>
      <c r="M98" s="252">
        <v>3</v>
      </c>
    </row>
    <row r="99" spans="2:13" s="74" customFormat="1" ht="26.4" x14ac:dyDescent="0.9">
      <c r="B99" s="251" t="s">
        <v>167</v>
      </c>
      <c r="C99" s="388" t="s">
        <v>162</v>
      </c>
      <c r="D99" s="228">
        <v>88.142799999999994</v>
      </c>
      <c r="E99" s="228">
        <v>4.71</v>
      </c>
      <c r="F99" s="228" t="s">
        <v>415</v>
      </c>
      <c r="G99" s="228">
        <v>8.9</v>
      </c>
      <c r="H99" s="228">
        <v>9.2721699999999991</v>
      </c>
      <c r="I99" s="389" t="s">
        <v>168</v>
      </c>
      <c r="J99" s="231">
        <v>30000</v>
      </c>
      <c r="K99" s="231">
        <v>30000</v>
      </c>
      <c r="L99" s="231">
        <v>26442.86</v>
      </c>
      <c r="M99" s="252">
        <v>1</v>
      </c>
    </row>
    <row r="100" spans="2:13" s="73" customFormat="1" ht="26.4" x14ac:dyDescent="0.9">
      <c r="B100" s="251" t="s">
        <v>167</v>
      </c>
      <c r="C100" s="388" t="s">
        <v>162</v>
      </c>
      <c r="D100" s="228">
        <v>88.142799999999994</v>
      </c>
      <c r="E100" s="228">
        <v>4.71</v>
      </c>
      <c r="F100" s="228" t="s">
        <v>396</v>
      </c>
      <c r="G100" s="228">
        <v>8.9</v>
      </c>
      <c r="H100" s="228">
        <v>9.2721699999999991</v>
      </c>
      <c r="I100" s="389" t="s">
        <v>168</v>
      </c>
      <c r="J100" s="231">
        <v>53100</v>
      </c>
      <c r="K100" s="231">
        <v>53100</v>
      </c>
      <c r="L100" s="231">
        <v>46803.86</v>
      </c>
      <c r="M100" s="252">
        <v>1</v>
      </c>
    </row>
    <row r="101" spans="2:13" s="73" customFormat="1" ht="26.4" x14ac:dyDescent="0.9">
      <c r="B101" s="251" t="s">
        <v>167</v>
      </c>
      <c r="C101" s="388" t="s">
        <v>162</v>
      </c>
      <c r="D101" s="228">
        <v>82.737099999999998</v>
      </c>
      <c r="E101" s="228">
        <v>5.36</v>
      </c>
      <c r="F101" s="228" t="s">
        <v>303</v>
      </c>
      <c r="G101" s="228">
        <v>9.5</v>
      </c>
      <c r="H101" s="228">
        <v>9.9247499999999995</v>
      </c>
      <c r="I101" s="389" t="s">
        <v>168</v>
      </c>
      <c r="J101" s="231">
        <v>5000</v>
      </c>
      <c r="K101" s="231">
        <v>5000</v>
      </c>
      <c r="L101" s="231">
        <v>4136.8599999999997</v>
      </c>
      <c r="M101" s="252">
        <v>1</v>
      </c>
    </row>
    <row r="102" spans="2:13" s="73" customFormat="1" ht="26.4" x14ac:dyDescent="0.9">
      <c r="B102" s="251" t="s">
        <v>167</v>
      </c>
      <c r="C102" s="388" t="s">
        <v>162</v>
      </c>
      <c r="D102" s="228">
        <v>81.440299999999993</v>
      </c>
      <c r="E102" s="228">
        <v>5.07</v>
      </c>
      <c r="F102" s="228" t="s">
        <v>416</v>
      </c>
      <c r="G102" s="228">
        <v>10.5</v>
      </c>
      <c r="H102" s="228">
        <v>11.020339999999999</v>
      </c>
      <c r="I102" s="389" t="s">
        <v>168</v>
      </c>
      <c r="J102" s="231">
        <v>44987.5</v>
      </c>
      <c r="K102" s="231">
        <v>44987.5</v>
      </c>
      <c r="L102" s="231">
        <v>36637.97</v>
      </c>
      <c r="M102" s="252">
        <v>1</v>
      </c>
    </row>
    <row r="103" spans="2:13" s="73" customFormat="1" ht="26.4" x14ac:dyDescent="0.9">
      <c r="B103" s="251" t="s">
        <v>167</v>
      </c>
      <c r="C103" s="388" t="s">
        <v>162</v>
      </c>
      <c r="D103" s="228">
        <v>80.064800000000005</v>
      </c>
      <c r="E103" s="228">
        <v>5.36</v>
      </c>
      <c r="F103" s="228" t="s">
        <v>417</v>
      </c>
      <c r="G103" s="228">
        <v>10.5</v>
      </c>
      <c r="H103" s="228">
        <v>11.020339999999999</v>
      </c>
      <c r="I103" s="389" t="s">
        <v>168</v>
      </c>
      <c r="J103" s="231">
        <v>10000</v>
      </c>
      <c r="K103" s="231">
        <v>10000</v>
      </c>
      <c r="L103" s="231">
        <v>8006.48</v>
      </c>
      <c r="M103" s="252">
        <v>1</v>
      </c>
    </row>
    <row r="104" spans="2:13" s="73" customFormat="1" ht="26.4" x14ac:dyDescent="0.9">
      <c r="B104" s="251" t="s">
        <v>167</v>
      </c>
      <c r="C104" s="388" t="s">
        <v>162</v>
      </c>
      <c r="D104" s="228">
        <v>79.563500000000005</v>
      </c>
      <c r="E104" s="228">
        <v>5.36</v>
      </c>
      <c r="F104" s="228" t="s">
        <v>418</v>
      </c>
      <c r="G104" s="228">
        <v>10.5</v>
      </c>
      <c r="H104" s="228">
        <v>11.020339999999999</v>
      </c>
      <c r="I104" s="389" t="s">
        <v>168</v>
      </c>
      <c r="J104" s="231">
        <v>79700</v>
      </c>
      <c r="K104" s="231">
        <v>79700</v>
      </c>
      <c r="L104" s="231">
        <v>63412.18</v>
      </c>
      <c r="M104" s="252">
        <v>1</v>
      </c>
    </row>
    <row r="105" spans="2:13" s="73" customFormat="1" ht="26.4" x14ac:dyDescent="0.9">
      <c r="B105" s="251" t="s">
        <v>167</v>
      </c>
      <c r="C105" s="388" t="s">
        <v>162</v>
      </c>
      <c r="D105" s="228">
        <v>77.877200000000002</v>
      </c>
      <c r="E105" s="228">
        <v>5.64</v>
      </c>
      <c r="F105" s="228" t="s">
        <v>419</v>
      </c>
      <c r="G105" s="228">
        <v>10.5</v>
      </c>
      <c r="H105" s="228">
        <v>11.020339999999999</v>
      </c>
      <c r="I105" s="389" t="s">
        <v>168</v>
      </c>
      <c r="J105" s="231">
        <v>86730</v>
      </c>
      <c r="K105" s="231">
        <v>86730</v>
      </c>
      <c r="L105" s="231">
        <v>67542.94</v>
      </c>
      <c r="M105" s="252">
        <v>2</v>
      </c>
    </row>
    <row r="106" spans="2:13" s="73" customFormat="1" ht="26.4" x14ac:dyDescent="0.9">
      <c r="B106" s="251" t="s">
        <v>167</v>
      </c>
      <c r="C106" s="388" t="s">
        <v>162</v>
      </c>
      <c r="D106" s="228">
        <v>77.045199999999994</v>
      </c>
      <c r="E106" s="228">
        <v>5.36</v>
      </c>
      <c r="F106" s="228" t="s">
        <v>420</v>
      </c>
      <c r="G106" s="228">
        <v>11</v>
      </c>
      <c r="H106" s="228">
        <v>11.57188</v>
      </c>
      <c r="I106" s="389" t="s">
        <v>168</v>
      </c>
      <c r="J106" s="231">
        <v>26550</v>
      </c>
      <c r="K106" s="231">
        <v>26550</v>
      </c>
      <c r="L106" s="231">
        <v>20455.5</v>
      </c>
      <c r="M106" s="252">
        <v>1</v>
      </c>
    </row>
    <row r="107" spans="2:13" s="73" customFormat="1" ht="26.4" x14ac:dyDescent="0.9">
      <c r="B107" s="251" t="s">
        <v>167</v>
      </c>
      <c r="C107" s="388" t="s">
        <v>162</v>
      </c>
      <c r="D107" s="228">
        <v>76.941699999999997</v>
      </c>
      <c r="E107" s="228">
        <v>5.36</v>
      </c>
      <c r="F107" s="228" t="s">
        <v>421</v>
      </c>
      <c r="G107" s="228">
        <v>11</v>
      </c>
      <c r="H107" s="228">
        <v>11.57188</v>
      </c>
      <c r="I107" s="389" t="s">
        <v>168</v>
      </c>
      <c r="J107" s="231">
        <v>20000</v>
      </c>
      <c r="K107" s="231">
        <v>20000</v>
      </c>
      <c r="L107" s="231">
        <v>15388.34</v>
      </c>
      <c r="M107" s="252">
        <v>1</v>
      </c>
    </row>
    <row r="108" spans="2:13" s="73" customFormat="1" ht="26.4" x14ac:dyDescent="0.9">
      <c r="B108" s="251" t="s">
        <v>167</v>
      </c>
      <c r="C108" s="388" t="s">
        <v>162</v>
      </c>
      <c r="D108" s="228">
        <v>77.107200000000006</v>
      </c>
      <c r="E108" s="228">
        <v>5.64</v>
      </c>
      <c r="F108" s="228" t="s">
        <v>422</v>
      </c>
      <c r="G108" s="228">
        <v>11</v>
      </c>
      <c r="H108" s="228">
        <v>11.57188</v>
      </c>
      <c r="I108" s="389" t="s">
        <v>168</v>
      </c>
      <c r="J108" s="231">
        <v>15000</v>
      </c>
      <c r="K108" s="231">
        <v>15000</v>
      </c>
      <c r="L108" s="231">
        <v>11566.09</v>
      </c>
      <c r="M108" s="252">
        <v>1</v>
      </c>
    </row>
    <row r="109" spans="2:13" s="73" customFormat="1" ht="26.4" x14ac:dyDescent="0.9">
      <c r="B109" s="251" t="s">
        <v>167</v>
      </c>
      <c r="C109" s="388" t="s">
        <v>162</v>
      </c>
      <c r="D109" s="228">
        <v>76.787400000000005</v>
      </c>
      <c r="E109" s="228">
        <v>5.64</v>
      </c>
      <c r="F109" s="228" t="s">
        <v>423</v>
      </c>
      <c r="G109" s="228">
        <v>11</v>
      </c>
      <c r="H109" s="228">
        <v>11.57188</v>
      </c>
      <c r="I109" s="389" t="s">
        <v>168</v>
      </c>
      <c r="J109" s="231">
        <v>61200</v>
      </c>
      <c r="K109" s="231">
        <v>61200</v>
      </c>
      <c r="L109" s="231">
        <v>46993.91</v>
      </c>
      <c r="M109" s="252">
        <v>1</v>
      </c>
    </row>
    <row r="110" spans="2:13" s="73" customFormat="1" ht="26.4" x14ac:dyDescent="0.9">
      <c r="B110" s="251" t="s">
        <v>167</v>
      </c>
      <c r="C110" s="388" t="s">
        <v>162</v>
      </c>
      <c r="D110" s="228">
        <v>76.455399999999997</v>
      </c>
      <c r="E110" s="228">
        <v>5.64</v>
      </c>
      <c r="F110" s="228" t="s">
        <v>424</v>
      </c>
      <c r="G110" s="228">
        <v>11</v>
      </c>
      <c r="H110" s="228">
        <v>11.57188</v>
      </c>
      <c r="I110" s="389" t="s">
        <v>168</v>
      </c>
      <c r="J110" s="231">
        <v>53100</v>
      </c>
      <c r="K110" s="231">
        <v>53100</v>
      </c>
      <c r="L110" s="231">
        <v>40597.870000000003</v>
      </c>
      <c r="M110" s="252">
        <v>1</v>
      </c>
    </row>
    <row r="111" spans="2:13" s="73" customFormat="1" ht="26.4" x14ac:dyDescent="0.9">
      <c r="B111" s="251" t="s">
        <v>167</v>
      </c>
      <c r="C111" s="388" t="s">
        <v>162</v>
      </c>
      <c r="D111" s="228">
        <v>76.814499999999995</v>
      </c>
      <c r="E111" s="228">
        <v>5.93</v>
      </c>
      <c r="F111" s="228" t="s">
        <v>425</v>
      </c>
      <c r="G111" s="228">
        <v>11</v>
      </c>
      <c r="H111" s="228">
        <v>11.57188</v>
      </c>
      <c r="I111" s="389" t="s">
        <v>168</v>
      </c>
      <c r="J111" s="231">
        <v>53100</v>
      </c>
      <c r="K111" s="231">
        <v>53100</v>
      </c>
      <c r="L111" s="231">
        <v>40788.54</v>
      </c>
      <c r="M111" s="252">
        <v>1</v>
      </c>
    </row>
    <row r="112" spans="2:13" s="73" customFormat="1" ht="26.4" x14ac:dyDescent="0.9">
      <c r="B112" s="251" t="s">
        <v>167</v>
      </c>
      <c r="C112" s="388" t="s">
        <v>162</v>
      </c>
      <c r="D112" s="228">
        <v>76.530199999999994</v>
      </c>
      <c r="E112" s="228">
        <v>5.93</v>
      </c>
      <c r="F112" s="228" t="s">
        <v>426</v>
      </c>
      <c r="G112" s="228">
        <v>11</v>
      </c>
      <c r="H112" s="228">
        <v>11.57188</v>
      </c>
      <c r="I112" s="389" t="s">
        <v>168</v>
      </c>
      <c r="J112" s="231">
        <v>53100</v>
      </c>
      <c r="K112" s="231">
        <v>53100</v>
      </c>
      <c r="L112" s="231">
        <v>40637.58</v>
      </c>
      <c r="M112" s="252">
        <v>1</v>
      </c>
    </row>
    <row r="113" spans="2:13" s="73" customFormat="1" ht="26.4" x14ac:dyDescent="0.9">
      <c r="B113" s="251" t="s">
        <v>167</v>
      </c>
      <c r="C113" s="388" t="s">
        <v>162</v>
      </c>
      <c r="D113" s="228">
        <v>76.189099999999996</v>
      </c>
      <c r="E113" s="228">
        <v>5.93</v>
      </c>
      <c r="F113" s="228" t="s">
        <v>427</v>
      </c>
      <c r="G113" s="228">
        <v>11</v>
      </c>
      <c r="H113" s="228">
        <v>11.57188</v>
      </c>
      <c r="I113" s="389" t="s">
        <v>168</v>
      </c>
      <c r="J113" s="231">
        <v>53100</v>
      </c>
      <c r="K113" s="231">
        <v>53100</v>
      </c>
      <c r="L113" s="231">
        <v>40456.46</v>
      </c>
      <c r="M113" s="252">
        <v>1</v>
      </c>
    </row>
    <row r="114" spans="2:13" s="73" customFormat="1" ht="26.4" x14ac:dyDescent="0.9">
      <c r="B114" s="251" t="s">
        <v>166</v>
      </c>
      <c r="C114" s="388"/>
      <c r="D114" s="228"/>
      <c r="E114" s="228"/>
      <c r="F114" s="228"/>
      <c r="G114" s="228"/>
      <c r="H114" s="228"/>
      <c r="I114" s="389"/>
      <c r="J114" s="398">
        <v>3208243.5</v>
      </c>
      <c r="K114" s="398">
        <v>3208243.5</v>
      </c>
      <c r="L114" s="398">
        <v>2809241.3000000003</v>
      </c>
      <c r="M114" s="250">
        <v>69</v>
      </c>
    </row>
    <row r="115" spans="2:13" s="73" customFormat="1" ht="26.4" x14ac:dyDescent="0.9">
      <c r="B115" s="249" t="s">
        <v>428</v>
      </c>
      <c r="C115" s="388"/>
      <c r="D115" s="228"/>
      <c r="E115" s="228"/>
      <c r="F115" s="228"/>
      <c r="G115" s="228"/>
      <c r="H115" s="228"/>
      <c r="I115" s="389"/>
      <c r="J115" s="231"/>
      <c r="K115" s="231"/>
      <c r="L115" s="231"/>
      <c r="M115" s="252"/>
    </row>
    <row r="116" spans="2:13" s="73" customFormat="1" ht="26.4" x14ac:dyDescent="0.9">
      <c r="B116" s="251" t="s">
        <v>167</v>
      </c>
      <c r="C116" s="388" t="s">
        <v>162</v>
      </c>
      <c r="D116" s="228">
        <v>96.733800000000002</v>
      </c>
      <c r="E116" s="228">
        <v>6.1653000000000002</v>
      </c>
      <c r="F116" s="228" t="s">
        <v>429</v>
      </c>
      <c r="G116" s="228">
        <v>7.75</v>
      </c>
      <c r="H116" s="228">
        <v>7.90015</v>
      </c>
      <c r="I116" s="389" t="s">
        <v>168</v>
      </c>
      <c r="J116" s="231">
        <v>330000</v>
      </c>
      <c r="K116" s="231">
        <v>330000</v>
      </c>
      <c r="L116" s="231">
        <v>319221.67</v>
      </c>
      <c r="M116" s="252">
        <v>1</v>
      </c>
    </row>
    <row r="117" spans="2:13" s="73" customFormat="1" ht="26.4" x14ac:dyDescent="0.9">
      <c r="B117" s="251" t="s">
        <v>167</v>
      </c>
      <c r="C117" s="388" t="s">
        <v>162</v>
      </c>
      <c r="D117" s="228">
        <v>96.245099999999994</v>
      </c>
      <c r="E117" s="228">
        <v>6.1653000000000002</v>
      </c>
      <c r="F117" s="228" t="s">
        <v>430</v>
      </c>
      <c r="G117" s="228">
        <v>8</v>
      </c>
      <c r="H117" s="228">
        <v>8.16</v>
      </c>
      <c r="I117" s="389" t="s">
        <v>168</v>
      </c>
      <c r="J117" s="231">
        <v>45910.239999999998</v>
      </c>
      <c r="K117" s="231">
        <v>45910.239999999998</v>
      </c>
      <c r="L117" s="231">
        <v>44186.36</v>
      </c>
      <c r="M117" s="252">
        <v>1</v>
      </c>
    </row>
    <row r="118" spans="2:13" s="73" customFormat="1" ht="26.4" x14ac:dyDescent="0.9">
      <c r="B118" s="251" t="s">
        <v>167</v>
      </c>
      <c r="C118" s="388" t="s">
        <v>162</v>
      </c>
      <c r="D118" s="228">
        <v>95.016000000000005</v>
      </c>
      <c r="E118" s="228">
        <v>6.1653000000000002</v>
      </c>
      <c r="F118" s="228" t="s">
        <v>431</v>
      </c>
      <c r="G118" s="228">
        <v>8.6</v>
      </c>
      <c r="H118" s="228">
        <v>8.7849000000000004</v>
      </c>
      <c r="I118" s="389" t="s">
        <v>168</v>
      </c>
      <c r="J118" s="231">
        <v>1993571.2</v>
      </c>
      <c r="K118" s="231">
        <v>1993571.2</v>
      </c>
      <c r="L118" s="231">
        <v>1894213.54</v>
      </c>
      <c r="M118" s="252">
        <v>1</v>
      </c>
    </row>
    <row r="119" spans="2:13" s="73" customFormat="1" ht="26.4" x14ac:dyDescent="0.9">
      <c r="B119" s="251" t="s">
        <v>167</v>
      </c>
      <c r="C119" s="388" t="s">
        <v>162</v>
      </c>
      <c r="D119" s="228">
        <v>93.469099999999997</v>
      </c>
      <c r="E119" s="228">
        <v>7.1295000000000002</v>
      </c>
      <c r="F119" s="228" t="s">
        <v>432</v>
      </c>
      <c r="G119" s="228">
        <v>9</v>
      </c>
      <c r="H119" s="228">
        <v>9.2025000000000006</v>
      </c>
      <c r="I119" s="389" t="s">
        <v>168</v>
      </c>
      <c r="J119" s="231">
        <v>160000</v>
      </c>
      <c r="K119" s="231">
        <v>160000</v>
      </c>
      <c r="L119" s="231">
        <v>149550.60999999999</v>
      </c>
      <c r="M119" s="252">
        <v>1</v>
      </c>
    </row>
    <row r="120" spans="2:13" s="73" customFormat="1" ht="26.4" x14ac:dyDescent="0.9">
      <c r="B120" s="251" t="s">
        <v>167</v>
      </c>
      <c r="C120" s="388" t="s">
        <v>162</v>
      </c>
      <c r="D120" s="228">
        <v>93.458699999999993</v>
      </c>
      <c r="E120" s="228">
        <v>7.1295000000000002</v>
      </c>
      <c r="F120" s="228" t="s">
        <v>301</v>
      </c>
      <c r="G120" s="228">
        <v>9</v>
      </c>
      <c r="H120" s="228">
        <v>9.2025000000000006</v>
      </c>
      <c r="I120" s="389" t="s">
        <v>168</v>
      </c>
      <c r="J120" s="231">
        <v>106877.92</v>
      </c>
      <c r="K120" s="231">
        <v>106877.92</v>
      </c>
      <c r="L120" s="231">
        <v>99886.82</v>
      </c>
      <c r="M120" s="252">
        <v>1</v>
      </c>
    </row>
    <row r="121" spans="2:13" s="73" customFormat="1" ht="26.4" x14ac:dyDescent="0.9">
      <c r="B121" s="251" t="s">
        <v>167</v>
      </c>
      <c r="C121" s="388" t="s">
        <v>162</v>
      </c>
      <c r="D121" s="228">
        <v>91.718699999999998</v>
      </c>
      <c r="E121" s="228">
        <v>7.1295000000000002</v>
      </c>
      <c r="F121" s="228" t="s">
        <v>433</v>
      </c>
      <c r="G121" s="228">
        <v>9.5</v>
      </c>
      <c r="H121" s="228">
        <v>9.7256199999999993</v>
      </c>
      <c r="I121" s="389" t="s">
        <v>168</v>
      </c>
      <c r="J121" s="231">
        <v>400000</v>
      </c>
      <c r="K121" s="231">
        <v>400000</v>
      </c>
      <c r="L121" s="231">
        <v>366874.87</v>
      </c>
      <c r="M121" s="252">
        <v>1</v>
      </c>
    </row>
    <row r="122" spans="2:13" s="73" customFormat="1" ht="26.4" x14ac:dyDescent="0.9">
      <c r="B122" s="251" t="s">
        <v>166</v>
      </c>
      <c r="C122" s="388"/>
      <c r="D122" s="228"/>
      <c r="E122" s="228"/>
      <c r="F122" s="228"/>
      <c r="G122" s="228"/>
      <c r="H122" s="228"/>
      <c r="I122" s="389"/>
      <c r="J122" s="398">
        <v>3036359.36</v>
      </c>
      <c r="K122" s="398">
        <v>3036359.36</v>
      </c>
      <c r="L122" s="398">
        <v>2873933.8699999996</v>
      </c>
      <c r="M122" s="250">
        <v>6</v>
      </c>
    </row>
    <row r="123" spans="2:13" s="73" customFormat="1" ht="26.4" x14ac:dyDescent="0.9">
      <c r="B123" s="249" t="s">
        <v>169</v>
      </c>
      <c r="C123" s="388"/>
      <c r="D123" s="228"/>
      <c r="E123" s="228"/>
      <c r="F123" s="228"/>
      <c r="G123" s="228"/>
      <c r="H123" s="228"/>
      <c r="I123" s="389"/>
      <c r="J123" s="231"/>
      <c r="K123" s="231"/>
      <c r="L123" s="231"/>
      <c r="M123" s="252"/>
    </row>
    <row r="124" spans="2:13" s="73" customFormat="1" ht="26.4" x14ac:dyDescent="0.9">
      <c r="B124" s="251" t="s">
        <v>167</v>
      </c>
      <c r="C124" s="388" t="s">
        <v>162</v>
      </c>
      <c r="D124" s="228">
        <v>94.438699999999997</v>
      </c>
      <c r="E124" s="228">
        <v>5.07</v>
      </c>
      <c r="F124" s="228" t="s">
        <v>313</v>
      </c>
      <c r="G124" s="228">
        <v>6.5</v>
      </c>
      <c r="H124" s="228">
        <v>6.6971800000000004</v>
      </c>
      <c r="I124" s="389" t="s">
        <v>168</v>
      </c>
      <c r="J124" s="231">
        <v>324037.5</v>
      </c>
      <c r="K124" s="231">
        <v>324037.5</v>
      </c>
      <c r="L124" s="231">
        <v>306016.93</v>
      </c>
      <c r="M124" s="252">
        <v>7</v>
      </c>
    </row>
    <row r="125" spans="2:13" s="73" customFormat="1" ht="26.4" x14ac:dyDescent="0.9">
      <c r="B125" s="251" t="s">
        <v>167</v>
      </c>
      <c r="C125" s="388" t="s">
        <v>162</v>
      </c>
      <c r="D125" s="228">
        <v>94.382300000000001</v>
      </c>
      <c r="E125" s="228">
        <v>5.07</v>
      </c>
      <c r="F125" s="228" t="s">
        <v>434</v>
      </c>
      <c r="G125" s="228">
        <v>6.5</v>
      </c>
      <c r="H125" s="228">
        <v>6.6971800000000004</v>
      </c>
      <c r="I125" s="389" t="s">
        <v>168</v>
      </c>
      <c r="J125" s="231">
        <v>965240</v>
      </c>
      <c r="K125" s="231">
        <v>965240</v>
      </c>
      <c r="L125" s="231">
        <v>911016.25</v>
      </c>
      <c r="M125" s="252">
        <v>20</v>
      </c>
    </row>
    <row r="126" spans="2:13" s="73" customFormat="1" ht="26.4" x14ac:dyDescent="0.9">
      <c r="B126" s="251" t="s">
        <v>167</v>
      </c>
      <c r="C126" s="388" t="s">
        <v>162</v>
      </c>
      <c r="D126" s="228">
        <v>94.234399999999994</v>
      </c>
      <c r="E126" s="228">
        <v>5.07</v>
      </c>
      <c r="F126" s="228" t="s">
        <v>435</v>
      </c>
      <c r="G126" s="228">
        <v>6.5003000000000002</v>
      </c>
      <c r="H126" s="228">
        <v>6.6974999999999998</v>
      </c>
      <c r="I126" s="389" t="s">
        <v>168</v>
      </c>
      <c r="J126" s="231">
        <v>33335</v>
      </c>
      <c r="K126" s="231">
        <v>33335</v>
      </c>
      <c r="L126" s="231">
        <v>31413.040000000001</v>
      </c>
      <c r="M126" s="252">
        <v>1</v>
      </c>
    </row>
    <row r="127" spans="2:13" s="73" customFormat="1" ht="26.4" x14ac:dyDescent="0.9">
      <c r="B127" s="251" t="s">
        <v>167</v>
      </c>
      <c r="C127" s="388" t="s">
        <v>162</v>
      </c>
      <c r="D127" s="228">
        <v>94.216800000000006</v>
      </c>
      <c r="E127" s="228">
        <v>5.07</v>
      </c>
      <c r="F127" s="228" t="s">
        <v>435</v>
      </c>
      <c r="G127" s="228">
        <v>6.5048000000000004</v>
      </c>
      <c r="H127" s="228">
        <v>6.7022700000000004</v>
      </c>
      <c r="I127" s="389" t="s">
        <v>168</v>
      </c>
      <c r="J127" s="231">
        <v>30237.5</v>
      </c>
      <c r="K127" s="231">
        <v>30237.5</v>
      </c>
      <c r="L127" s="231">
        <v>28488.82</v>
      </c>
      <c r="M127" s="252">
        <v>1</v>
      </c>
    </row>
    <row r="128" spans="2:13" s="73" customFormat="1" ht="26.4" x14ac:dyDescent="0.9">
      <c r="B128" s="251" t="s">
        <v>167</v>
      </c>
      <c r="C128" s="388" t="s">
        <v>162</v>
      </c>
      <c r="D128" s="228">
        <v>94.196799999999996</v>
      </c>
      <c r="E128" s="228">
        <v>5.07</v>
      </c>
      <c r="F128" s="228" t="s">
        <v>435</v>
      </c>
      <c r="G128" s="228">
        <v>6.5099400000000003</v>
      </c>
      <c r="H128" s="228">
        <v>6.7077299999999997</v>
      </c>
      <c r="I128" s="389" t="s">
        <v>168</v>
      </c>
      <c r="J128" s="231">
        <v>42627.5</v>
      </c>
      <c r="K128" s="231">
        <v>42627.5</v>
      </c>
      <c r="L128" s="231">
        <v>40153.74</v>
      </c>
      <c r="M128" s="252">
        <v>1</v>
      </c>
    </row>
    <row r="129" spans="2:13" s="74" customFormat="1" ht="26.4" x14ac:dyDescent="0.9">
      <c r="B129" s="251" t="s">
        <v>167</v>
      </c>
      <c r="C129" s="388" t="s">
        <v>162</v>
      </c>
      <c r="D129" s="228">
        <v>96.805999999999997</v>
      </c>
      <c r="E129" s="228">
        <v>3.25</v>
      </c>
      <c r="F129" s="228" t="s">
        <v>288</v>
      </c>
      <c r="G129" s="228">
        <v>6.7</v>
      </c>
      <c r="H129" s="228">
        <v>6.9096200000000003</v>
      </c>
      <c r="I129" s="389" t="s">
        <v>168</v>
      </c>
      <c r="J129" s="231">
        <v>23600</v>
      </c>
      <c r="K129" s="231">
        <v>23600</v>
      </c>
      <c r="L129" s="231">
        <v>22846.240000000002</v>
      </c>
      <c r="M129" s="252">
        <v>1</v>
      </c>
    </row>
    <row r="130" spans="2:13" s="74" customFormat="1" ht="26.4" x14ac:dyDescent="0.9">
      <c r="B130" s="251" t="s">
        <v>167</v>
      </c>
      <c r="C130" s="388" t="s">
        <v>162</v>
      </c>
      <c r="D130" s="228">
        <v>93.9345</v>
      </c>
      <c r="E130" s="228">
        <v>3.82</v>
      </c>
      <c r="F130" s="228" t="s">
        <v>436</v>
      </c>
      <c r="G130" s="228">
        <v>8</v>
      </c>
      <c r="H130" s="228">
        <v>8.2999500000000008</v>
      </c>
      <c r="I130" s="389" t="s">
        <v>168</v>
      </c>
      <c r="J130" s="231">
        <v>24190</v>
      </c>
      <c r="K130" s="231">
        <v>24190</v>
      </c>
      <c r="L130" s="231">
        <v>22722.76</v>
      </c>
      <c r="M130" s="252">
        <v>1</v>
      </c>
    </row>
    <row r="131" spans="2:13" s="73" customFormat="1" ht="26.4" x14ac:dyDescent="0.9">
      <c r="B131" s="251" t="s">
        <v>167</v>
      </c>
      <c r="C131" s="388" t="s">
        <v>162</v>
      </c>
      <c r="D131" s="228">
        <v>91.497799999999998</v>
      </c>
      <c r="E131" s="228">
        <v>4.3</v>
      </c>
      <c r="F131" s="228" t="s">
        <v>437</v>
      </c>
      <c r="G131" s="228">
        <v>8</v>
      </c>
      <c r="H131" s="228">
        <v>8.2999500000000008</v>
      </c>
      <c r="I131" s="389" t="s">
        <v>168</v>
      </c>
      <c r="J131" s="231">
        <v>46167.5</v>
      </c>
      <c r="K131" s="231">
        <v>46167.5</v>
      </c>
      <c r="L131" s="231">
        <v>42242.29</v>
      </c>
      <c r="M131" s="252">
        <v>1</v>
      </c>
    </row>
    <row r="132" spans="2:13" s="73" customFormat="1" ht="26.4" x14ac:dyDescent="0.9">
      <c r="B132" s="251" t="s">
        <v>167</v>
      </c>
      <c r="C132" s="388" t="s">
        <v>162</v>
      </c>
      <c r="D132" s="228">
        <v>91.165099999999995</v>
      </c>
      <c r="E132" s="228">
        <v>4.3</v>
      </c>
      <c r="F132" s="228" t="s">
        <v>438</v>
      </c>
      <c r="G132" s="228">
        <v>8</v>
      </c>
      <c r="H132" s="228">
        <v>8.2999500000000008</v>
      </c>
      <c r="I132" s="389" t="s">
        <v>168</v>
      </c>
      <c r="J132" s="231">
        <v>106200</v>
      </c>
      <c r="K132" s="231">
        <v>106200</v>
      </c>
      <c r="L132" s="231">
        <v>96817.4</v>
      </c>
      <c r="M132" s="252">
        <v>2</v>
      </c>
    </row>
    <row r="133" spans="2:13" s="74" customFormat="1" ht="26.4" x14ac:dyDescent="0.9">
      <c r="B133" s="251" t="s">
        <v>167</v>
      </c>
      <c r="C133" s="388" t="s">
        <v>162</v>
      </c>
      <c r="D133" s="228">
        <v>88.974199999999996</v>
      </c>
      <c r="E133" s="228">
        <v>5.07</v>
      </c>
      <c r="F133" s="228" t="s">
        <v>439</v>
      </c>
      <c r="G133" s="228">
        <v>8</v>
      </c>
      <c r="H133" s="228">
        <v>8.2999500000000008</v>
      </c>
      <c r="I133" s="389" t="s">
        <v>168</v>
      </c>
      <c r="J133" s="231">
        <v>13000</v>
      </c>
      <c r="K133" s="231">
        <v>13000</v>
      </c>
      <c r="L133" s="231">
        <v>11566.66</v>
      </c>
      <c r="M133" s="252">
        <v>1</v>
      </c>
    </row>
    <row r="134" spans="2:13" s="74" customFormat="1" ht="26.4" x14ac:dyDescent="0.9">
      <c r="B134" s="251" t="s">
        <v>167</v>
      </c>
      <c r="C134" s="388" t="s">
        <v>162</v>
      </c>
      <c r="D134" s="228">
        <v>88.189300000000003</v>
      </c>
      <c r="E134" s="228">
        <v>5.36</v>
      </c>
      <c r="F134" s="228" t="s">
        <v>440</v>
      </c>
      <c r="G134" s="228">
        <v>8</v>
      </c>
      <c r="H134" s="228">
        <v>8.2999500000000008</v>
      </c>
      <c r="I134" s="389" t="s">
        <v>168</v>
      </c>
      <c r="J134" s="231">
        <v>66100</v>
      </c>
      <c r="K134" s="231">
        <v>66100</v>
      </c>
      <c r="L134" s="231">
        <v>58293.19</v>
      </c>
      <c r="M134" s="252">
        <v>1</v>
      </c>
    </row>
    <row r="135" spans="2:13" s="74" customFormat="1" ht="26.4" x14ac:dyDescent="0.9">
      <c r="B135" s="251" t="s">
        <v>167</v>
      </c>
      <c r="C135" s="388" t="s">
        <v>162</v>
      </c>
      <c r="D135" s="228">
        <v>88.352999999999994</v>
      </c>
      <c r="E135" s="228">
        <v>5.64</v>
      </c>
      <c r="F135" s="228" t="s">
        <v>441</v>
      </c>
      <c r="G135" s="228">
        <v>8</v>
      </c>
      <c r="H135" s="228">
        <v>8.2999500000000008</v>
      </c>
      <c r="I135" s="389" t="s">
        <v>168</v>
      </c>
      <c r="J135" s="231">
        <v>8162.5</v>
      </c>
      <c r="K135" s="231">
        <v>8162.5</v>
      </c>
      <c r="L135" s="231">
        <v>7211.82</v>
      </c>
      <c r="M135" s="252">
        <v>1</v>
      </c>
    </row>
    <row r="136" spans="2:13" s="74" customFormat="1" ht="26.4" x14ac:dyDescent="0.9">
      <c r="B136" s="251" t="s">
        <v>167</v>
      </c>
      <c r="C136" s="388" t="s">
        <v>162</v>
      </c>
      <c r="D136" s="228">
        <v>88.801699999999997</v>
      </c>
      <c r="E136" s="228">
        <v>4.3</v>
      </c>
      <c r="F136" s="228" t="s">
        <v>442</v>
      </c>
      <c r="G136" s="228">
        <v>9</v>
      </c>
      <c r="H136" s="228">
        <v>9.3806799999999999</v>
      </c>
      <c r="I136" s="389" t="s">
        <v>168</v>
      </c>
      <c r="J136" s="231">
        <v>43217.5</v>
      </c>
      <c r="K136" s="231">
        <v>43217.5</v>
      </c>
      <c r="L136" s="231">
        <v>38377.9</v>
      </c>
      <c r="M136" s="252">
        <v>1</v>
      </c>
    </row>
    <row r="137" spans="2:13" s="74" customFormat="1" ht="26.4" x14ac:dyDescent="0.9">
      <c r="B137" s="251" t="s">
        <v>167</v>
      </c>
      <c r="C137" s="388" t="s">
        <v>162</v>
      </c>
      <c r="D137" s="228">
        <v>86.278400000000005</v>
      </c>
      <c r="E137" s="228">
        <v>4.71</v>
      </c>
      <c r="F137" s="228" t="s">
        <v>316</v>
      </c>
      <c r="G137" s="228">
        <v>9.1</v>
      </c>
      <c r="H137" s="228">
        <v>9.4893000000000001</v>
      </c>
      <c r="I137" s="389" t="s">
        <v>168</v>
      </c>
      <c r="J137" s="231">
        <v>28615</v>
      </c>
      <c r="K137" s="231">
        <v>28615</v>
      </c>
      <c r="L137" s="231">
        <v>24688.59</v>
      </c>
      <c r="M137" s="252">
        <v>1</v>
      </c>
    </row>
    <row r="138" spans="2:13" s="73" customFormat="1" ht="26.4" x14ac:dyDescent="0.9">
      <c r="B138" s="251" t="s">
        <v>167</v>
      </c>
      <c r="C138" s="388" t="s">
        <v>162</v>
      </c>
      <c r="D138" s="228">
        <v>82.263900000000007</v>
      </c>
      <c r="E138" s="228">
        <v>5.64</v>
      </c>
      <c r="F138" s="228" t="s">
        <v>443</v>
      </c>
      <c r="G138" s="228">
        <v>9.3000000000000007</v>
      </c>
      <c r="H138" s="228">
        <v>9.7068300000000001</v>
      </c>
      <c r="I138" s="389" t="s">
        <v>168</v>
      </c>
      <c r="J138" s="231">
        <v>7647.86</v>
      </c>
      <c r="K138" s="231">
        <v>7647.86</v>
      </c>
      <c r="L138" s="231">
        <v>6291.43</v>
      </c>
      <c r="M138" s="252">
        <v>1</v>
      </c>
    </row>
    <row r="139" spans="2:13" s="73" customFormat="1" ht="26.4" x14ac:dyDescent="0.9">
      <c r="B139" s="251" t="s">
        <v>167</v>
      </c>
      <c r="C139" s="388" t="s">
        <v>162</v>
      </c>
      <c r="D139" s="228">
        <v>82.258399999999995</v>
      </c>
      <c r="E139" s="228">
        <v>5.64</v>
      </c>
      <c r="F139" s="228" t="s">
        <v>444</v>
      </c>
      <c r="G139" s="228">
        <v>9.3000000000000007</v>
      </c>
      <c r="H139" s="228">
        <v>9.7068300000000001</v>
      </c>
      <c r="I139" s="389" t="s">
        <v>168</v>
      </c>
      <c r="J139" s="231">
        <v>34912.14</v>
      </c>
      <c r="K139" s="231">
        <v>34912.14</v>
      </c>
      <c r="L139" s="231">
        <v>28718.19</v>
      </c>
      <c r="M139" s="252">
        <v>2</v>
      </c>
    </row>
    <row r="140" spans="2:13" s="73" customFormat="1" ht="26.4" x14ac:dyDescent="0.9">
      <c r="B140" s="251" t="s">
        <v>167</v>
      </c>
      <c r="C140" s="388" t="s">
        <v>162</v>
      </c>
      <c r="D140" s="228">
        <v>76.617599999999996</v>
      </c>
      <c r="E140" s="228">
        <v>5.36</v>
      </c>
      <c r="F140" s="228" t="s">
        <v>445</v>
      </c>
      <c r="G140" s="228">
        <v>11</v>
      </c>
      <c r="H140" s="228">
        <v>11.57188</v>
      </c>
      <c r="I140" s="389" t="s">
        <v>168</v>
      </c>
      <c r="J140" s="231">
        <v>13000</v>
      </c>
      <c r="K140" s="231">
        <v>13000</v>
      </c>
      <c r="L140" s="231">
        <v>9960.2900000000009</v>
      </c>
      <c r="M140" s="252">
        <v>1</v>
      </c>
    </row>
    <row r="141" spans="2:13" s="73" customFormat="1" ht="26.4" x14ac:dyDescent="0.9">
      <c r="B141" s="251" t="s">
        <v>167</v>
      </c>
      <c r="C141" s="388" t="s">
        <v>162</v>
      </c>
      <c r="D141" s="228">
        <v>75.715999999999994</v>
      </c>
      <c r="E141" s="228">
        <v>5.64</v>
      </c>
      <c r="F141" s="228" t="s">
        <v>446</v>
      </c>
      <c r="G141" s="228">
        <v>11</v>
      </c>
      <c r="H141" s="228">
        <v>11.57188</v>
      </c>
      <c r="I141" s="389" t="s">
        <v>168</v>
      </c>
      <c r="J141" s="231">
        <v>8162.5</v>
      </c>
      <c r="K141" s="231">
        <v>8162.5</v>
      </c>
      <c r="L141" s="231">
        <v>6180.32</v>
      </c>
      <c r="M141" s="252">
        <v>1</v>
      </c>
    </row>
    <row r="142" spans="2:13" s="73" customFormat="1" ht="26.4" x14ac:dyDescent="0.9">
      <c r="B142" s="251" t="s">
        <v>167</v>
      </c>
      <c r="C142" s="388" t="s">
        <v>162</v>
      </c>
      <c r="D142" s="228">
        <v>75.612099999999998</v>
      </c>
      <c r="E142" s="228">
        <v>5.64</v>
      </c>
      <c r="F142" s="228" t="s">
        <v>447</v>
      </c>
      <c r="G142" s="228">
        <v>11</v>
      </c>
      <c r="H142" s="228">
        <v>11.57188</v>
      </c>
      <c r="I142" s="389" t="s">
        <v>168</v>
      </c>
      <c r="J142" s="231">
        <v>8162.5</v>
      </c>
      <c r="K142" s="231">
        <v>8162.5</v>
      </c>
      <c r="L142" s="231">
        <v>6171.84</v>
      </c>
      <c r="M142" s="252">
        <v>1</v>
      </c>
    </row>
    <row r="143" spans="2:13" s="73" customFormat="1" ht="26.4" x14ac:dyDescent="0.9">
      <c r="B143" s="251" t="s">
        <v>166</v>
      </c>
      <c r="C143" s="388"/>
      <c r="D143" s="228"/>
      <c r="E143" s="228"/>
      <c r="F143" s="228"/>
      <c r="G143" s="228"/>
      <c r="H143" s="228"/>
      <c r="I143" s="389"/>
      <c r="J143" s="398">
        <v>1826615</v>
      </c>
      <c r="K143" s="398">
        <v>1826615</v>
      </c>
      <c r="L143" s="398">
        <v>1699177.7</v>
      </c>
      <c r="M143" s="250">
        <v>46</v>
      </c>
    </row>
    <row r="144" spans="2:13" s="73" customFormat="1" ht="26.4" x14ac:dyDescent="0.9">
      <c r="B144" s="249" t="s">
        <v>170</v>
      </c>
      <c r="C144" s="388"/>
      <c r="D144" s="228"/>
      <c r="E144" s="228"/>
      <c r="F144" s="228"/>
      <c r="G144" s="228"/>
      <c r="H144" s="228"/>
      <c r="I144" s="389"/>
      <c r="J144" s="231"/>
      <c r="K144" s="231"/>
      <c r="L144" s="231"/>
      <c r="M144" s="252"/>
    </row>
    <row r="145" spans="2:13" s="73" customFormat="1" ht="26.4" x14ac:dyDescent="0.9">
      <c r="B145" s="251" t="s">
        <v>167</v>
      </c>
      <c r="C145" s="388" t="s">
        <v>162</v>
      </c>
      <c r="D145" s="228">
        <v>99.513400000000004</v>
      </c>
      <c r="E145" s="228"/>
      <c r="F145" s="228" t="s">
        <v>448</v>
      </c>
      <c r="G145" s="228">
        <v>2</v>
      </c>
      <c r="H145" s="228">
        <v>2.0150000000000001</v>
      </c>
      <c r="I145" s="389" t="s">
        <v>163</v>
      </c>
      <c r="J145" s="231">
        <v>2000000</v>
      </c>
      <c r="K145" s="231">
        <v>2000000</v>
      </c>
      <c r="L145" s="231">
        <v>1990269.79</v>
      </c>
      <c r="M145" s="252">
        <v>1</v>
      </c>
    </row>
    <row r="146" spans="2:13" s="73" customFormat="1" ht="26.4" x14ac:dyDescent="0.9">
      <c r="B146" s="251" t="s">
        <v>167</v>
      </c>
      <c r="C146" s="388" t="s">
        <v>162</v>
      </c>
      <c r="D146" s="228">
        <v>99.507900000000006</v>
      </c>
      <c r="E146" s="228"/>
      <c r="F146" s="228" t="s">
        <v>449</v>
      </c>
      <c r="G146" s="228">
        <v>2</v>
      </c>
      <c r="H146" s="228">
        <v>2.0150000000000001</v>
      </c>
      <c r="I146" s="389" t="s">
        <v>163</v>
      </c>
      <c r="J146" s="231">
        <v>2000000</v>
      </c>
      <c r="K146" s="231">
        <v>2000000</v>
      </c>
      <c r="L146" s="231">
        <v>1990159.77</v>
      </c>
      <c r="M146" s="252">
        <v>1</v>
      </c>
    </row>
    <row r="147" spans="2:13" s="73" customFormat="1" ht="26.4" x14ac:dyDescent="0.9">
      <c r="B147" s="251" t="s">
        <v>167</v>
      </c>
      <c r="C147" s="388" t="s">
        <v>162</v>
      </c>
      <c r="D147" s="228">
        <v>99.5</v>
      </c>
      <c r="E147" s="228"/>
      <c r="F147" s="228" t="s">
        <v>196</v>
      </c>
      <c r="G147" s="228">
        <v>2.0099999999999998</v>
      </c>
      <c r="H147" s="228">
        <v>2.0249999999999999</v>
      </c>
      <c r="I147" s="389" t="s">
        <v>163</v>
      </c>
      <c r="J147" s="231">
        <v>3060000</v>
      </c>
      <c r="K147" s="231">
        <v>3060000</v>
      </c>
      <c r="L147" s="231">
        <v>3044700.38</v>
      </c>
      <c r="M147" s="252">
        <v>5</v>
      </c>
    </row>
    <row r="148" spans="2:13" s="74" customFormat="1" ht="26.4" x14ac:dyDescent="0.9">
      <c r="B148" s="251" t="s">
        <v>167</v>
      </c>
      <c r="C148" s="388" t="s">
        <v>162</v>
      </c>
      <c r="D148" s="228">
        <v>99.494399999999999</v>
      </c>
      <c r="E148" s="228"/>
      <c r="F148" s="228" t="s">
        <v>171</v>
      </c>
      <c r="G148" s="228">
        <v>2.0099999999999998</v>
      </c>
      <c r="H148" s="228">
        <v>2.0249999999999999</v>
      </c>
      <c r="I148" s="389" t="s">
        <v>163</v>
      </c>
      <c r="J148" s="231">
        <v>13860000</v>
      </c>
      <c r="K148" s="231">
        <v>13860000</v>
      </c>
      <c r="L148" s="231">
        <v>13789935.619999999</v>
      </c>
      <c r="M148" s="252">
        <v>17</v>
      </c>
    </row>
    <row r="149" spans="2:13" s="74" customFormat="1" ht="26.4" x14ac:dyDescent="0.9">
      <c r="B149" s="251" t="s">
        <v>167</v>
      </c>
      <c r="C149" s="388" t="s">
        <v>162</v>
      </c>
      <c r="D149" s="228">
        <v>98.828800000000001</v>
      </c>
      <c r="E149" s="228"/>
      <c r="F149" s="228" t="s">
        <v>175</v>
      </c>
      <c r="G149" s="228">
        <v>2.37</v>
      </c>
      <c r="H149" s="228">
        <v>2.3839999999999999</v>
      </c>
      <c r="I149" s="389" t="s">
        <v>163</v>
      </c>
      <c r="J149" s="231">
        <v>15000000</v>
      </c>
      <c r="K149" s="231">
        <v>15000000</v>
      </c>
      <c r="L149" s="231">
        <v>14824331.67</v>
      </c>
      <c r="M149" s="252">
        <v>1</v>
      </c>
    </row>
    <row r="150" spans="2:13" s="74" customFormat="1" ht="26.4" x14ac:dyDescent="0.9">
      <c r="B150" s="251" t="s">
        <v>167</v>
      </c>
      <c r="C150" s="388" t="s">
        <v>162</v>
      </c>
      <c r="D150" s="228">
        <v>98.822400000000002</v>
      </c>
      <c r="E150" s="228"/>
      <c r="F150" s="228" t="s">
        <v>172</v>
      </c>
      <c r="G150" s="228">
        <v>2.37</v>
      </c>
      <c r="H150" s="228">
        <v>2.383</v>
      </c>
      <c r="I150" s="389" t="s">
        <v>163</v>
      </c>
      <c r="J150" s="231">
        <v>10000000</v>
      </c>
      <c r="K150" s="231">
        <v>10000000</v>
      </c>
      <c r="L150" s="231">
        <v>9882244.8100000005</v>
      </c>
      <c r="M150" s="252">
        <v>3</v>
      </c>
    </row>
    <row r="151" spans="2:13" s="74" customFormat="1" ht="26.4" x14ac:dyDescent="0.9">
      <c r="B151" s="251" t="s">
        <v>167</v>
      </c>
      <c r="C151" s="388" t="s">
        <v>162</v>
      </c>
      <c r="D151" s="228">
        <v>98.816000000000003</v>
      </c>
      <c r="E151" s="228"/>
      <c r="F151" s="228" t="s">
        <v>173</v>
      </c>
      <c r="G151" s="228">
        <v>2.37</v>
      </c>
      <c r="H151" s="228">
        <v>2.383</v>
      </c>
      <c r="I151" s="389" t="s">
        <v>163</v>
      </c>
      <c r="J151" s="231">
        <v>50000</v>
      </c>
      <c r="K151" s="231">
        <v>50000</v>
      </c>
      <c r="L151" s="231">
        <v>49408.01</v>
      </c>
      <c r="M151" s="252">
        <v>1</v>
      </c>
    </row>
    <row r="152" spans="2:13" s="74" customFormat="1" ht="26.4" x14ac:dyDescent="0.9">
      <c r="B152" s="251" t="s">
        <v>167</v>
      </c>
      <c r="C152" s="388" t="s">
        <v>162</v>
      </c>
      <c r="D152" s="228">
        <v>97.110900000000001</v>
      </c>
      <c r="E152" s="228"/>
      <c r="F152" s="228" t="s">
        <v>176</v>
      </c>
      <c r="G152" s="228">
        <v>3</v>
      </c>
      <c r="H152" s="228">
        <v>3</v>
      </c>
      <c r="I152" s="389" t="s">
        <v>163</v>
      </c>
      <c r="J152" s="231">
        <v>200000</v>
      </c>
      <c r="K152" s="231">
        <v>200000</v>
      </c>
      <c r="L152" s="231">
        <v>194221.9</v>
      </c>
      <c r="M152" s="252">
        <v>1</v>
      </c>
    </row>
    <row r="153" spans="2:13" s="74" customFormat="1" ht="26.4" x14ac:dyDescent="0.9">
      <c r="B153" s="251" t="s">
        <v>167</v>
      </c>
      <c r="C153" s="388" t="s">
        <v>162</v>
      </c>
      <c r="D153" s="228">
        <v>97.102999999999994</v>
      </c>
      <c r="E153" s="228"/>
      <c r="F153" s="228" t="s">
        <v>197</v>
      </c>
      <c r="G153" s="228">
        <v>3</v>
      </c>
      <c r="H153" s="228">
        <v>3</v>
      </c>
      <c r="I153" s="389" t="s">
        <v>163</v>
      </c>
      <c r="J153" s="231">
        <v>5059262.57</v>
      </c>
      <c r="K153" s="231">
        <v>5059262.57</v>
      </c>
      <c r="L153" s="231">
        <v>4912700.34</v>
      </c>
      <c r="M153" s="252">
        <v>2</v>
      </c>
    </row>
    <row r="154" spans="2:13" s="74" customFormat="1" ht="26.4" x14ac:dyDescent="0.9">
      <c r="B154" s="251" t="s">
        <v>167</v>
      </c>
      <c r="C154" s="388" t="s">
        <v>162</v>
      </c>
      <c r="D154" s="228">
        <v>97.095200000000006</v>
      </c>
      <c r="E154" s="228"/>
      <c r="F154" s="228" t="s">
        <v>177</v>
      </c>
      <c r="G154" s="228">
        <v>3</v>
      </c>
      <c r="H154" s="228">
        <v>3</v>
      </c>
      <c r="I154" s="389" t="s">
        <v>163</v>
      </c>
      <c r="J154" s="231">
        <v>35836000</v>
      </c>
      <c r="K154" s="231">
        <v>35836000</v>
      </c>
      <c r="L154" s="231">
        <v>34795048.149999999</v>
      </c>
      <c r="M154" s="252">
        <v>6</v>
      </c>
    </row>
    <row r="155" spans="2:13" s="74" customFormat="1" ht="26.4" x14ac:dyDescent="0.9">
      <c r="B155" s="251" t="s">
        <v>166</v>
      </c>
      <c r="C155" s="388"/>
      <c r="D155" s="228"/>
      <c r="E155" s="228"/>
      <c r="F155" s="228"/>
      <c r="G155" s="228"/>
      <c r="H155" s="228"/>
      <c r="I155" s="389"/>
      <c r="J155" s="398">
        <v>87065262.569999993</v>
      </c>
      <c r="K155" s="398">
        <v>87065262.569999993</v>
      </c>
      <c r="L155" s="398">
        <v>85473020.439999998</v>
      </c>
      <c r="M155" s="250">
        <v>38</v>
      </c>
    </row>
    <row r="156" spans="2:13" s="74" customFormat="1" ht="26.4" x14ac:dyDescent="0.9">
      <c r="B156" s="249" t="s">
        <v>254</v>
      </c>
      <c r="C156" s="388"/>
      <c r="D156" s="228"/>
      <c r="E156" s="228"/>
      <c r="F156" s="228"/>
      <c r="G156" s="228"/>
      <c r="H156" s="228"/>
      <c r="I156" s="389"/>
      <c r="J156" s="231"/>
      <c r="K156" s="231"/>
      <c r="L156" s="231"/>
      <c r="M156" s="252"/>
    </row>
    <row r="157" spans="2:13" s="74" customFormat="1" ht="26.4" x14ac:dyDescent="0.9">
      <c r="B157" s="251" t="s">
        <v>161</v>
      </c>
      <c r="C157" s="388" t="s">
        <v>162</v>
      </c>
      <c r="D157" s="228">
        <v>98.060500000000005</v>
      </c>
      <c r="E157" s="228"/>
      <c r="F157" s="228" t="s">
        <v>449</v>
      </c>
      <c r="G157" s="228">
        <v>8</v>
      </c>
      <c r="H157" s="228">
        <v>8.2439999999999998</v>
      </c>
      <c r="I157" s="389" t="s">
        <v>163</v>
      </c>
      <c r="J157" s="231">
        <v>100000</v>
      </c>
      <c r="K157" s="231">
        <v>100000</v>
      </c>
      <c r="L157" s="231">
        <v>98060.58</v>
      </c>
      <c r="M157" s="252">
        <v>1</v>
      </c>
    </row>
    <row r="158" spans="2:13" s="74" customFormat="1" ht="26.4" x14ac:dyDescent="0.9">
      <c r="B158" s="251" t="s">
        <v>161</v>
      </c>
      <c r="C158" s="388" t="s">
        <v>162</v>
      </c>
      <c r="D158" s="228">
        <v>96.478499999999997</v>
      </c>
      <c r="E158" s="228"/>
      <c r="F158" s="228" t="s">
        <v>343</v>
      </c>
      <c r="G158" s="228">
        <v>9</v>
      </c>
      <c r="H158" s="228">
        <v>9.2420000000000009</v>
      </c>
      <c r="I158" s="389" t="s">
        <v>163</v>
      </c>
      <c r="J158" s="231">
        <v>100000</v>
      </c>
      <c r="K158" s="231">
        <v>100000</v>
      </c>
      <c r="L158" s="231">
        <v>96478.53</v>
      </c>
      <c r="M158" s="252">
        <v>1</v>
      </c>
    </row>
    <row r="159" spans="2:13" s="74" customFormat="1" ht="26.4" x14ac:dyDescent="0.9">
      <c r="B159" s="251" t="s">
        <v>161</v>
      </c>
      <c r="C159" s="388" t="s">
        <v>162</v>
      </c>
      <c r="D159" s="228">
        <v>89.338800000000006</v>
      </c>
      <c r="E159" s="228"/>
      <c r="F159" s="228" t="s">
        <v>197</v>
      </c>
      <c r="G159" s="228">
        <v>12</v>
      </c>
      <c r="H159" s="228">
        <v>12.003</v>
      </c>
      <c r="I159" s="389" t="s">
        <v>163</v>
      </c>
      <c r="J159" s="231">
        <v>800000</v>
      </c>
      <c r="K159" s="231">
        <v>800000</v>
      </c>
      <c r="L159" s="231">
        <v>714711.14</v>
      </c>
      <c r="M159" s="252">
        <v>1</v>
      </c>
    </row>
    <row r="160" spans="2:13" s="74" customFormat="1" ht="26.4" x14ac:dyDescent="0.9">
      <c r="B160" s="251" t="s">
        <v>161</v>
      </c>
      <c r="C160" s="388" t="s">
        <v>162</v>
      </c>
      <c r="D160" s="228">
        <v>94.592399999999998</v>
      </c>
      <c r="E160" s="228"/>
      <c r="F160" s="228" t="s">
        <v>335</v>
      </c>
      <c r="G160" s="228">
        <v>14</v>
      </c>
      <c r="H160" s="228">
        <v>14.584</v>
      </c>
      <c r="I160" s="389" t="s">
        <v>163</v>
      </c>
      <c r="J160" s="231">
        <v>400000</v>
      </c>
      <c r="K160" s="231">
        <v>400000</v>
      </c>
      <c r="L160" s="231">
        <v>378369.84</v>
      </c>
      <c r="M160" s="252">
        <v>1</v>
      </c>
    </row>
    <row r="161" spans="2:13" s="74" customFormat="1" ht="26.4" x14ac:dyDescent="0.9">
      <c r="B161" s="251" t="s">
        <v>152</v>
      </c>
      <c r="C161" s="388" t="s">
        <v>162</v>
      </c>
      <c r="D161" s="228">
        <v>95.785399999999996</v>
      </c>
      <c r="E161" s="228"/>
      <c r="F161" s="228" t="s">
        <v>298</v>
      </c>
      <c r="G161" s="228">
        <v>9</v>
      </c>
      <c r="H161" s="228">
        <v>9.2070000000000007</v>
      </c>
      <c r="I161" s="389" t="s">
        <v>163</v>
      </c>
      <c r="J161" s="231">
        <v>200000</v>
      </c>
      <c r="K161" s="231">
        <v>200000</v>
      </c>
      <c r="L161" s="231">
        <v>191570.88</v>
      </c>
      <c r="M161" s="252">
        <v>1</v>
      </c>
    </row>
    <row r="162" spans="2:13" s="74" customFormat="1" ht="26.4" x14ac:dyDescent="0.9">
      <c r="B162" s="251" t="s">
        <v>166</v>
      </c>
      <c r="C162" s="388"/>
      <c r="D162" s="228"/>
      <c r="E162" s="228"/>
      <c r="F162" s="228"/>
      <c r="G162" s="228"/>
      <c r="H162" s="228"/>
      <c r="I162" s="389"/>
      <c r="J162" s="398">
        <v>1600000</v>
      </c>
      <c r="K162" s="398">
        <v>1600000</v>
      </c>
      <c r="L162" s="398">
        <v>1479190.9700000002</v>
      </c>
      <c r="M162" s="250">
        <v>5</v>
      </c>
    </row>
    <row r="163" spans="2:13" s="74" customFormat="1" ht="26.4" x14ac:dyDescent="0.9">
      <c r="B163" s="249" t="s">
        <v>179</v>
      </c>
      <c r="C163" s="388"/>
      <c r="D163" s="228"/>
      <c r="E163" s="228"/>
      <c r="F163" s="228"/>
      <c r="G163" s="228"/>
      <c r="H163" s="228"/>
      <c r="I163" s="389"/>
      <c r="J163" s="231"/>
      <c r="K163" s="231"/>
      <c r="L163" s="231"/>
      <c r="M163" s="252"/>
    </row>
    <row r="164" spans="2:13" s="74" customFormat="1" ht="26.4" x14ac:dyDescent="0.9">
      <c r="B164" s="251" t="s">
        <v>180</v>
      </c>
      <c r="C164" s="388" t="s">
        <v>162</v>
      </c>
      <c r="D164" s="228">
        <v>96</v>
      </c>
      <c r="E164" s="228"/>
      <c r="F164" s="228"/>
      <c r="G164" s="228"/>
      <c r="H164" s="228"/>
      <c r="I164" s="389"/>
      <c r="J164" s="231">
        <v>2790.34</v>
      </c>
      <c r="K164" s="231">
        <v>2790.34</v>
      </c>
      <c r="L164" s="231">
        <v>2678.7200000000003</v>
      </c>
      <c r="M164" s="252">
        <v>2</v>
      </c>
    </row>
    <row r="165" spans="2:13" s="74" customFormat="1" ht="26.4" x14ac:dyDescent="0.9">
      <c r="B165" s="251" t="s">
        <v>180</v>
      </c>
      <c r="C165" s="388" t="s">
        <v>162</v>
      </c>
      <c r="D165" s="228">
        <v>97</v>
      </c>
      <c r="E165" s="228"/>
      <c r="F165" s="228"/>
      <c r="G165" s="228"/>
      <c r="H165" s="228"/>
      <c r="I165" s="389"/>
      <c r="J165" s="231">
        <v>1869.75</v>
      </c>
      <c r="K165" s="231">
        <v>1869.75</v>
      </c>
      <c r="L165" s="231">
        <v>1813.66</v>
      </c>
      <c r="M165" s="252">
        <v>1</v>
      </c>
    </row>
    <row r="166" spans="2:13" s="74" customFormat="1" ht="26.4" x14ac:dyDescent="0.9">
      <c r="B166" s="251" t="s">
        <v>180</v>
      </c>
      <c r="C166" s="388" t="s">
        <v>162</v>
      </c>
      <c r="D166" s="228">
        <v>97.5</v>
      </c>
      <c r="E166" s="228"/>
      <c r="F166" s="228"/>
      <c r="G166" s="228"/>
      <c r="H166" s="228"/>
      <c r="I166" s="389"/>
      <c r="J166" s="231">
        <v>687.74</v>
      </c>
      <c r="K166" s="231">
        <v>687.74</v>
      </c>
      <c r="L166" s="231">
        <v>670.55</v>
      </c>
      <c r="M166" s="252">
        <v>1</v>
      </c>
    </row>
    <row r="167" spans="2:13" s="74" customFormat="1" ht="26.4" x14ac:dyDescent="0.9">
      <c r="B167" s="251" t="s">
        <v>180</v>
      </c>
      <c r="C167" s="388" t="s">
        <v>162</v>
      </c>
      <c r="D167" s="228">
        <v>97.75</v>
      </c>
      <c r="E167" s="228"/>
      <c r="F167" s="228"/>
      <c r="G167" s="228"/>
      <c r="H167" s="228"/>
      <c r="I167" s="389"/>
      <c r="J167" s="231">
        <v>2446.81</v>
      </c>
      <c r="K167" s="231">
        <v>2446.81</v>
      </c>
      <c r="L167" s="231">
        <v>2391.7600000000002</v>
      </c>
      <c r="M167" s="252">
        <v>1</v>
      </c>
    </row>
    <row r="168" spans="2:13" s="74" customFormat="1" ht="26.4" x14ac:dyDescent="0.9">
      <c r="B168" s="251" t="s">
        <v>180</v>
      </c>
      <c r="C168" s="388" t="s">
        <v>162</v>
      </c>
      <c r="D168" s="228">
        <v>97.77</v>
      </c>
      <c r="E168" s="228"/>
      <c r="F168" s="228"/>
      <c r="G168" s="228"/>
      <c r="H168" s="228"/>
      <c r="I168" s="389"/>
      <c r="J168" s="231">
        <v>3941.97</v>
      </c>
      <c r="K168" s="231">
        <v>3941.97</v>
      </c>
      <c r="L168" s="231">
        <v>3854.06</v>
      </c>
      <c r="M168" s="252">
        <v>1</v>
      </c>
    </row>
    <row r="169" spans="2:13" s="74" customFormat="1" ht="26.4" x14ac:dyDescent="0.9">
      <c r="B169" s="251" t="s">
        <v>180</v>
      </c>
      <c r="C169" s="388" t="s">
        <v>162</v>
      </c>
      <c r="D169" s="228">
        <v>98</v>
      </c>
      <c r="E169" s="228"/>
      <c r="F169" s="228"/>
      <c r="G169" s="228"/>
      <c r="H169" s="228"/>
      <c r="I169" s="389"/>
      <c r="J169" s="231">
        <v>26212.58</v>
      </c>
      <c r="K169" s="231">
        <v>26212.58</v>
      </c>
      <c r="L169" s="231">
        <v>25688.33</v>
      </c>
      <c r="M169" s="252">
        <v>9</v>
      </c>
    </row>
    <row r="170" spans="2:13" s="74" customFormat="1" ht="26.4" x14ac:dyDescent="0.9">
      <c r="B170" s="251" t="s">
        <v>180</v>
      </c>
      <c r="C170" s="388" t="s">
        <v>162</v>
      </c>
      <c r="D170" s="228">
        <v>98.41</v>
      </c>
      <c r="E170" s="228"/>
      <c r="F170" s="228"/>
      <c r="G170" s="228"/>
      <c r="H170" s="228"/>
      <c r="I170" s="389"/>
      <c r="J170" s="231">
        <v>3938.71</v>
      </c>
      <c r="K170" s="231">
        <v>3938.71</v>
      </c>
      <c r="L170" s="231">
        <v>3876.08</v>
      </c>
      <c r="M170" s="252">
        <v>1</v>
      </c>
    </row>
    <row r="171" spans="2:13" s="74" customFormat="1" ht="26.4" x14ac:dyDescent="0.9">
      <c r="B171" s="251" t="s">
        <v>180</v>
      </c>
      <c r="C171" s="388" t="s">
        <v>162</v>
      </c>
      <c r="D171" s="228">
        <v>98.5</v>
      </c>
      <c r="E171" s="228"/>
      <c r="F171" s="228"/>
      <c r="G171" s="228"/>
      <c r="H171" s="228"/>
      <c r="I171" s="389"/>
      <c r="J171" s="231">
        <v>92827.09</v>
      </c>
      <c r="K171" s="231">
        <v>92827.09</v>
      </c>
      <c r="L171" s="231">
        <v>91434.66</v>
      </c>
      <c r="M171" s="252">
        <v>14</v>
      </c>
    </row>
    <row r="172" spans="2:13" s="74" customFormat="1" ht="26.4" x14ac:dyDescent="0.9">
      <c r="B172" s="251" t="s">
        <v>180</v>
      </c>
      <c r="C172" s="388" t="s">
        <v>162</v>
      </c>
      <c r="D172" s="228">
        <v>98.65</v>
      </c>
      <c r="E172" s="228"/>
      <c r="F172" s="228"/>
      <c r="G172" s="228"/>
      <c r="H172" s="228"/>
      <c r="I172" s="389"/>
      <c r="J172" s="231">
        <v>4730.09</v>
      </c>
      <c r="K172" s="231">
        <v>4730.09</v>
      </c>
      <c r="L172" s="231">
        <v>4666.2299999999996</v>
      </c>
      <c r="M172" s="252">
        <v>1</v>
      </c>
    </row>
    <row r="173" spans="2:13" s="74" customFormat="1" ht="26.4" x14ac:dyDescent="0.9">
      <c r="B173" s="251" t="s">
        <v>180</v>
      </c>
      <c r="C173" s="388" t="s">
        <v>162</v>
      </c>
      <c r="D173" s="228">
        <v>98.7</v>
      </c>
      <c r="E173" s="228"/>
      <c r="F173" s="228"/>
      <c r="G173" s="228"/>
      <c r="H173" s="228"/>
      <c r="I173" s="389"/>
      <c r="J173" s="231">
        <v>9049.6899999999987</v>
      </c>
      <c r="K173" s="231">
        <v>9049.6899999999987</v>
      </c>
      <c r="L173" s="231">
        <v>8932.0400000000009</v>
      </c>
      <c r="M173" s="252">
        <v>2</v>
      </c>
    </row>
    <row r="174" spans="2:13" s="74" customFormat="1" ht="26.4" x14ac:dyDescent="0.9">
      <c r="B174" s="251" t="s">
        <v>180</v>
      </c>
      <c r="C174" s="388" t="s">
        <v>162</v>
      </c>
      <c r="D174" s="228">
        <v>98.75</v>
      </c>
      <c r="E174" s="228"/>
      <c r="F174" s="228"/>
      <c r="G174" s="228"/>
      <c r="H174" s="228"/>
      <c r="I174" s="389"/>
      <c r="J174" s="231">
        <v>3619.13</v>
      </c>
      <c r="K174" s="231">
        <v>3619.13</v>
      </c>
      <c r="L174" s="231">
        <v>3573.89</v>
      </c>
      <c r="M174" s="252">
        <v>1</v>
      </c>
    </row>
    <row r="175" spans="2:13" s="74" customFormat="1" ht="26.4" x14ac:dyDescent="0.9">
      <c r="B175" s="251" t="s">
        <v>180</v>
      </c>
      <c r="C175" s="388" t="s">
        <v>162</v>
      </c>
      <c r="D175" s="228">
        <v>98.8</v>
      </c>
      <c r="E175" s="228"/>
      <c r="F175" s="228"/>
      <c r="G175" s="228"/>
      <c r="H175" s="228"/>
      <c r="I175" s="389"/>
      <c r="J175" s="231">
        <v>65705.06</v>
      </c>
      <c r="K175" s="231">
        <v>65705.06</v>
      </c>
      <c r="L175" s="231">
        <v>64916.6</v>
      </c>
      <c r="M175" s="252">
        <v>2</v>
      </c>
    </row>
    <row r="176" spans="2:13" s="74" customFormat="1" ht="26.4" x14ac:dyDescent="0.9">
      <c r="B176" s="251" t="s">
        <v>180</v>
      </c>
      <c r="C176" s="388" t="s">
        <v>162</v>
      </c>
      <c r="D176" s="228">
        <v>98.81</v>
      </c>
      <c r="E176" s="228"/>
      <c r="F176" s="228"/>
      <c r="G176" s="228"/>
      <c r="H176" s="228"/>
      <c r="I176" s="389"/>
      <c r="J176" s="231">
        <v>19276.669999999998</v>
      </c>
      <c r="K176" s="231">
        <v>19276.669999999998</v>
      </c>
      <c r="L176" s="231">
        <v>19047.28</v>
      </c>
      <c r="M176" s="252">
        <v>2</v>
      </c>
    </row>
    <row r="177" spans="2:13" s="74" customFormat="1" ht="26.4" x14ac:dyDescent="0.9">
      <c r="B177" s="251" t="s">
        <v>180</v>
      </c>
      <c r="C177" s="388" t="s">
        <v>162</v>
      </c>
      <c r="D177" s="228">
        <v>98.9</v>
      </c>
      <c r="E177" s="228"/>
      <c r="F177" s="228"/>
      <c r="G177" s="228"/>
      <c r="H177" s="228"/>
      <c r="I177" s="389"/>
      <c r="J177" s="231">
        <v>105885.31</v>
      </c>
      <c r="K177" s="231">
        <v>105885.31</v>
      </c>
      <c r="L177" s="231">
        <v>104720.57</v>
      </c>
      <c r="M177" s="252">
        <v>2</v>
      </c>
    </row>
    <row r="178" spans="2:13" s="74" customFormat="1" ht="26.4" x14ac:dyDescent="0.9">
      <c r="B178" s="251" t="s">
        <v>180</v>
      </c>
      <c r="C178" s="388" t="s">
        <v>162</v>
      </c>
      <c r="D178" s="228">
        <v>98.91</v>
      </c>
      <c r="E178" s="228"/>
      <c r="F178" s="228"/>
      <c r="G178" s="228"/>
      <c r="H178" s="228"/>
      <c r="I178" s="389"/>
      <c r="J178" s="231">
        <v>24787.46</v>
      </c>
      <c r="K178" s="231">
        <v>24787.46</v>
      </c>
      <c r="L178" s="231">
        <v>24517.279999999999</v>
      </c>
      <c r="M178" s="252">
        <v>2</v>
      </c>
    </row>
    <row r="179" spans="2:13" s="74" customFormat="1" ht="26.4" x14ac:dyDescent="0.9">
      <c r="B179" s="251" t="s">
        <v>180</v>
      </c>
      <c r="C179" s="388" t="s">
        <v>162</v>
      </c>
      <c r="D179" s="228">
        <v>99</v>
      </c>
      <c r="E179" s="228"/>
      <c r="F179" s="228"/>
      <c r="G179" s="228"/>
      <c r="H179" s="228"/>
      <c r="I179" s="389"/>
      <c r="J179" s="231">
        <v>374643.99000000005</v>
      </c>
      <c r="K179" s="231">
        <v>374643.99000000005</v>
      </c>
      <c r="L179" s="231">
        <v>370897.55999999994</v>
      </c>
      <c r="M179" s="252">
        <v>18</v>
      </c>
    </row>
    <row r="180" spans="2:13" s="74" customFormat="1" ht="26.4" x14ac:dyDescent="0.9">
      <c r="B180" s="251" t="s">
        <v>180</v>
      </c>
      <c r="C180" s="388" t="s">
        <v>162</v>
      </c>
      <c r="D180" s="228">
        <v>99.004999999999995</v>
      </c>
      <c r="E180" s="228"/>
      <c r="F180" s="228"/>
      <c r="G180" s="228"/>
      <c r="H180" s="228"/>
      <c r="I180" s="389"/>
      <c r="J180" s="231">
        <v>26286.32</v>
      </c>
      <c r="K180" s="231">
        <v>26286.32</v>
      </c>
      <c r="L180" s="231">
        <v>26024.77</v>
      </c>
      <c r="M180" s="252">
        <v>1</v>
      </c>
    </row>
    <row r="181" spans="2:13" s="74" customFormat="1" ht="26.4" x14ac:dyDescent="0.9">
      <c r="B181" s="251" t="s">
        <v>180</v>
      </c>
      <c r="C181" s="388" t="s">
        <v>162</v>
      </c>
      <c r="D181" s="228">
        <v>99.01</v>
      </c>
      <c r="E181" s="228"/>
      <c r="F181" s="228"/>
      <c r="G181" s="228"/>
      <c r="H181" s="228"/>
      <c r="I181" s="389"/>
      <c r="J181" s="231">
        <v>27283.91</v>
      </c>
      <c r="K181" s="231">
        <v>27283.91</v>
      </c>
      <c r="L181" s="231">
        <v>27013.8</v>
      </c>
      <c r="M181" s="252">
        <v>1</v>
      </c>
    </row>
    <row r="182" spans="2:13" s="74" customFormat="1" ht="26.4" x14ac:dyDescent="0.9">
      <c r="B182" s="251" t="s">
        <v>180</v>
      </c>
      <c r="C182" s="388" t="s">
        <v>162</v>
      </c>
      <c r="D182" s="228">
        <v>99.05</v>
      </c>
      <c r="E182" s="228"/>
      <c r="F182" s="228"/>
      <c r="G182" s="228"/>
      <c r="H182" s="228"/>
      <c r="I182" s="389"/>
      <c r="J182" s="231">
        <v>107109.37</v>
      </c>
      <c r="K182" s="231">
        <v>107109.37</v>
      </c>
      <c r="L182" s="231">
        <v>106091.82999999999</v>
      </c>
      <c r="M182" s="252">
        <v>3</v>
      </c>
    </row>
    <row r="183" spans="2:13" s="74" customFormat="1" ht="26.4" x14ac:dyDescent="0.9">
      <c r="B183" s="251" t="s">
        <v>180</v>
      </c>
      <c r="C183" s="388" t="s">
        <v>162</v>
      </c>
      <c r="D183" s="228">
        <v>99.058499999999995</v>
      </c>
      <c r="E183" s="228"/>
      <c r="F183" s="228"/>
      <c r="G183" s="228"/>
      <c r="H183" s="228"/>
      <c r="I183" s="389"/>
      <c r="J183" s="231">
        <v>19792.189999999999</v>
      </c>
      <c r="K183" s="231">
        <v>19792.189999999999</v>
      </c>
      <c r="L183" s="231">
        <v>19605.849999999999</v>
      </c>
      <c r="M183" s="252">
        <v>1</v>
      </c>
    </row>
    <row r="184" spans="2:13" s="74" customFormat="1" ht="26.4" x14ac:dyDescent="0.9">
      <c r="B184" s="251" t="s">
        <v>180</v>
      </c>
      <c r="C184" s="388" t="s">
        <v>162</v>
      </c>
      <c r="D184" s="228">
        <v>99.1</v>
      </c>
      <c r="E184" s="228"/>
      <c r="F184" s="228"/>
      <c r="G184" s="228"/>
      <c r="H184" s="228"/>
      <c r="I184" s="389"/>
      <c r="J184" s="231">
        <v>199677.27</v>
      </c>
      <c r="K184" s="231">
        <v>199677.27</v>
      </c>
      <c r="L184" s="231">
        <v>197880.18</v>
      </c>
      <c r="M184" s="252">
        <v>6</v>
      </c>
    </row>
    <row r="185" spans="2:13" s="74" customFormat="1" ht="26.4" x14ac:dyDescent="0.9">
      <c r="B185" s="251" t="s">
        <v>180</v>
      </c>
      <c r="C185" s="388" t="s">
        <v>162</v>
      </c>
      <c r="D185" s="228">
        <v>99.105000000000004</v>
      </c>
      <c r="E185" s="228"/>
      <c r="F185" s="228"/>
      <c r="G185" s="228"/>
      <c r="H185" s="228"/>
      <c r="I185" s="389"/>
      <c r="J185" s="231">
        <v>47443.199999999997</v>
      </c>
      <c r="K185" s="231">
        <v>47443.199999999997</v>
      </c>
      <c r="L185" s="231">
        <v>47018.58</v>
      </c>
      <c r="M185" s="252">
        <v>1</v>
      </c>
    </row>
    <row r="186" spans="2:13" s="74" customFormat="1" ht="26.4" x14ac:dyDescent="0.9">
      <c r="B186" s="251" t="s">
        <v>180</v>
      </c>
      <c r="C186" s="388" t="s">
        <v>162</v>
      </c>
      <c r="D186" s="228">
        <v>99.11</v>
      </c>
      <c r="E186" s="228"/>
      <c r="F186" s="228"/>
      <c r="G186" s="228"/>
      <c r="H186" s="228"/>
      <c r="I186" s="389"/>
      <c r="J186" s="231">
        <v>15825.87</v>
      </c>
      <c r="K186" s="231">
        <v>15825.87</v>
      </c>
      <c r="L186" s="231">
        <v>15685.02</v>
      </c>
      <c r="M186" s="252">
        <v>1</v>
      </c>
    </row>
    <row r="187" spans="2:13" s="74" customFormat="1" ht="26.4" x14ac:dyDescent="0.9">
      <c r="B187" s="251" t="s">
        <v>180</v>
      </c>
      <c r="C187" s="388" t="s">
        <v>162</v>
      </c>
      <c r="D187" s="228">
        <v>99.15</v>
      </c>
      <c r="E187" s="228"/>
      <c r="F187" s="228"/>
      <c r="G187" s="228"/>
      <c r="H187" s="228"/>
      <c r="I187" s="389"/>
      <c r="J187" s="231">
        <v>364171.41000000003</v>
      </c>
      <c r="K187" s="231">
        <v>364171.41000000003</v>
      </c>
      <c r="L187" s="231">
        <v>361075.94999999995</v>
      </c>
      <c r="M187" s="252">
        <v>5</v>
      </c>
    </row>
    <row r="188" spans="2:13" s="74" customFormat="1" ht="26.4" x14ac:dyDescent="0.9">
      <c r="B188" s="251" t="s">
        <v>180</v>
      </c>
      <c r="C188" s="388" t="s">
        <v>162</v>
      </c>
      <c r="D188" s="228">
        <v>99.168300000000002</v>
      </c>
      <c r="E188" s="228"/>
      <c r="F188" s="228"/>
      <c r="G188" s="228"/>
      <c r="H188" s="228"/>
      <c r="I188" s="389"/>
      <c r="J188" s="231">
        <v>36858.67</v>
      </c>
      <c r="K188" s="231">
        <v>36858.67</v>
      </c>
      <c r="L188" s="231">
        <v>36552.120000000003</v>
      </c>
      <c r="M188" s="252">
        <v>1</v>
      </c>
    </row>
    <row r="189" spans="2:13" s="74" customFormat="1" ht="26.4" x14ac:dyDescent="0.9">
      <c r="B189" s="251" t="s">
        <v>180</v>
      </c>
      <c r="C189" s="388" t="s">
        <v>162</v>
      </c>
      <c r="D189" s="228">
        <v>99.2</v>
      </c>
      <c r="E189" s="228"/>
      <c r="F189" s="228"/>
      <c r="G189" s="228"/>
      <c r="H189" s="228"/>
      <c r="I189" s="389"/>
      <c r="J189" s="231">
        <v>422612.95000000007</v>
      </c>
      <c r="K189" s="231">
        <v>422612.95000000007</v>
      </c>
      <c r="L189" s="231">
        <v>419232.06</v>
      </c>
      <c r="M189" s="252">
        <v>10</v>
      </c>
    </row>
    <row r="190" spans="2:13" s="74" customFormat="1" ht="26.4" x14ac:dyDescent="0.9">
      <c r="B190" s="251" t="s">
        <v>180</v>
      </c>
      <c r="C190" s="388" t="s">
        <v>162</v>
      </c>
      <c r="D190" s="228">
        <v>99.25</v>
      </c>
      <c r="E190" s="228"/>
      <c r="F190" s="228"/>
      <c r="G190" s="228"/>
      <c r="H190" s="228"/>
      <c r="I190" s="389"/>
      <c r="J190" s="231">
        <v>331963.38</v>
      </c>
      <c r="K190" s="231">
        <v>331963.38</v>
      </c>
      <c r="L190" s="231">
        <v>329473.65000000002</v>
      </c>
      <c r="M190" s="252">
        <v>4</v>
      </c>
    </row>
    <row r="191" spans="2:13" s="74" customFormat="1" ht="26.4" x14ac:dyDescent="0.9">
      <c r="B191" s="251" t="s">
        <v>180</v>
      </c>
      <c r="C191" s="388" t="s">
        <v>162</v>
      </c>
      <c r="D191" s="228">
        <v>99.28</v>
      </c>
      <c r="E191" s="228"/>
      <c r="F191" s="228"/>
      <c r="G191" s="228"/>
      <c r="H191" s="228"/>
      <c r="I191" s="389"/>
      <c r="J191" s="231">
        <v>40886.720000000001</v>
      </c>
      <c r="K191" s="231">
        <v>40886.720000000001</v>
      </c>
      <c r="L191" s="231">
        <v>40592.339999999997</v>
      </c>
      <c r="M191" s="252">
        <v>1</v>
      </c>
    </row>
    <row r="192" spans="2:13" s="74" customFormat="1" ht="26.4" x14ac:dyDescent="0.9">
      <c r="B192" s="251" t="s">
        <v>180</v>
      </c>
      <c r="C192" s="388" t="s">
        <v>162</v>
      </c>
      <c r="D192" s="228">
        <v>99.3</v>
      </c>
      <c r="E192" s="228"/>
      <c r="F192" s="228"/>
      <c r="G192" s="228"/>
      <c r="H192" s="228"/>
      <c r="I192" s="389"/>
      <c r="J192" s="231">
        <v>339418.70999999996</v>
      </c>
      <c r="K192" s="231">
        <v>339418.70999999996</v>
      </c>
      <c r="L192" s="231">
        <v>337042.78</v>
      </c>
      <c r="M192" s="252">
        <v>6</v>
      </c>
    </row>
    <row r="193" spans="2:13" s="74" customFormat="1" ht="26.4" x14ac:dyDescent="0.9">
      <c r="B193" s="251" t="s">
        <v>180</v>
      </c>
      <c r="C193" s="388" t="s">
        <v>162</v>
      </c>
      <c r="D193" s="228">
        <v>99.4</v>
      </c>
      <c r="E193" s="228"/>
      <c r="F193" s="228"/>
      <c r="G193" s="228"/>
      <c r="H193" s="228"/>
      <c r="I193" s="389"/>
      <c r="J193" s="231">
        <v>1032592.77</v>
      </c>
      <c r="K193" s="231">
        <v>1032592.77</v>
      </c>
      <c r="L193" s="231">
        <v>1026397.22</v>
      </c>
      <c r="M193" s="252">
        <v>11</v>
      </c>
    </row>
    <row r="194" spans="2:13" s="74" customFormat="1" ht="26.4" x14ac:dyDescent="0.9">
      <c r="B194" s="251" t="s">
        <v>180</v>
      </c>
      <c r="C194" s="388" t="s">
        <v>162</v>
      </c>
      <c r="D194" s="228">
        <v>99.42</v>
      </c>
      <c r="E194" s="228"/>
      <c r="F194" s="228"/>
      <c r="G194" s="228"/>
      <c r="H194" s="228"/>
      <c r="I194" s="389"/>
      <c r="J194" s="231">
        <v>139038.29999999999</v>
      </c>
      <c r="K194" s="231">
        <v>139038.29999999999</v>
      </c>
      <c r="L194" s="231">
        <v>138231.88</v>
      </c>
      <c r="M194" s="252">
        <v>1</v>
      </c>
    </row>
    <row r="195" spans="2:13" s="74" customFormat="1" ht="26.4" x14ac:dyDescent="0.9">
      <c r="B195" s="251" t="s">
        <v>180</v>
      </c>
      <c r="C195" s="388" t="s">
        <v>162</v>
      </c>
      <c r="D195" s="228">
        <v>99.45</v>
      </c>
      <c r="E195" s="228"/>
      <c r="F195" s="228"/>
      <c r="G195" s="228"/>
      <c r="H195" s="228"/>
      <c r="I195" s="389"/>
      <c r="J195" s="231">
        <v>101280.23</v>
      </c>
      <c r="K195" s="231">
        <v>101280.23</v>
      </c>
      <c r="L195" s="231">
        <v>100723.19</v>
      </c>
      <c r="M195" s="252">
        <v>1</v>
      </c>
    </row>
    <row r="196" spans="2:13" s="74" customFormat="1" ht="26.4" x14ac:dyDescent="0.9">
      <c r="B196" s="251" t="s">
        <v>180</v>
      </c>
      <c r="C196" s="388" t="s">
        <v>162</v>
      </c>
      <c r="D196" s="228">
        <v>99.5</v>
      </c>
      <c r="E196" s="228"/>
      <c r="F196" s="228"/>
      <c r="G196" s="228"/>
      <c r="H196" s="228"/>
      <c r="I196" s="389"/>
      <c r="J196" s="231">
        <v>1845232.25</v>
      </c>
      <c r="K196" s="231">
        <v>1845232.25</v>
      </c>
      <c r="L196" s="231">
        <v>1836006.1</v>
      </c>
      <c r="M196" s="252">
        <v>7</v>
      </c>
    </row>
    <row r="197" spans="2:13" s="74" customFormat="1" ht="26.4" x14ac:dyDescent="0.9">
      <c r="B197" s="251" t="s">
        <v>180</v>
      </c>
      <c r="C197" s="388" t="s">
        <v>162</v>
      </c>
      <c r="D197" s="228">
        <v>99.504999999999995</v>
      </c>
      <c r="E197" s="228"/>
      <c r="F197" s="228"/>
      <c r="G197" s="228"/>
      <c r="H197" s="228"/>
      <c r="I197" s="389"/>
      <c r="J197" s="231">
        <v>161925.35</v>
      </c>
      <c r="K197" s="231">
        <v>161925.35</v>
      </c>
      <c r="L197" s="231">
        <v>161123.82</v>
      </c>
      <c r="M197" s="252">
        <v>1</v>
      </c>
    </row>
    <row r="198" spans="2:13" s="74" customFormat="1" ht="26.4" x14ac:dyDescent="0.9">
      <c r="B198" s="251" t="s">
        <v>180</v>
      </c>
      <c r="C198" s="388" t="s">
        <v>162</v>
      </c>
      <c r="D198" s="228">
        <v>99.515000000000001</v>
      </c>
      <c r="E198" s="228"/>
      <c r="F198" s="228"/>
      <c r="G198" s="228"/>
      <c r="H198" s="228"/>
      <c r="I198" s="389"/>
      <c r="J198" s="231">
        <v>147147.9</v>
      </c>
      <c r="K198" s="231">
        <v>147147.9</v>
      </c>
      <c r="L198" s="231">
        <v>146434.23000000001</v>
      </c>
      <c r="M198" s="252">
        <v>1</v>
      </c>
    </row>
    <row r="199" spans="2:13" s="74" customFormat="1" ht="26.4" x14ac:dyDescent="0.9">
      <c r="B199" s="251" t="s">
        <v>180</v>
      </c>
      <c r="C199" s="388" t="s">
        <v>162</v>
      </c>
      <c r="D199" s="228">
        <v>99.55</v>
      </c>
      <c r="E199" s="228"/>
      <c r="F199" s="228"/>
      <c r="G199" s="228"/>
      <c r="H199" s="228"/>
      <c r="I199" s="389"/>
      <c r="J199" s="231">
        <v>1084231.25</v>
      </c>
      <c r="K199" s="231">
        <v>1084231.25</v>
      </c>
      <c r="L199" s="231">
        <v>1079352.21</v>
      </c>
      <c r="M199" s="252">
        <v>3</v>
      </c>
    </row>
    <row r="200" spans="2:13" s="74" customFormat="1" ht="26.4" x14ac:dyDescent="0.9">
      <c r="B200" s="251" t="s">
        <v>180</v>
      </c>
      <c r="C200" s="388" t="s">
        <v>162</v>
      </c>
      <c r="D200" s="228">
        <v>99.558000000000007</v>
      </c>
      <c r="E200" s="228"/>
      <c r="F200" s="228"/>
      <c r="G200" s="228"/>
      <c r="H200" s="228"/>
      <c r="I200" s="389"/>
      <c r="J200" s="231">
        <v>399189.35</v>
      </c>
      <c r="K200" s="231">
        <v>399189.35</v>
      </c>
      <c r="L200" s="231">
        <v>397424.93</v>
      </c>
      <c r="M200" s="252">
        <v>1</v>
      </c>
    </row>
    <row r="201" spans="2:13" s="74" customFormat="1" ht="26.4" x14ac:dyDescent="0.9">
      <c r="B201" s="251" t="s">
        <v>180</v>
      </c>
      <c r="C201" s="388" t="s">
        <v>162</v>
      </c>
      <c r="D201" s="228">
        <v>99.57</v>
      </c>
      <c r="E201" s="228"/>
      <c r="F201" s="228"/>
      <c r="G201" s="228"/>
      <c r="H201" s="228"/>
      <c r="I201" s="389"/>
      <c r="J201" s="231">
        <v>365189.06</v>
      </c>
      <c r="K201" s="231">
        <v>365189.06</v>
      </c>
      <c r="L201" s="231">
        <v>363618.74</v>
      </c>
      <c r="M201" s="252">
        <v>2</v>
      </c>
    </row>
    <row r="202" spans="2:13" s="74" customFormat="1" ht="26.4" x14ac:dyDescent="0.9">
      <c r="B202" s="251" t="s">
        <v>180</v>
      </c>
      <c r="C202" s="388" t="s">
        <v>162</v>
      </c>
      <c r="D202" s="228">
        <v>99.6</v>
      </c>
      <c r="E202" s="228"/>
      <c r="F202" s="228"/>
      <c r="G202" s="228"/>
      <c r="H202" s="228"/>
      <c r="I202" s="389"/>
      <c r="J202" s="231">
        <v>1588294.4600000002</v>
      </c>
      <c r="K202" s="231">
        <v>1588294.4600000002</v>
      </c>
      <c r="L202" s="231">
        <v>1581941.28</v>
      </c>
      <c r="M202" s="252">
        <v>6</v>
      </c>
    </row>
    <row r="203" spans="2:13" s="74" customFormat="1" ht="26.4" x14ac:dyDescent="0.9">
      <c r="B203" s="251" t="s">
        <v>180</v>
      </c>
      <c r="C203" s="388" t="s">
        <v>162</v>
      </c>
      <c r="D203" s="228">
        <v>99.64</v>
      </c>
      <c r="E203" s="228"/>
      <c r="F203" s="228"/>
      <c r="G203" s="228"/>
      <c r="H203" s="228"/>
      <c r="I203" s="389"/>
      <c r="J203" s="231">
        <v>382372.98</v>
      </c>
      <c r="K203" s="231">
        <v>382372.98</v>
      </c>
      <c r="L203" s="231">
        <v>380996.44</v>
      </c>
      <c r="M203" s="252">
        <v>1</v>
      </c>
    </row>
    <row r="204" spans="2:13" s="74" customFormat="1" ht="26.4" x14ac:dyDescent="0.9">
      <c r="B204" s="251" t="s">
        <v>180</v>
      </c>
      <c r="C204" s="388" t="s">
        <v>162</v>
      </c>
      <c r="D204" s="228">
        <v>99.647000000000006</v>
      </c>
      <c r="E204" s="228"/>
      <c r="F204" s="228"/>
      <c r="G204" s="228"/>
      <c r="H204" s="228"/>
      <c r="I204" s="389"/>
      <c r="J204" s="231">
        <v>307197.84999999998</v>
      </c>
      <c r="K204" s="231">
        <v>307197.84999999998</v>
      </c>
      <c r="L204" s="231">
        <v>306113.44</v>
      </c>
      <c r="M204" s="252">
        <v>1</v>
      </c>
    </row>
    <row r="205" spans="2:13" s="74" customFormat="1" ht="26.4" x14ac:dyDescent="0.9">
      <c r="B205" s="251" t="s">
        <v>180</v>
      </c>
      <c r="C205" s="388" t="s">
        <v>162</v>
      </c>
      <c r="D205" s="228">
        <v>99.67</v>
      </c>
      <c r="E205" s="228"/>
      <c r="F205" s="228"/>
      <c r="G205" s="228"/>
      <c r="H205" s="228"/>
      <c r="I205" s="389"/>
      <c r="J205" s="231">
        <v>664456.80000000005</v>
      </c>
      <c r="K205" s="231">
        <v>664456.80000000005</v>
      </c>
      <c r="L205" s="231">
        <v>662264.09</v>
      </c>
      <c r="M205" s="252">
        <v>1</v>
      </c>
    </row>
    <row r="206" spans="2:13" s="74" customFormat="1" ht="26.4" x14ac:dyDescent="0.9">
      <c r="B206" s="251" t="s">
        <v>180</v>
      </c>
      <c r="C206" s="388" t="s">
        <v>162</v>
      </c>
      <c r="D206" s="228">
        <v>99.7</v>
      </c>
      <c r="E206" s="228"/>
      <c r="F206" s="228"/>
      <c r="G206" s="228"/>
      <c r="H206" s="228"/>
      <c r="I206" s="389"/>
      <c r="J206" s="231">
        <v>120531.71</v>
      </c>
      <c r="K206" s="231">
        <v>120531.71</v>
      </c>
      <c r="L206" s="231">
        <v>120170.11</v>
      </c>
      <c r="M206" s="252">
        <v>1</v>
      </c>
    </row>
    <row r="207" spans="2:13" s="74" customFormat="1" ht="26.4" x14ac:dyDescent="0.9">
      <c r="B207" s="251" t="s">
        <v>180</v>
      </c>
      <c r="C207" s="388" t="s">
        <v>162</v>
      </c>
      <c r="D207" s="228">
        <v>99.73</v>
      </c>
      <c r="E207" s="228"/>
      <c r="F207" s="228"/>
      <c r="G207" s="228"/>
      <c r="H207" s="228"/>
      <c r="I207" s="389"/>
      <c r="J207" s="231">
        <v>1784242.2</v>
      </c>
      <c r="K207" s="231">
        <v>1784242.2</v>
      </c>
      <c r="L207" s="231">
        <v>1779424.7400000002</v>
      </c>
      <c r="M207" s="252">
        <v>2</v>
      </c>
    </row>
    <row r="208" spans="2:13" s="74" customFormat="1" ht="26.4" x14ac:dyDescent="0.9">
      <c r="B208" s="251" t="s">
        <v>180</v>
      </c>
      <c r="C208" s="388" t="s">
        <v>162</v>
      </c>
      <c r="D208" s="228">
        <v>99.75</v>
      </c>
      <c r="E208" s="228"/>
      <c r="F208" s="228"/>
      <c r="G208" s="228"/>
      <c r="H208" s="228"/>
      <c r="I208" s="389"/>
      <c r="J208" s="231">
        <v>654232.46</v>
      </c>
      <c r="K208" s="231">
        <v>654232.46</v>
      </c>
      <c r="L208" s="231">
        <v>652596.86999999988</v>
      </c>
      <c r="M208" s="252">
        <v>3</v>
      </c>
    </row>
    <row r="209" spans="2:13" s="74" customFormat="1" ht="26.4" x14ac:dyDescent="0.9">
      <c r="B209" s="251" t="s">
        <v>180</v>
      </c>
      <c r="C209" s="388" t="s">
        <v>162</v>
      </c>
      <c r="D209" s="228">
        <v>99.76</v>
      </c>
      <c r="E209" s="228"/>
      <c r="F209" s="228"/>
      <c r="G209" s="228"/>
      <c r="H209" s="228"/>
      <c r="I209" s="389"/>
      <c r="J209" s="231">
        <v>1659585.88</v>
      </c>
      <c r="K209" s="231">
        <v>1659585.88</v>
      </c>
      <c r="L209" s="231">
        <v>1655602.88</v>
      </c>
      <c r="M209" s="252">
        <v>2</v>
      </c>
    </row>
    <row r="210" spans="2:13" s="74" customFormat="1" ht="26.4" x14ac:dyDescent="0.9">
      <c r="B210" s="251" t="s">
        <v>166</v>
      </c>
      <c r="C210" s="388"/>
      <c r="D210" s="228"/>
      <c r="E210" s="228"/>
      <c r="F210" s="228"/>
      <c r="G210" s="228"/>
      <c r="H210" s="228"/>
      <c r="I210" s="389"/>
      <c r="J210" s="398">
        <v>15158483.16</v>
      </c>
      <c r="K210" s="398">
        <v>15158483.16</v>
      </c>
      <c r="L210" s="398">
        <v>15085390.369999997</v>
      </c>
      <c r="M210" s="250">
        <v>146</v>
      </c>
    </row>
    <row r="211" spans="2:13" s="74" customFormat="1" ht="26.4" x14ac:dyDescent="0.9">
      <c r="B211" s="249" t="s">
        <v>181</v>
      </c>
      <c r="C211" s="388"/>
      <c r="D211" s="228"/>
      <c r="E211" s="228"/>
      <c r="F211" s="228"/>
      <c r="G211" s="228"/>
      <c r="H211" s="228"/>
      <c r="I211" s="389"/>
      <c r="J211" s="231"/>
      <c r="K211" s="231"/>
      <c r="L211" s="231"/>
      <c r="M211" s="252"/>
    </row>
    <row r="212" spans="2:13" s="74" customFormat="1" ht="26.4" x14ac:dyDescent="0.9">
      <c r="B212" s="251" t="s">
        <v>180</v>
      </c>
      <c r="C212" s="388" t="s">
        <v>162</v>
      </c>
      <c r="D212" s="228">
        <v>92</v>
      </c>
      <c r="E212" s="228"/>
      <c r="F212" s="228"/>
      <c r="G212" s="228"/>
      <c r="H212" s="228"/>
      <c r="I212" s="389"/>
      <c r="J212" s="231">
        <v>1091.26</v>
      </c>
      <c r="K212" s="231">
        <v>1091.26</v>
      </c>
      <c r="L212" s="231">
        <v>1003.96</v>
      </c>
      <c r="M212" s="252">
        <v>1</v>
      </c>
    </row>
    <row r="213" spans="2:13" s="74" customFormat="1" ht="26.4" x14ac:dyDescent="0.9">
      <c r="B213" s="251" t="s">
        <v>180</v>
      </c>
      <c r="C213" s="388" t="s">
        <v>162</v>
      </c>
      <c r="D213" s="228">
        <v>93</v>
      </c>
      <c r="E213" s="228"/>
      <c r="F213" s="228"/>
      <c r="G213" s="228"/>
      <c r="H213" s="228"/>
      <c r="I213" s="389"/>
      <c r="J213" s="231">
        <v>50267.62</v>
      </c>
      <c r="K213" s="231">
        <v>50267.62</v>
      </c>
      <c r="L213" s="231">
        <v>46748.890000000007</v>
      </c>
      <c r="M213" s="252">
        <v>4</v>
      </c>
    </row>
    <row r="214" spans="2:13" s="74" customFormat="1" ht="26.4" x14ac:dyDescent="0.9">
      <c r="B214" s="251" t="s">
        <v>180</v>
      </c>
      <c r="C214" s="388" t="s">
        <v>162</v>
      </c>
      <c r="D214" s="228">
        <v>93.2</v>
      </c>
      <c r="E214" s="228"/>
      <c r="F214" s="228"/>
      <c r="G214" s="228"/>
      <c r="H214" s="228"/>
      <c r="I214" s="389"/>
      <c r="J214" s="231">
        <v>11244.46</v>
      </c>
      <c r="K214" s="231">
        <v>11244.46</v>
      </c>
      <c r="L214" s="231">
        <v>10479.84</v>
      </c>
      <c r="M214" s="252">
        <v>1</v>
      </c>
    </row>
    <row r="215" spans="2:13" s="74" customFormat="1" ht="26.4" x14ac:dyDescent="0.9">
      <c r="B215" s="251" t="s">
        <v>180</v>
      </c>
      <c r="C215" s="388" t="s">
        <v>162</v>
      </c>
      <c r="D215" s="228">
        <v>93.3</v>
      </c>
      <c r="E215" s="228"/>
      <c r="F215" s="228"/>
      <c r="G215" s="228"/>
      <c r="H215" s="228"/>
      <c r="I215" s="389"/>
      <c r="J215" s="231">
        <v>265257.78999999998</v>
      </c>
      <c r="K215" s="231">
        <v>265257.78999999998</v>
      </c>
      <c r="L215" s="231">
        <v>247485.52</v>
      </c>
      <c r="M215" s="252">
        <v>1</v>
      </c>
    </row>
    <row r="216" spans="2:13" s="74" customFormat="1" ht="26.4" x14ac:dyDescent="0.9">
      <c r="B216" s="251" t="s">
        <v>180</v>
      </c>
      <c r="C216" s="388" t="s">
        <v>162</v>
      </c>
      <c r="D216" s="228">
        <v>93.4</v>
      </c>
      <c r="E216" s="228"/>
      <c r="F216" s="228"/>
      <c r="G216" s="228"/>
      <c r="H216" s="228"/>
      <c r="I216" s="389"/>
      <c r="J216" s="231">
        <v>234641.16</v>
      </c>
      <c r="K216" s="231">
        <v>234641.16</v>
      </c>
      <c r="L216" s="231">
        <v>219154.84</v>
      </c>
      <c r="M216" s="252">
        <v>1</v>
      </c>
    </row>
    <row r="217" spans="2:13" s="74" customFormat="1" ht="26.4" x14ac:dyDescent="0.9">
      <c r="B217" s="251" t="s">
        <v>180</v>
      </c>
      <c r="C217" s="388" t="s">
        <v>162</v>
      </c>
      <c r="D217" s="228">
        <v>93.5</v>
      </c>
      <c r="E217" s="228"/>
      <c r="F217" s="228"/>
      <c r="G217" s="228"/>
      <c r="H217" s="228"/>
      <c r="I217" s="389"/>
      <c r="J217" s="231">
        <v>172456.22999999998</v>
      </c>
      <c r="K217" s="231">
        <v>172456.22999999998</v>
      </c>
      <c r="L217" s="231">
        <v>161246.57999999999</v>
      </c>
      <c r="M217" s="252">
        <v>4</v>
      </c>
    </row>
    <row r="218" spans="2:13" s="74" customFormat="1" ht="26.4" x14ac:dyDescent="0.9">
      <c r="B218" s="251" t="s">
        <v>180</v>
      </c>
      <c r="C218" s="388" t="s">
        <v>162</v>
      </c>
      <c r="D218" s="228">
        <v>93.75</v>
      </c>
      <c r="E218" s="228"/>
      <c r="F218" s="228"/>
      <c r="G218" s="228"/>
      <c r="H218" s="228"/>
      <c r="I218" s="389"/>
      <c r="J218" s="231">
        <v>30214</v>
      </c>
      <c r="K218" s="231">
        <v>30214</v>
      </c>
      <c r="L218" s="231">
        <v>28325.63</v>
      </c>
      <c r="M218" s="252">
        <v>1</v>
      </c>
    </row>
    <row r="219" spans="2:13" s="74" customFormat="1" ht="26.4" x14ac:dyDescent="0.9">
      <c r="B219" s="251" t="s">
        <v>180</v>
      </c>
      <c r="C219" s="388" t="s">
        <v>162</v>
      </c>
      <c r="D219" s="228">
        <v>93.8</v>
      </c>
      <c r="E219" s="228"/>
      <c r="F219" s="228"/>
      <c r="G219" s="228"/>
      <c r="H219" s="228"/>
      <c r="I219" s="389"/>
      <c r="J219" s="231">
        <v>19539.07</v>
      </c>
      <c r="K219" s="231">
        <v>19539.07</v>
      </c>
      <c r="L219" s="231">
        <v>18327.650000000001</v>
      </c>
      <c r="M219" s="252">
        <v>1</v>
      </c>
    </row>
    <row r="220" spans="2:13" s="74" customFormat="1" ht="26.4" x14ac:dyDescent="0.9">
      <c r="B220" s="251" t="s">
        <v>180</v>
      </c>
      <c r="C220" s="388" t="s">
        <v>162</v>
      </c>
      <c r="D220" s="228">
        <v>93.9</v>
      </c>
      <c r="E220" s="228"/>
      <c r="F220" s="228"/>
      <c r="G220" s="228"/>
      <c r="H220" s="228"/>
      <c r="I220" s="389"/>
      <c r="J220" s="231">
        <v>140598.29</v>
      </c>
      <c r="K220" s="231">
        <v>140598.29</v>
      </c>
      <c r="L220" s="231">
        <v>132021.79999999999</v>
      </c>
      <c r="M220" s="252">
        <v>3</v>
      </c>
    </row>
    <row r="221" spans="2:13" s="74" customFormat="1" ht="26.4" x14ac:dyDescent="0.9">
      <c r="B221" s="251" t="s">
        <v>180</v>
      </c>
      <c r="C221" s="388" t="s">
        <v>162</v>
      </c>
      <c r="D221" s="228">
        <v>94</v>
      </c>
      <c r="E221" s="228"/>
      <c r="F221" s="228"/>
      <c r="G221" s="228"/>
      <c r="H221" s="228"/>
      <c r="I221" s="389"/>
      <c r="J221" s="231">
        <v>3611389.4499999997</v>
      </c>
      <c r="K221" s="231">
        <v>3611389.4499999997</v>
      </c>
      <c r="L221" s="231">
        <v>3394706.08</v>
      </c>
      <c r="M221" s="252">
        <v>5</v>
      </c>
    </row>
    <row r="222" spans="2:13" s="74" customFormat="1" ht="26.4" x14ac:dyDescent="0.9">
      <c r="B222" s="251" t="s">
        <v>180</v>
      </c>
      <c r="C222" s="388" t="s">
        <v>162</v>
      </c>
      <c r="D222" s="228">
        <v>94.07</v>
      </c>
      <c r="E222" s="228"/>
      <c r="F222" s="228"/>
      <c r="G222" s="228"/>
      <c r="H222" s="228"/>
      <c r="I222" s="389"/>
      <c r="J222" s="231">
        <v>95298.77</v>
      </c>
      <c r="K222" s="231">
        <v>95298.77</v>
      </c>
      <c r="L222" s="231">
        <v>89647.55</v>
      </c>
      <c r="M222" s="252">
        <v>1</v>
      </c>
    </row>
    <row r="223" spans="2:13" s="74" customFormat="1" ht="26.4" x14ac:dyDescent="0.9">
      <c r="B223" s="251" t="s">
        <v>180</v>
      </c>
      <c r="C223" s="388" t="s">
        <v>162</v>
      </c>
      <c r="D223" s="228">
        <v>94.1</v>
      </c>
      <c r="E223" s="228"/>
      <c r="F223" s="228"/>
      <c r="G223" s="228"/>
      <c r="H223" s="228"/>
      <c r="I223" s="389"/>
      <c r="J223" s="231">
        <v>1814525.38</v>
      </c>
      <c r="K223" s="231">
        <v>1814525.38</v>
      </c>
      <c r="L223" s="231">
        <v>1707468.39</v>
      </c>
      <c r="M223" s="252">
        <v>9</v>
      </c>
    </row>
    <row r="224" spans="2:13" s="74" customFormat="1" ht="26.4" x14ac:dyDescent="0.9">
      <c r="B224" s="251" t="s">
        <v>180</v>
      </c>
      <c r="C224" s="388" t="s">
        <v>162</v>
      </c>
      <c r="D224" s="228">
        <v>94.12</v>
      </c>
      <c r="E224" s="228"/>
      <c r="F224" s="228"/>
      <c r="G224" s="228"/>
      <c r="H224" s="228"/>
      <c r="I224" s="389"/>
      <c r="J224" s="231">
        <v>102665.53</v>
      </c>
      <c r="K224" s="231">
        <v>102665.53</v>
      </c>
      <c r="L224" s="231">
        <v>96628.800000000003</v>
      </c>
      <c r="M224" s="252">
        <v>1</v>
      </c>
    </row>
    <row r="225" spans="2:13" s="74" customFormat="1" ht="26.4" x14ac:dyDescent="0.9">
      <c r="B225" s="251" t="s">
        <v>180</v>
      </c>
      <c r="C225" s="388" t="s">
        <v>162</v>
      </c>
      <c r="D225" s="228">
        <v>94.15</v>
      </c>
      <c r="E225" s="228"/>
      <c r="F225" s="228"/>
      <c r="G225" s="228"/>
      <c r="H225" s="228"/>
      <c r="I225" s="389"/>
      <c r="J225" s="231">
        <v>106829.61</v>
      </c>
      <c r="K225" s="231">
        <v>106829.61</v>
      </c>
      <c r="L225" s="231">
        <v>100580.08</v>
      </c>
      <c r="M225" s="252">
        <v>2</v>
      </c>
    </row>
    <row r="226" spans="2:13" s="74" customFormat="1" ht="26.4" x14ac:dyDescent="0.9">
      <c r="B226" s="251" t="s">
        <v>180</v>
      </c>
      <c r="C226" s="388" t="s">
        <v>162</v>
      </c>
      <c r="D226" s="228">
        <v>94.2</v>
      </c>
      <c r="E226" s="228"/>
      <c r="F226" s="228"/>
      <c r="G226" s="228"/>
      <c r="H226" s="228"/>
      <c r="I226" s="389"/>
      <c r="J226" s="231">
        <v>1339021.56</v>
      </c>
      <c r="K226" s="231">
        <v>1339021.56</v>
      </c>
      <c r="L226" s="231">
        <v>1261358.31</v>
      </c>
      <c r="M226" s="252">
        <v>3</v>
      </c>
    </row>
    <row r="227" spans="2:13" s="74" customFormat="1" ht="26.4" x14ac:dyDescent="0.9">
      <c r="B227" s="251" t="s">
        <v>180</v>
      </c>
      <c r="C227" s="388" t="s">
        <v>162</v>
      </c>
      <c r="D227" s="228">
        <v>94.35</v>
      </c>
      <c r="E227" s="228"/>
      <c r="F227" s="228"/>
      <c r="G227" s="228"/>
      <c r="H227" s="228"/>
      <c r="I227" s="389"/>
      <c r="J227" s="231">
        <v>106050.1</v>
      </c>
      <c r="K227" s="231">
        <v>106050.1</v>
      </c>
      <c r="L227" s="231">
        <v>100058.27</v>
      </c>
      <c r="M227" s="252">
        <v>2</v>
      </c>
    </row>
    <row r="228" spans="2:13" s="74" customFormat="1" ht="26.4" x14ac:dyDescent="0.9">
      <c r="B228" s="251" t="s">
        <v>180</v>
      </c>
      <c r="C228" s="388" t="s">
        <v>162</v>
      </c>
      <c r="D228" s="228">
        <v>94.4</v>
      </c>
      <c r="E228" s="228"/>
      <c r="F228" s="228"/>
      <c r="G228" s="228"/>
      <c r="H228" s="228"/>
      <c r="I228" s="389"/>
      <c r="J228" s="231">
        <v>64443.210000000006</v>
      </c>
      <c r="K228" s="231">
        <v>64443.210000000006</v>
      </c>
      <c r="L228" s="231">
        <v>60834.39</v>
      </c>
      <c r="M228" s="252">
        <v>2</v>
      </c>
    </row>
    <row r="229" spans="2:13" s="74" customFormat="1" ht="26.4" x14ac:dyDescent="0.9">
      <c r="B229" s="251" t="s">
        <v>180</v>
      </c>
      <c r="C229" s="388" t="s">
        <v>162</v>
      </c>
      <c r="D229" s="228">
        <v>94.43</v>
      </c>
      <c r="E229" s="228"/>
      <c r="F229" s="228"/>
      <c r="G229" s="228"/>
      <c r="H229" s="228"/>
      <c r="I229" s="389"/>
      <c r="J229" s="231">
        <v>1127275.22</v>
      </c>
      <c r="K229" s="231">
        <v>1127275.22</v>
      </c>
      <c r="L229" s="231">
        <v>1064485.99</v>
      </c>
      <c r="M229" s="252">
        <v>1</v>
      </c>
    </row>
    <row r="230" spans="2:13" s="74" customFormat="1" ht="26.4" x14ac:dyDescent="0.9">
      <c r="B230" s="251" t="s">
        <v>180</v>
      </c>
      <c r="C230" s="388" t="s">
        <v>162</v>
      </c>
      <c r="D230" s="228">
        <v>94.5</v>
      </c>
      <c r="E230" s="228"/>
      <c r="F230" s="228"/>
      <c r="G230" s="228"/>
      <c r="H230" s="228"/>
      <c r="I230" s="389"/>
      <c r="J230" s="231">
        <v>364952.06999999995</v>
      </c>
      <c r="K230" s="231">
        <v>364952.06999999995</v>
      </c>
      <c r="L230" s="231">
        <v>344879.69</v>
      </c>
      <c r="M230" s="252">
        <v>5</v>
      </c>
    </row>
    <row r="231" spans="2:13" s="74" customFormat="1" ht="26.4" x14ac:dyDescent="0.9">
      <c r="B231" s="251" t="s">
        <v>180</v>
      </c>
      <c r="C231" s="388" t="s">
        <v>162</v>
      </c>
      <c r="D231" s="228">
        <v>94.51</v>
      </c>
      <c r="E231" s="228"/>
      <c r="F231" s="228"/>
      <c r="G231" s="228"/>
      <c r="H231" s="228"/>
      <c r="I231" s="389"/>
      <c r="J231" s="231">
        <v>763.04</v>
      </c>
      <c r="K231" s="231">
        <v>763.04</v>
      </c>
      <c r="L231" s="231">
        <v>721.15</v>
      </c>
      <c r="M231" s="252">
        <v>1</v>
      </c>
    </row>
    <row r="232" spans="2:13" s="74" customFormat="1" ht="26.4" x14ac:dyDescent="0.9">
      <c r="B232" s="251" t="s">
        <v>180</v>
      </c>
      <c r="C232" s="388" t="s">
        <v>162</v>
      </c>
      <c r="D232" s="228">
        <v>94.8</v>
      </c>
      <c r="E232" s="228"/>
      <c r="F232" s="228"/>
      <c r="G232" s="228"/>
      <c r="H232" s="228"/>
      <c r="I232" s="389"/>
      <c r="J232" s="231">
        <v>176645.64</v>
      </c>
      <c r="K232" s="231">
        <v>176645.64</v>
      </c>
      <c r="L232" s="231">
        <v>167460.06</v>
      </c>
      <c r="M232" s="252">
        <v>3</v>
      </c>
    </row>
    <row r="233" spans="2:13" s="74" customFormat="1" ht="26.4" x14ac:dyDescent="0.9">
      <c r="B233" s="251" t="s">
        <v>180</v>
      </c>
      <c r="C233" s="388" t="s">
        <v>162</v>
      </c>
      <c r="D233" s="228">
        <v>95</v>
      </c>
      <c r="E233" s="228"/>
      <c r="F233" s="228"/>
      <c r="G233" s="228"/>
      <c r="H233" s="228"/>
      <c r="I233" s="389"/>
      <c r="J233" s="231">
        <v>1404969.2600000002</v>
      </c>
      <c r="K233" s="231">
        <v>1404969.2600000002</v>
      </c>
      <c r="L233" s="231">
        <v>1334720.79</v>
      </c>
      <c r="M233" s="252">
        <v>5</v>
      </c>
    </row>
    <row r="234" spans="2:13" s="74" customFormat="1" ht="26.4" x14ac:dyDescent="0.9">
      <c r="B234" s="251" t="s">
        <v>180</v>
      </c>
      <c r="C234" s="388" t="s">
        <v>162</v>
      </c>
      <c r="D234" s="228">
        <v>95.797499999999999</v>
      </c>
      <c r="E234" s="228"/>
      <c r="F234" s="228"/>
      <c r="G234" s="228"/>
      <c r="H234" s="228"/>
      <c r="I234" s="389"/>
      <c r="J234" s="231">
        <v>2444205.9699999997</v>
      </c>
      <c r="K234" s="231">
        <v>2444205.9699999997</v>
      </c>
      <c r="L234" s="231">
        <v>2341488.21</v>
      </c>
      <c r="M234" s="252">
        <v>2</v>
      </c>
    </row>
    <row r="235" spans="2:13" s="74" customFormat="1" ht="26.4" x14ac:dyDescent="0.9">
      <c r="B235" s="251" t="s">
        <v>180</v>
      </c>
      <c r="C235" s="388" t="s">
        <v>162</v>
      </c>
      <c r="D235" s="228">
        <v>96.7</v>
      </c>
      <c r="E235" s="228"/>
      <c r="F235" s="228"/>
      <c r="G235" s="228"/>
      <c r="H235" s="228"/>
      <c r="I235" s="389"/>
      <c r="J235" s="231">
        <v>1216004.18</v>
      </c>
      <c r="K235" s="231">
        <v>1216004.18</v>
      </c>
      <c r="L235" s="231">
        <v>1175876.04</v>
      </c>
      <c r="M235" s="252">
        <v>1</v>
      </c>
    </row>
    <row r="236" spans="2:13" s="74" customFormat="1" ht="26.4" x14ac:dyDescent="0.9">
      <c r="B236" s="251" t="s">
        <v>166</v>
      </c>
      <c r="C236" s="388"/>
      <c r="D236" s="228"/>
      <c r="E236" s="228"/>
      <c r="F236" s="228"/>
      <c r="G236" s="228"/>
      <c r="H236" s="228"/>
      <c r="I236" s="389"/>
      <c r="J236" s="398">
        <v>14900348.869999997</v>
      </c>
      <c r="K236" s="398">
        <v>14900348.869999997</v>
      </c>
      <c r="L236" s="398">
        <v>14105708.509999998</v>
      </c>
      <c r="M236" s="250">
        <v>60</v>
      </c>
    </row>
    <row r="237" spans="2:13" s="74" customFormat="1" ht="26.4" x14ac:dyDescent="0.9">
      <c r="B237" s="249" t="s">
        <v>182</v>
      </c>
      <c r="C237" s="388"/>
      <c r="D237" s="228"/>
      <c r="E237" s="228"/>
      <c r="F237" s="228"/>
      <c r="G237" s="228"/>
      <c r="H237" s="228"/>
      <c r="I237" s="389"/>
      <c r="J237" s="231"/>
      <c r="K237" s="231"/>
      <c r="L237" s="231"/>
      <c r="M237" s="252"/>
    </row>
    <row r="238" spans="2:13" s="74" customFormat="1" ht="26.4" x14ac:dyDescent="0.9">
      <c r="B238" s="251" t="s">
        <v>164</v>
      </c>
      <c r="C238" s="388" t="s">
        <v>162</v>
      </c>
      <c r="D238" s="228">
        <v>100</v>
      </c>
      <c r="E238" s="228">
        <v>9.0075000000000003</v>
      </c>
      <c r="F238" s="228" t="s">
        <v>450</v>
      </c>
      <c r="G238" s="228">
        <v>9.0075500000000002</v>
      </c>
      <c r="H238" s="228">
        <v>9.3164499999999997</v>
      </c>
      <c r="I238" s="389" t="s">
        <v>168</v>
      </c>
      <c r="J238" s="231">
        <v>45000000</v>
      </c>
      <c r="K238" s="231">
        <v>45000000</v>
      </c>
      <c r="L238" s="231">
        <v>45000000</v>
      </c>
      <c r="M238" s="252">
        <v>1</v>
      </c>
    </row>
    <row r="239" spans="2:13" s="74" customFormat="1" ht="26.4" x14ac:dyDescent="0.9">
      <c r="B239" s="251" t="s">
        <v>451</v>
      </c>
      <c r="C239" s="388" t="s">
        <v>162</v>
      </c>
      <c r="D239" s="228">
        <v>99.923699999999997</v>
      </c>
      <c r="E239" s="228">
        <v>8</v>
      </c>
      <c r="F239" s="228" t="s">
        <v>278</v>
      </c>
      <c r="G239" s="228">
        <v>8.52</v>
      </c>
      <c r="H239" s="228">
        <v>8.7960999999999991</v>
      </c>
      <c r="I239" s="389" t="s">
        <v>168</v>
      </c>
      <c r="J239" s="231">
        <v>671.99</v>
      </c>
      <c r="K239" s="231">
        <v>13439.73</v>
      </c>
      <c r="L239" s="231">
        <v>671.47</v>
      </c>
      <c r="M239" s="252">
        <v>1</v>
      </c>
    </row>
    <row r="240" spans="2:13" s="74" customFormat="1" ht="26.4" x14ac:dyDescent="0.9">
      <c r="B240" s="251" t="s">
        <v>194</v>
      </c>
      <c r="C240" s="388" t="s">
        <v>162</v>
      </c>
      <c r="D240" s="228">
        <v>98.370900000000006</v>
      </c>
      <c r="E240" s="228">
        <v>7</v>
      </c>
      <c r="F240" s="228" t="s">
        <v>452</v>
      </c>
      <c r="G240" s="228">
        <v>9</v>
      </c>
      <c r="H240" s="228">
        <v>9.3083299999999998</v>
      </c>
      <c r="I240" s="389" t="s">
        <v>168</v>
      </c>
      <c r="J240" s="231">
        <v>20125</v>
      </c>
      <c r="K240" s="231">
        <v>23000</v>
      </c>
      <c r="L240" s="231">
        <v>19797.16</v>
      </c>
      <c r="M240" s="252">
        <v>1</v>
      </c>
    </row>
    <row r="241" spans="2:13" s="74" customFormat="1" ht="26.4" x14ac:dyDescent="0.9">
      <c r="B241" s="251" t="s">
        <v>453</v>
      </c>
      <c r="C241" s="388" t="s">
        <v>162</v>
      </c>
      <c r="D241" s="228">
        <v>102.41</v>
      </c>
      <c r="E241" s="228">
        <v>8.5</v>
      </c>
      <c r="F241" s="228" t="s">
        <v>454</v>
      </c>
      <c r="G241" s="228">
        <v>7.4398499999999999</v>
      </c>
      <c r="H241" s="228">
        <v>7.65001</v>
      </c>
      <c r="I241" s="389" t="s">
        <v>168</v>
      </c>
      <c r="J241" s="231">
        <v>10000</v>
      </c>
      <c r="K241" s="231">
        <v>10810.81</v>
      </c>
      <c r="L241" s="231">
        <v>10241</v>
      </c>
      <c r="M241" s="252">
        <v>1</v>
      </c>
    </row>
    <row r="242" spans="2:13" s="74" customFormat="1" ht="26.4" x14ac:dyDescent="0.9">
      <c r="B242" s="251" t="s">
        <v>257</v>
      </c>
      <c r="C242" s="388" t="s">
        <v>162</v>
      </c>
      <c r="D242" s="228">
        <v>93.002200000000002</v>
      </c>
      <c r="E242" s="228">
        <v>6.75</v>
      </c>
      <c r="F242" s="228" t="s">
        <v>455</v>
      </c>
      <c r="G242" s="228">
        <v>8.9</v>
      </c>
      <c r="H242" s="228">
        <v>9.09802</v>
      </c>
      <c r="I242" s="389" t="s">
        <v>168</v>
      </c>
      <c r="J242" s="231">
        <v>1403300</v>
      </c>
      <c r="K242" s="231">
        <v>1403300</v>
      </c>
      <c r="L242" s="231">
        <v>1305100.71</v>
      </c>
      <c r="M242" s="252">
        <v>3</v>
      </c>
    </row>
    <row r="243" spans="2:13" s="74" customFormat="1" ht="26.4" x14ac:dyDescent="0.9">
      <c r="B243" s="251" t="s">
        <v>257</v>
      </c>
      <c r="C243" s="388" t="s">
        <v>162</v>
      </c>
      <c r="D243" s="228">
        <v>92.981899999999996</v>
      </c>
      <c r="E243" s="228">
        <v>6.75</v>
      </c>
      <c r="F243" s="228" t="s">
        <v>456</v>
      </c>
      <c r="G243" s="228">
        <v>8.9</v>
      </c>
      <c r="H243" s="228">
        <v>9.09802</v>
      </c>
      <c r="I243" s="389" t="s">
        <v>168</v>
      </c>
      <c r="J243" s="231">
        <v>2700000</v>
      </c>
      <c r="K243" s="231">
        <v>2700000</v>
      </c>
      <c r="L243" s="231">
        <v>2510511.96</v>
      </c>
      <c r="M243" s="252">
        <v>1</v>
      </c>
    </row>
    <row r="244" spans="2:13" s="74" customFormat="1" ht="26.4" x14ac:dyDescent="0.9">
      <c r="B244" s="251" t="s">
        <v>257</v>
      </c>
      <c r="C244" s="388" t="s">
        <v>162</v>
      </c>
      <c r="D244" s="228">
        <v>92.977800000000002</v>
      </c>
      <c r="E244" s="228">
        <v>6.75</v>
      </c>
      <c r="F244" s="228" t="s">
        <v>457</v>
      </c>
      <c r="G244" s="228">
        <v>8.9</v>
      </c>
      <c r="H244" s="228">
        <v>9.09802</v>
      </c>
      <c r="I244" s="389" t="s">
        <v>168</v>
      </c>
      <c r="J244" s="231">
        <v>2550000</v>
      </c>
      <c r="K244" s="231">
        <v>2550000</v>
      </c>
      <c r="L244" s="231">
        <v>2370935.7799999998</v>
      </c>
      <c r="M244" s="252">
        <v>2</v>
      </c>
    </row>
    <row r="245" spans="2:13" s="74" customFormat="1" ht="26.4" x14ac:dyDescent="0.9">
      <c r="B245" s="251" t="s">
        <v>281</v>
      </c>
      <c r="C245" s="388" t="s">
        <v>162</v>
      </c>
      <c r="D245" s="228">
        <v>99.747200000000007</v>
      </c>
      <c r="E245" s="228">
        <v>8</v>
      </c>
      <c r="F245" s="228" t="s">
        <v>338</v>
      </c>
      <c r="G245" s="228">
        <v>8.6</v>
      </c>
      <c r="H245" s="228">
        <v>8.8813399999999998</v>
      </c>
      <c r="I245" s="389" t="s">
        <v>168</v>
      </c>
      <c r="J245" s="231">
        <v>124367.25</v>
      </c>
      <c r="K245" s="231">
        <v>621836.25</v>
      </c>
      <c r="L245" s="231">
        <v>124052.91</v>
      </c>
      <c r="M245" s="252">
        <v>1</v>
      </c>
    </row>
    <row r="246" spans="2:13" s="74" customFormat="1" ht="26.4" x14ac:dyDescent="0.9">
      <c r="B246" s="251" t="s">
        <v>185</v>
      </c>
      <c r="C246" s="388" t="s">
        <v>162</v>
      </c>
      <c r="D246" s="228">
        <v>99.909099999999995</v>
      </c>
      <c r="E246" s="228">
        <v>8</v>
      </c>
      <c r="F246" s="228" t="s">
        <v>172</v>
      </c>
      <c r="G246" s="228">
        <v>8.25</v>
      </c>
      <c r="H246" s="228">
        <v>8.5087600000000005</v>
      </c>
      <c r="I246" s="389" t="s">
        <v>168</v>
      </c>
      <c r="J246" s="231">
        <v>3468.26</v>
      </c>
      <c r="K246" s="231">
        <v>20768</v>
      </c>
      <c r="L246" s="231">
        <v>3465.1</v>
      </c>
      <c r="M246" s="252">
        <v>1</v>
      </c>
    </row>
    <row r="247" spans="2:13" s="74" customFormat="1" ht="26.4" x14ac:dyDescent="0.9">
      <c r="B247" s="251" t="s">
        <v>185</v>
      </c>
      <c r="C247" s="388" t="s">
        <v>162</v>
      </c>
      <c r="D247" s="228">
        <v>99.444000000000003</v>
      </c>
      <c r="E247" s="228">
        <v>9</v>
      </c>
      <c r="F247" s="228" t="s">
        <v>458</v>
      </c>
      <c r="G247" s="228">
        <v>9.25</v>
      </c>
      <c r="H247" s="228">
        <v>9.5758299999999998</v>
      </c>
      <c r="I247" s="389" t="s">
        <v>168</v>
      </c>
      <c r="J247" s="231">
        <v>150000</v>
      </c>
      <c r="K247" s="231">
        <v>150000</v>
      </c>
      <c r="L247" s="231">
        <v>149166.04</v>
      </c>
      <c r="M247" s="252">
        <v>1</v>
      </c>
    </row>
    <row r="248" spans="2:13" s="74" customFormat="1" ht="26.4" x14ac:dyDescent="0.9">
      <c r="B248" s="251" t="s">
        <v>186</v>
      </c>
      <c r="C248" s="388" t="s">
        <v>162</v>
      </c>
      <c r="D248" s="228">
        <v>98.860500000000002</v>
      </c>
      <c r="E248" s="228">
        <v>8</v>
      </c>
      <c r="F248" s="228" t="s">
        <v>459</v>
      </c>
      <c r="G248" s="228">
        <v>8.91</v>
      </c>
      <c r="H248" s="228">
        <v>9.2121499999999994</v>
      </c>
      <c r="I248" s="389" t="s">
        <v>168</v>
      </c>
      <c r="J248" s="231">
        <v>48727.5</v>
      </c>
      <c r="K248" s="231">
        <v>77964</v>
      </c>
      <c r="L248" s="231">
        <v>48172.29</v>
      </c>
      <c r="M248" s="252">
        <v>1</v>
      </c>
    </row>
    <row r="249" spans="2:13" s="74" customFormat="1" ht="26.4" x14ac:dyDescent="0.9">
      <c r="B249" s="251" t="s">
        <v>186</v>
      </c>
      <c r="C249" s="388" t="s">
        <v>162</v>
      </c>
      <c r="D249" s="228">
        <v>98.7624</v>
      </c>
      <c r="E249" s="228">
        <v>8</v>
      </c>
      <c r="F249" s="228" t="s">
        <v>460</v>
      </c>
      <c r="G249" s="228">
        <v>9</v>
      </c>
      <c r="H249" s="228">
        <v>9.3083299999999998</v>
      </c>
      <c r="I249" s="389" t="s">
        <v>168</v>
      </c>
      <c r="J249" s="231">
        <v>3539.38</v>
      </c>
      <c r="K249" s="231">
        <v>5663</v>
      </c>
      <c r="L249" s="231">
        <v>3495.57</v>
      </c>
      <c r="M249" s="252">
        <v>1</v>
      </c>
    </row>
    <row r="250" spans="2:13" s="74" customFormat="1" ht="26.4" x14ac:dyDescent="0.9">
      <c r="B250" s="251" t="s">
        <v>186</v>
      </c>
      <c r="C250" s="388" t="s">
        <v>162</v>
      </c>
      <c r="D250" s="228">
        <v>98.005399999999995</v>
      </c>
      <c r="E250" s="228">
        <v>8</v>
      </c>
      <c r="F250" s="228" t="s">
        <v>461</v>
      </c>
      <c r="G250" s="228">
        <v>9</v>
      </c>
      <c r="H250" s="228">
        <v>9.3083299999999998</v>
      </c>
      <c r="I250" s="389" t="s">
        <v>168</v>
      </c>
      <c r="J250" s="231">
        <v>1328.4</v>
      </c>
      <c r="K250" s="231">
        <v>1476</v>
      </c>
      <c r="L250" s="231">
        <v>1301.9000000000001</v>
      </c>
      <c r="M250" s="252">
        <v>1</v>
      </c>
    </row>
    <row r="251" spans="2:13" s="74" customFormat="1" ht="26.4" x14ac:dyDescent="0.9">
      <c r="B251" s="251" t="s">
        <v>186</v>
      </c>
      <c r="C251" s="388" t="s">
        <v>162</v>
      </c>
      <c r="D251" s="228">
        <v>97.994600000000005</v>
      </c>
      <c r="E251" s="228">
        <v>8</v>
      </c>
      <c r="F251" s="228" t="s">
        <v>325</v>
      </c>
      <c r="G251" s="228">
        <v>9</v>
      </c>
      <c r="H251" s="228">
        <v>9.3083299999999998</v>
      </c>
      <c r="I251" s="389" t="s">
        <v>168</v>
      </c>
      <c r="J251" s="231">
        <v>2812.5</v>
      </c>
      <c r="K251" s="231">
        <v>3125</v>
      </c>
      <c r="L251" s="231">
        <v>2756.1</v>
      </c>
      <c r="M251" s="252">
        <v>1</v>
      </c>
    </row>
    <row r="252" spans="2:13" s="74" customFormat="1" ht="26.4" x14ac:dyDescent="0.9">
      <c r="B252" s="251" t="s">
        <v>186</v>
      </c>
      <c r="C252" s="388" t="s">
        <v>162</v>
      </c>
      <c r="D252" s="228">
        <v>99.853300000000004</v>
      </c>
      <c r="E252" s="228">
        <v>9</v>
      </c>
      <c r="F252" s="228" t="s">
        <v>462</v>
      </c>
      <c r="G252" s="228">
        <v>9.1</v>
      </c>
      <c r="H252" s="228">
        <v>9.4152699999999996</v>
      </c>
      <c r="I252" s="389" t="s">
        <v>168</v>
      </c>
      <c r="J252" s="231">
        <v>15022</v>
      </c>
      <c r="K252" s="231">
        <v>15022</v>
      </c>
      <c r="L252" s="231">
        <v>14999.97</v>
      </c>
      <c r="M252" s="252">
        <v>1</v>
      </c>
    </row>
    <row r="253" spans="2:13" s="74" customFormat="1" ht="26.4" x14ac:dyDescent="0.9">
      <c r="B253" s="251" t="s">
        <v>186</v>
      </c>
      <c r="C253" s="388" t="s">
        <v>162</v>
      </c>
      <c r="D253" s="228">
        <v>99.445999999999998</v>
      </c>
      <c r="E253" s="228">
        <v>9</v>
      </c>
      <c r="F253" s="228" t="s">
        <v>463</v>
      </c>
      <c r="G253" s="228">
        <v>9.25</v>
      </c>
      <c r="H253" s="228">
        <v>9.5758299999999998</v>
      </c>
      <c r="I253" s="389" t="s">
        <v>168</v>
      </c>
      <c r="J253" s="231">
        <v>1600000</v>
      </c>
      <c r="K253" s="231">
        <v>1600000</v>
      </c>
      <c r="L253" s="231">
        <v>1591136.13</v>
      </c>
      <c r="M253" s="252">
        <v>1</v>
      </c>
    </row>
    <row r="254" spans="2:13" s="74" customFormat="1" ht="26.4" x14ac:dyDescent="0.9">
      <c r="B254" s="251" t="s">
        <v>186</v>
      </c>
      <c r="C254" s="388" t="s">
        <v>162</v>
      </c>
      <c r="D254" s="228">
        <v>99.441699999999997</v>
      </c>
      <c r="E254" s="228">
        <v>9</v>
      </c>
      <c r="F254" s="228" t="s">
        <v>314</v>
      </c>
      <c r="G254" s="228">
        <v>9.25</v>
      </c>
      <c r="H254" s="228">
        <v>9.5758299999999998</v>
      </c>
      <c r="I254" s="389" t="s">
        <v>168</v>
      </c>
      <c r="J254" s="231">
        <v>200000</v>
      </c>
      <c r="K254" s="231">
        <v>200000</v>
      </c>
      <c r="L254" s="231">
        <v>198883.48</v>
      </c>
      <c r="M254" s="252">
        <v>1</v>
      </c>
    </row>
    <row r="255" spans="2:13" s="74" customFormat="1" ht="26.4" x14ac:dyDescent="0.9">
      <c r="B255" s="251" t="s">
        <v>243</v>
      </c>
      <c r="C255" s="388" t="s">
        <v>162</v>
      </c>
      <c r="D255" s="228">
        <v>98.441999999999993</v>
      </c>
      <c r="E255" s="228">
        <v>8.25</v>
      </c>
      <c r="F255" s="228" t="s">
        <v>275</v>
      </c>
      <c r="G255" s="228">
        <v>9</v>
      </c>
      <c r="H255" s="228">
        <v>9.3083299999999998</v>
      </c>
      <c r="I255" s="389" t="s">
        <v>168</v>
      </c>
      <c r="J255" s="231">
        <v>50000</v>
      </c>
      <c r="K255" s="231">
        <v>50000</v>
      </c>
      <c r="L255" s="231">
        <v>49221.02</v>
      </c>
      <c r="M255" s="252">
        <v>1</v>
      </c>
    </row>
    <row r="256" spans="2:13" s="74" customFormat="1" ht="26.4" x14ac:dyDescent="0.9">
      <c r="B256" s="251" t="s">
        <v>243</v>
      </c>
      <c r="C256" s="388" t="s">
        <v>162</v>
      </c>
      <c r="D256" s="228">
        <v>97.638000000000005</v>
      </c>
      <c r="E256" s="228">
        <v>8.5</v>
      </c>
      <c r="F256" s="228" t="s">
        <v>464</v>
      </c>
      <c r="G256" s="228">
        <v>9.5</v>
      </c>
      <c r="H256" s="228">
        <v>9.8438199999999991</v>
      </c>
      <c r="I256" s="389" t="s">
        <v>168</v>
      </c>
      <c r="J256" s="231">
        <v>60000</v>
      </c>
      <c r="K256" s="231">
        <v>60000</v>
      </c>
      <c r="L256" s="231">
        <v>58582.86</v>
      </c>
      <c r="M256" s="252">
        <v>1</v>
      </c>
    </row>
    <row r="257" spans="2:13" s="74" customFormat="1" ht="26.4" x14ac:dyDescent="0.9">
      <c r="B257" s="251" t="s">
        <v>243</v>
      </c>
      <c r="C257" s="388" t="s">
        <v>162</v>
      </c>
      <c r="D257" s="228">
        <v>97.623800000000003</v>
      </c>
      <c r="E257" s="228">
        <v>8.5</v>
      </c>
      <c r="F257" s="228" t="s">
        <v>465</v>
      </c>
      <c r="G257" s="228">
        <v>9.5</v>
      </c>
      <c r="H257" s="228">
        <v>9.8438199999999991</v>
      </c>
      <c r="I257" s="389" t="s">
        <v>168</v>
      </c>
      <c r="J257" s="231">
        <v>49000</v>
      </c>
      <c r="K257" s="231">
        <v>49000</v>
      </c>
      <c r="L257" s="231">
        <v>47835.69</v>
      </c>
      <c r="M257" s="252">
        <v>1</v>
      </c>
    </row>
    <row r="258" spans="2:13" s="74" customFormat="1" ht="26.4" x14ac:dyDescent="0.9">
      <c r="B258" s="251" t="s">
        <v>243</v>
      </c>
      <c r="C258" s="388" t="s">
        <v>162</v>
      </c>
      <c r="D258" s="228">
        <v>97.598299999999995</v>
      </c>
      <c r="E258" s="228">
        <v>8.5</v>
      </c>
      <c r="F258" s="228" t="s">
        <v>463</v>
      </c>
      <c r="G258" s="228">
        <v>9.5</v>
      </c>
      <c r="H258" s="228">
        <v>9.8438199999999991</v>
      </c>
      <c r="I258" s="389" t="s">
        <v>168</v>
      </c>
      <c r="J258" s="231">
        <v>144000</v>
      </c>
      <c r="K258" s="231">
        <v>144000</v>
      </c>
      <c r="L258" s="231">
        <v>140541.54999999999</v>
      </c>
      <c r="M258" s="252">
        <v>5</v>
      </c>
    </row>
    <row r="259" spans="2:13" s="74" customFormat="1" ht="26.4" x14ac:dyDescent="0.9">
      <c r="B259" s="251" t="s">
        <v>312</v>
      </c>
      <c r="C259" s="388" t="s">
        <v>162</v>
      </c>
      <c r="D259" s="228">
        <v>99.685199999999995</v>
      </c>
      <c r="E259" s="228">
        <v>9</v>
      </c>
      <c r="F259" s="228" t="s">
        <v>466</v>
      </c>
      <c r="G259" s="228">
        <v>9.15</v>
      </c>
      <c r="H259" s="228">
        <v>9.4687699999999992</v>
      </c>
      <c r="I259" s="389" t="s">
        <v>168</v>
      </c>
      <c r="J259" s="231">
        <v>12626</v>
      </c>
      <c r="K259" s="231">
        <v>12626</v>
      </c>
      <c r="L259" s="231">
        <v>12586.25</v>
      </c>
      <c r="M259" s="252">
        <v>2</v>
      </c>
    </row>
    <row r="260" spans="2:13" s="74" customFormat="1" ht="26.4" x14ac:dyDescent="0.9">
      <c r="B260" s="251" t="s">
        <v>312</v>
      </c>
      <c r="C260" s="388" t="s">
        <v>162</v>
      </c>
      <c r="D260" s="228">
        <v>99.683199999999999</v>
      </c>
      <c r="E260" s="228">
        <v>9</v>
      </c>
      <c r="F260" s="228" t="s">
        <v>467</v>
      </c>
      <c r="G260" s="228">
        <v>9.15</v>
      </c>
      <c r="H260" s="228">
        <v>9.4687699999999992</v>
      </c>
      <c r="I260" s="389" t="s">
        <v>168</v>
      </c>
      <c r="J260" s="231">
        <v>7698</v>
      </c>
      <c r="K260" s="231">
        <v>7698</v>
      </c>
      <c r="L260" s="231">
        <v>7673.61</v>
      </c>
      <c r="M260" s="252">
        <v>1</v>
      </c>
    </row>
    <row r="261" spans="2:13" s="74" customFormat="1" ht="26.4" x14ac:dyDescent="0.9">
      <c r="B261" s="251" t="s">
        <v>312</v>
      </c>
      <c r="C261" s="388" t="s">
        <v>162</v>
      </c>
      <c r="D261" s="228">
        <v>99.679400000000001</v>
      </c>
      <c r="E261" s="228">
        <v>9</v>
      </c>
      <c r="F261" s="228" t="s">
        <v>302</v>
      </c>
      <c r="G261" s="228">
        <v>9.15</v>
      </c>
      <c r="H261" s="228">
        <v>9.4687699999999992</v>
      </c>
      <c r="I261" s="389" t="s">
        <v>168</v>
      </c>
      <c r="J261" s="231">
        <v>17731</v>
      </c>
      <c r="K261" s="231">
        <v>17731</v>
      </c>
      <c r="L261" s="231">
        <v>17674.18</v>
      </c>
      <c r="M261" s="252">
        <v>2</v>
      </c>
    </row>
    <row r="262" spans="2:13" s="74" customFormat="1" ht="26.4" x14ac:dyDescent="0.9">
      <c r="B262" s="251" t="s">
        <v>312</v>
      </c>
      <c r="C262" s="388" t="s">
        <v>162</v>
      </c>
      <c r="D262" s="228">
        <v>99.674599999999998</v>
      </c>
      <c r="E262" s="228">
        <v>9</v>
      </c>
      <c r="F262" s="228" t="s">
        <v>468</v>
      </c>
      <c r="G262" s="228">
        <v>9.15</v>
      </c>
      <c r="H262" s="228">
        <v>9.4687699999999992</v>
      </c>
      <c r="I262" s="389" t="s">
        <v>168</v>
      </c>
      <c r="J262" s="231">
        <v>4926</v>
      </c>
      <c r="K262" s="231">
        <v>4926</v>
      </c>
      <c r="L262" s="231">
        <v>4909.97</v>
      </c>
      <c r="M262" s="252">
        <v>1</v>
      </c>
    </row>
    <row r="263" spans="2:13" s="74" customFormat="1" ht="26.4" x14ac:dyDescent="0.9">
      <c r="B263" s="251" t="s">
        <v>315</v>
      </c>
      <c r="C263" s="388" t="s">
        <v>162</v>
      </c>
      <c r="D263" s="228">
        <v>98.785200000000003</v>
      </c>
      <c r="E263" s="228">
        <v>8.25</v>
      </c>
      <c r="F263" s="228" t="s">
        <v>469</v>
      </c>
      <c r="G263" s="228">
        <v>8.9</v>
      </c>
      <c r="H263" s="228">
        <v>9.2014600000000009</v>
      </c>
      <c r="I263" s="389" t="s">
        <v>168</v>
      </c>
      <c r="J263" s="231">
        <v>1000000</v>
      </c>
      <c r="K263" s="231">
        <v>1000000</v>
      </c>
      <c r="L263" s="231">
        <v>987852.67</v>
      </c>
      <c r="M263" s="252">
        <v>1</v>
      </c>
    </row>
    <row r="264" spans="2:13" s="74" customFormat="1" ht="26.4" x14ac:dyDescent="0.9">
      <c r="B264" s="251" t="s">
        <v>319</v>
      </c>
      <c r="C264" s="388" t="s">
        <v>162</v>
      </c>
      <c r="D264" s="228">
        <v>95.389300000000006</v>
      </c>
      <c r="E264" s="228">
        <v>7</v>
      </c>
      <c r="F264" s="228" t="s">
        <v>470</v>
      </c>
      <c r="G264" s="228">
        <v>9</v>
      </c>
      <c r="H264" s="228">
        <v>9.3083299999999998</v>
      </c>
      <c r="I264" s="389" t="s">
        <v>168</v>
      </c>
      <c r="J264" s="231">
        <v>345119.4</v>
      </c>
      <c r="K264" s="231">
        <v>349488</v>
      </c>
      <c r="L264" s="231">
        <v>329207.03000000003</v>
      </c>
      <c r="M264" s="252">
        <v>4</v>
      </c>
    </row>
    <row r="265" spans="2:13" s="74" customFormat="1" ht="26.4" x14ac:dyDescent="0.9">
      <c r="B265" s="251" t="s">
        <v>188</v>
      </c>
      <c r="C265" s="388" t="s">
        <v>162</v>
      </c>
      <c r="D265" s="228">
        <v>104.69459999999999</v>
      </c>
      <c r="E265" s="228">
        <v>7.5</v>
      </c>
      <c r="F265" s="228" t="s">
        <v>471</v>
      </c>
      <c r="G265" s="228">
        <v>6.25</v>
      </c>
      <c r="H265" s="228">
        <v>6.3980100000000002</v>
      </c>
      <c r="I265" s="389" t="s">
        <v>168</v>
      </c>
      <c r="J265" s="231">
        <v>10000</v>
      </c>
      <c r="K265" s="231">
        <v>10810.81</v>
      </c>
      <c r="L265" s="231">
        <v>10469.469999999999</v>
      </c>
      <c r="M265" s="252">
        <v>1</v>
      </c>
    </row>
    <row r="266" spans="2:13" s="74" customFormat="1" ht="26.4" x14ac:dyDescent="0.9">
      <c r="B266" s="251" t="s">
        <v>188</v>
      </c>
      <c r="C266" s="388" t="s">
        <v>162</v>
      </c>
      <c r="D266" s="228">
        <v>101.3173</v>
      </c>
      <c r="E266" s="228">
        <v>7</v>
      </c>
      <c r="F266" s="228" t="s">
        <v>472</v>
      </c>
      <c r="G266" s="228">
        <v>6.5000400000000003</v>
      </c>
      <c r="H266" s="228">
        <v>6.6601999999999997</v>
      </c>
      <c r="I266" s="389" t="s">
        <v>168</v>
      </c>
      <c r="J266" s="231">
        <v>10000</v>
      </c>
      <c r="K266" s="231">
        <v>11199.46</v>
      </c>
      <c r="L266" s="231">
        <v>10131.73</v>
      </c>
      <c r="M266" s="252">
        <v>1</v>
      </c>
    </row>
    <row r="267" spans="2:13" s="74" customFormat="1" ht="26.4" x14ac:dyDescent="0.9">
      <c r="B267" s="251" t="s">
        <v>189</v>
      </c>
      <c r="C267" s="388" t="s">
        <v>162</v>
      </c>
      <c r="D267" s="228">
        <v>95.727000000000004</v>
      </c>
      <c r="E267" s="228">
        <v>7.1</v>
      </c>
      <c r="F267" s="228" t="s">
        <v>473</v>
      </c>
      <c r="G267" s="228">
        <v>8.5</v>
      </c>
      <c r="H267" s="228">
        <v>8.6806199999999993</v>
      </c>
      <c r="I267" s="389" t="s">
        <v>168</v>
      </c>
      <c r="J267" s="231">
        <v>1200000</v>
      </c>
      <c r="K267" s="231">
        <v>1200000</v>
      </c>
      <c r="L267" s="231">
        <v>1148724.8</v>
      </c>
      <c r="M267" s="252">
        <v>1</v>
      </c>
    </row>
    <row r="268" spans="2:13" s="74" customFormat="1" ht="26.4" x14ac:dyDescent="0.9">
      <c r="B268" s="251" t="s">
        <v>189</v>
      </c>
      <c r="C268" s="388" t="s">
        <v>162</v>
      </c>
      <c r="D268" s="228">
        <v>95.683899999999994</v>
      </c>
      <c r="E268" s="228">
        <v>7.1</v>
      </c>
      <c r="F268" s="228" t="s">
        <v>474</v>
      </c>
      <c r="G268" s="228">
        <v>8.5</v>
      </c>
      <c r="H268" s="228">
        <v>8.6806199999999993</v>
      </c>
      <c r="I268" s="389" t="s">
        <v>168</v>
      </c>
      <c r="J268" s="231">
        <v>87000</v>
      </c>
      <c r="K268" s="231">
        <v>87000</v>
      </c>
      <c r="L268" s="231">
        <v>83245</v>
      </c>
      <c r="M268" s="252">
        <v>2</v>
      </c>
    </row>
    <row r="269" spans="2:13" s="74" customFormat="1" ht="26.4" x14ac:dyDescent="0.9">
      <c r="B269" s="251" t="s">
        <v>189</v>
      </c>
      <c r="C269" s="388" t="s">
        <v>162</v>
      </c>
      <c r="D269" s="228">
        <v>95.671700000000001</v>
      </c>
      <c r="E269" s="228">
        <v>7.1</v>
      </c>
      <c r="F269" s="228" t="s">
        <v>475</v>
      </c>
      <c r="G269" s="228">
        <v>8.5</v>
      </c>
      <c r="H269" s="228">
        <v>8.6806199999999993</v>
      </c>
      <c r="I269" s="389" t="s">
        <v>168</v>
      </c>
      <c r="J269" s="231">
        <v>59200</v>
      </c>
      <c r="K269" s="231">
        <v>59200</v>
      </c>
      <c r="L269" s="231">
        <v>56637.69</v>
      </c>
      <c r="M269" s="252">
        <v>1</v>
      </c>
    </row>
    <row r="270" spans="2:13" s="74" customFormat="1" ht="26.4" x14ac:dyDescent="0.9">
      <c r="B270" s="251" t="s">
        <v>190</v>
      </c>
      <c r="C270" s="388" t="s">
        <v>162</v>
      </c>
      <c r="D270" s="228">
        <v>100</v>
      </c>
      <c r="E270" s="228">
        <v>8.5</v>
      </c>
      <c r="F270" s="228" t="s">
        <v>275</v>
      </c>
      <c r="G270" s="228">
        <v>8.5</v>
      </c>
      <c r="H270" s="228">
        <v>8.7747899999999994</v>
      </c>
      <c r="I270" s="389" t="s">
        <v>168</v>
      </c>
      <c r="J270" s="231">
        <v>3000000</v>
      </c>
      <c r="K270" s="231">
        <v>3000000</v>
      </c>
      <c r="L270" s="231">
        <v>3000000</v>
      </c>
      <c r="M270" s="252">
        <v>1</v>
      </c>
    </row>
    <row r="271" spans="2:13" s="74" customFormat="1" ht="26.4" x14ac:dyDescent="0.9">
      <c r="B271" s="251" t="s">
        <v>190</v>
      </c>
      <c r="C271" s="388" t="s">
        <v>162</v>
      </c>
      <c r="D271" s="228">
        <v>98.631600000000006</v>
      </c>
      <c r="E271" s="228">
        <v>8.5</v>
      </c>
      <c r="F271" s="228" t="s">
        <v>437</v>
      </c>
      <c r="G271" s="228">
        <v>9.5</v>
      </c>
      <c r="H271" s="228">
        <v>9.8438199999999991</v>
      </c>
      <c r="I271" s="389" t="s">
        <v>168</v>
      </c>
      <c r="J271" s="231">
        <v>10740.8</v>
      </c>
      <c r="K271" s="231">
        <v>14000</v>
      </c>
      <c r="L271" s="231">
        <v>10593.82</v>
      </c>
      <c r="M271" s="252">
        <v>1</v>
      </c>
    </row>
    <row r="272" spans="2:13" s="74" customFormat="1" ht="26.4" x14ac:dyDescent="0.9">
      <c r="B272" s="251" t="s">
        <v>190</v>
      </c>
      <c r="C272" s="388" t="s">
        <v>162</v>
      </c>
      <c r="D272" s="228">
        <v>98.616299999999995</v>
      </c>
      <c r="E272" s="228">
        <v>8.5</v>
      </c>
      <c r="F272" s="228" t="s">
        <v>476</v>
      </c>
      <c r="G272" s="228">
        <v>9.5</v>
      </c>
      <c r="H272" s="228">
        <v>9.8438199999999991</v>
      </c>
      <c r="I272" s="389" t="s">
        <v>168</v>
      </c>
      <c r="J272" s="231">
        <v>15344</v>
      </c>
      <c r="K272" s="231">
        <v>20000</v>
      </c>
      <c r="L272" s="231">
        <v>15131.7</v>
      </c>
      <c r="M272" s="252">
        <v>1</v>
      </c>
    </row>
    <row r="273" spans="2:13" s="74" customFormat="1" ht="26.4" x14ac:dyDescent="0.9">
      <c r="B273" s="251" t="s">
        <v>477</v>
      </c>
      <c r="C273" s="388" t="s">
        <v>162</v>
      </c>
      <c r="D273" s="228">
        <v>99.997100000000003</v>
      </c>
      <c r="E273" s="228">
        <v>9</v>
      </c>
      <c r="F273" s="228" t="s">
        <v>478</v>
      </c>
      <c r="G273" s="228">
        <v>9</v>
      </c>
      <c r="H273" s="228">
        <v>9.3083299999999998</v>
      </c>
      <c r="I273" s="389" t="s">
        <v>168</v>
      </c>
      <c r="J273" s="231">
        <v>850.03</v>
      </c>
      <c r="K273" s="231">
        <v>947</v>
      </c>
      <c r="L273" s="231">
        <v>850</v>
      </c>
      <c r="M273" s="252">
        <v>1</v>
      </c>
    </row>
    <row r="274" spans="2:13" s="74" customFormat="1" ht="26.4" x14ac:dyDescent="0.9">
      <c r="B274" s="251" t="s">
        <v>477</v>
      </c>
      <c r="C274" s="388" t="s">
        <v>162</v>
      </c>
      <c r="D274" s="228">
        <v>99.355500000000006</v>
      </c>
      <c r="E274" s="228">
        <v>9</v>
      </c>
      <c r="F274" s="228" t="s">
        <v>479</v>
      </c>
      <c r="G274" s="228">
        <v>9.25</v>
      </c>
      <c r="H274" s="228">
        <v>9.5758299999999998</v>
      </c>
      <c r="I274" s="389" t="s">
        <v>168</v>
      </c>
      <c r="J274" s="231">
        <v>1028.6500000000001</v>
      </c>
      <c r="K274" s="231">
        <v>1146</v>
      </c>
      <c r="L274" s="231">
        <v>1022.02</v>
      </c>
      <c r="M274" s="252">
        <v>1</v>
      </c>
    </row>
    <row r="275" spans="2:13" s="74" customFormat="1" ht="26.4" x14ac:dyDescent="0.9">
      <c r="B275" s="251" t="s">
        <v>263</v>
      </c>
      <c r="C275" s="388" t="s">
        <v>162</v>
      </c>
      <c r="D275" s="228">
        <v>99.767200000000003</v>
      </c>
      <c r="E275" s="228">
        <v>8</v>
      </c>
      <c r="F275" s="228" t="s">
        <v>480</v>
      </c>
      <c r="G275" s="228">
        <v>8.25</v>
      </c>
      <c r="H275" s="228">
        <v>8.5087600000000005</v>
      </c>
      <c r="I275" s="389" t="s">
        <v>168</v>
      </c>
      <c r="J275" s="231">
        <v>1913.45</v>
      </c>
      <c r="K275" s="231">
        <v>5467</v>
      </c>
      <c r="L275" s="231">
        <v>1909</v>
      </c>
      <c r="M275" s="252">
        <v>1</v>
      </c>
    </row>
    <row r="276" spans="2:13" s="74" customFormat="1" ht="26.4" x14ac:dyDescent="0.9">
      <c r="B276" s="251" t="s">
        <v>263</v>
      </c>
      <c r="C276" s="388" t="s">
        <v>162</v>
      </c>
      <c r="D276" s="228">
        <v>99.298299999999998</v>
      </c>
      <c r="E276" s="228">
        <v>8</v>
      </c>
      <c r="F276" s="228" t="s">
        <v>481</v>
      </c>
      <c r="G276" s="228">
        <v>8.75</v>
      </c>
      <c r="H276" s="228">
        <v>9.0413099999999993</v>
      </c>
      <c r="I276" s="389" t="s">
        <v>168</v>
      </c>
      <c r="J276" s="231">
        <v>1087.0999999999999</v>
      </c>
      <c r="K276" s="231">
        <v>3106</v>
      </c>
      <c r="L276" s="231">
        <v>1079.47</v>
      </c>
      <c r="M276" s="252">
        <v>1</v>
      </c>
    </row>
    <row r="277" spans="2:13" s="74" customFormat="1" ht="26.4" x14ac:dyDescent="0.9">
      <c r="B277" s="251" t="s">
        <v>482</v>
      </c>
      <c r="C277" s="388" t="s">
        <v>162</v>
      </c>
      <c r="D277" s="228">
        <v>98.420900000000003</v>
      </c>
      <c r="E277" s="228">
        <v>9</v>
      </c>
      <c r="F277" s="228" t="s">
        <v>322</v>
      </c>
      <c r="G277" s="228">
        <v>9.5</v>
      </c>
      <c r="H277" s="228">
        <v>9.8438199999999991</v>
      </c>
      <c r="I277" s="389" t="s">
        <v>168</v>
      </c>
      <c r="J277" s="231">
        <v>150000</v>
      </c>
      <c r="K277" s="231">
        <v>150000</v>
      </c>
      <c r="L277" s="231">
        <v>147631.45000000001</v>
      </c>
      <c r="M277" s="252">
        <v>1</v>
      </c>
    </row>
    <row r="278" spans="2:13" s="74" customFormat="1" ht="26.4" x14ac:dyDescent="0.9">
      <c r="B278" s="251" t="s">
        <v>244</v>
      </c>
      <c r="C278" s="388" t="s">
        <v>162</v>
      </c>
      <c r="D278" s="228">
        <v>96.719899999999996</v>
      </c>
      <c r="E278" s="228">
        <v>8</v>
      </c>
      <c r="F278" s="228" t="s">
        <v>483</v>
      </c>
      <c r="G278" s="228">
        <v>9.25</v>
      </c>
      <c r="H278" s="228">
        <v>9.5758299999999998</v>
      </c>
      <c r="I278" s="389" t="s">
        <v>168</v>
      </c>
      <c r="J278" s="231">
        <v>33342.31</v>
      </c>
      <c r="K278" s="231">
        <v>35906</v>
      </c>
      <c r="L278" s="231">
        <v>32248.67</v>
      </c>
      <c r="M278" s="252">
        <v>2</v>
      </c>
    </row>
    <row r="279" spans="2:13" s="74" customFormat="1" ht="26.4" x14ac:dyDescent="0.9">
      <c r="B279" s="251" t="s">
        <v>269</v>
      </c>
      <c r="C279" s="388" t="s">
        <v>162</v>
      </c>
      <c r="D279" s="228">
        <v>98.950199999999995</v>
      </c>
      <c r="E279" s="228">
        <v>7.5</v>
      </c>
      <c r="F279" s="228" t="s">
        <v>484</v>
      </c>
      <c r="G279" s="228">
        <v>8.5</v>
      </c>
      <c r="H279" s="228">
        <v>8.7747899999999994</v>
      </c>
      <c r="I279" s="389" t="s">
        <v>168</v>
      </c>
      <c r="J279" s="231">
        <v>32000</v>
      </c>
      <c r="K279" s="231">
        <v>32000</v>
      </c>
      <c r="L279" s="231">
        <v>31664.080000000002</v>
      </c>
      <c r="M279" s="252">
        <v>1</v>
      </c>
    </row>
    <row r="280" spans="2:13" s="74" customFormat="1" ht="26.4" x14ac:dyDescent="0.9">
      <c r="B280" s="251" t="s">
        <v>485</v>
      </c>
      <c r="C280" s="388" t="s">
        <v>162</v>
      </c>
      <c r="D280" s="228">
        <v>99.994100000000003</v>
      </c>
      <c r="E280" s="228">
        <v>9.5</v>
      </c>
      <c r="F280" s="228" t="s">
        <v>486</v>
      </c>
      <c r="G280" s="228">
        <v>9.5</v>
      </c>
      <c r="H280" s="228">
        <v>9.8438199999999991</v>
      </c>
      <c r="I280" s="389" t="s">
        <v>168</v>
      </c>
      <c r="J280" s="231">
        <v>22000</v>
      </c>
      <c r="K280" s="231">
        <v>22000</v>
      </c>
      <c r="L280" s="231">
        <v>21998.71</v>
      </c>
      <c r="M280" s="252">
        <v>1</v>
      </c>
    </row>
    <row r="281" spans="2:13" s="74" customFormat="1" ht="26.4" x14ac:dyDescent="0.9">
      <c r="B281" s="251" t="s">
        <v>487</v>
      </c>
      <c r="C281" s="388" t="s">
        <v>162</v>
      </c>
      <c r="D281" s="228">
        <v>97.3125</v>
      </c>
      <c r="E281" s="228">
        <v>8</v>
      </c>
      <c r="F281" s="228" t="s">
        <v>488</v>
      </c>
      <c r="G281" s="228">
        <v>9.25</v>
      </c>
      <c r="H281" s="228">
        <v>9.5758299999999998</v>
      </c>
      <c r="I281" s="389" t="s">
        <v>168</v>
      </c>
      <c r="J281" s="231">
        <v>500000</v>
      </c>
      <c r="K281" s="231">
        <v>500000</v>
      </c>
      <c r="L281" s="231">
        <v>486562.74</v>
      </c>
      <c r="M281" s="252">
        <v>1</v>
      </c>
    </row>
    <row r="282" spans="2:13" s="74" customFormat="1" ht="26.4" x14ac:dyDescent="0.9">
      <c r="B282" s="251" t="s">
        <v>487</v>
      </c>
      <c r="C282" s="388" t="s">
        <v>162</v>
      </c>
      <c r="D282" s="228">
        <v>97.277600000000007</v>
      </c>
      <c r="E282" s="228">
        <v>8</v>
      </c>
      <c r="F282" s="228" t="s">
        <v>489</v>
      </c>
      <c r="G282" s="228">
        <v>9.25</v>
      </c>
      <c r="H282" s="228">
        <v>9.5758299999999998</v>
      </c>
      <c r="I282" s="389" t="s">
        <v>168</v>
      </c>
      <c r="J282" s="231">
        <v>35000</v>
      </c>
      <c r="K282" s="231">
        <v>35000</v>
      </c>
      <c r="L282" s="231">
        <v>34047.19</v>
      </c>
      <c r="M282" s="252">
        <v>1</v>
      </c>
    </row>
    <row r="283" spans="2:13" s="74" customFormat="1" ht="26.4" x14ac:dyDescent="0.9">
      <c r="B283" s="251" t="s">
        <v>487</v>
      </c>
      <c r="C283" s="388" t="s">
        <v>162</v>
      </c>
      <c r="D283" s="228">
        <v>97.261899999999997</v>
      </c>
      <c r="E283" s="228">
        <v>8</v>
      </c>
      <c r="F283" s="228" t="s">
        <v>490</v>
      </c>
      <c r="G283" s="228">
        <v>9.25</v>
      </c>
      <c r="H283" s="228">
        <v>9.5758299999999998</v>
      </c>
      <c r="I283" s="389" t="s">
        <v>168</v>
      </c>
      <c r="J283" s="231">
        <v>130000</v>
      </c>
      <c r="K283" s="231">
        <v>130000</v>
      </c>
      <c r="L283" s="231">
        <v>126440.55</v>
      </c>
      <c r="M283" s="252">
        <v>1</v>
      </c>
    </row>
    <row r="284" spans="2:13" s="74" customFormat="1" ht="26.4" x14ac:dyDescent="0.9">
      <c r="B284" s="251" t="s">
        <v>491</v>
      </c>
      <c r="C284" s="388" t="s">
        <v>162</v>
      </c>
      <c r="D284" s="228">
        <v>100</v>
      </c>
      <c r="E284" s="228">
        <v>8</v>
      </c>
      <c r="F284" s="228" t="s">
        <v>352</v>
      </c>
      <c r="G284" s="228">
        <v>7.93</v>
      </c>
      <c r="H284" s="228">
        <v>8.1689500000000006</v>
      </c>
      <c r="I284" s="389" t="s">
        <v>168</v>
      </c>
      <c r="J284" s="231">
        <v>14157.88</v>
      </c>
      <c r="K284" s="231">
        <v>226526.11</v>
      </c>
      <c r="L284" s="231">
        <v>14157.88</v>
      </c>
      <c r="M284" s="252">
        <v>1</v>
      </c>
    </row>
    <row r="285" spans="2:13" s="74" customFormat="1" ht="26.4" x14ac:dyDescent="0.9">
      <c r="B285" s="251" t="s">
        <v>199</v>
      </c>
      <c r="C285" s="388" t="s">
        <v>162</v>
      </c>
      <c r="D285" s="228">
        <v>97.782300000000006</v>
      </c>
      <c r="E285" s="228">
        <v>8</v>
      </c>
      <c r="F285" s="228" t="s">
        <v>321</v>
      </c>
      <c r="G285" s="228">
        <v>9</v>
      </c>
      <c r="H285" s="228">
        <v>9.3083299999999998</v>
      </c>
      <c r="I285" s="389" t="s">
        <v>168</v>
      </c>
      <c r="J285" s="231">
        <v>787.04</v>
      </c>
      <c r="K285" s="231">
        <v>797</v>
      </c>
      <c r="L285" s="231">
        <v>769.58</v>
      </c>
      <c r="M285" s="252">
        <v>1</v>
      </c>
    </row>
    <row r="286" spans="2:13" s="74" customFormat="1" ht="26.4" x14ac:dyDescent="0.9">
      <c r="B286" s="251" t="s">
        <v>199</v>
      </c>
      <c r="C286" s="388" t="s">
        <v>162</v>
      </c>
      <c r="D286" s="228">
        <v>97.233800000000002</v>
      </c>
      <c r="E286" s="228">
        <v>8</v>
      </c>
      <c r="F286" s="228" t="s">
        <v>492</v>
      </c>
      <c r="G286" s="228">
        <v>9.25</v>
      </c>
      <c r="H286" s="228">
        <v>9.5758299999999998</v>
      </c>
      <c r="I286" s="389" t="s">
        <v>168</v>
      </c>
      <c r="J286" s="231">
        <v>4365.08</v>
      </c>
      <c r="K286" s="231">
        <v>4477</v>
      </c>
      <c r="L286" s="231">
        <v>4244.33</v>
      </c>
      <c r="M286" s="252">
        <v>1</v>
      </c>
    </row>
    <row r="287" spans="2:13" s="74" customFormat="1" ht="26.4" x14ac:dyDescent="0.9">
      <c r="B287" s="251" t="s">
        <v>199</v>
      </c>
      <c r="C287" s="388" t="s">
        <v>162</v>
      </c>
      <c r="D287" s="228">
        <v>97.143600000000006</v>
      </c>
      <c r="E287" s="228">
        <v>8</v>
      </c>
      <c r="F287" s="228" t="s">
        <v>493</v>
      </c>
      <c r="G287" s="228">
        <v>9.3000000000000007</v>
      </c>
      <c r="H287" s="228">
        <v>9.6293900000000008</v>
      </c>
      <c r="I287" s="389" t="s">
        <v>168</v>
      </c>
      <c r="J287" s="231">
        <v>1000000.95</v>
      </c>
      <c r="K287" s="231">
        <v>1025642</v>
      </c>
      <c r="L287" s="231">
        <v>971437.45</v>
      </c>
      <c r="M287" s="252">
        <v>1</v>
      </c>
    </row>
    <row r="288" spans="2:13" s="74" customFormat="1" ht="26.4" x14ac:dyDescent="0.9">
      <c r="B288" s="251" t="s">
        <v>494</v>
      </c>
      <c r="C288" s="388" t="s">
        <v>162</v>
      </c>
      <c r="D288" s="228">
        <v>99.993700000000004</v>
      </c>
      <c r="E288" s="228">
        <v>9</v>
      </c>
      <c r="F288" s="228" t="s">
        <v>495</v>
      </c>
      <c r="G288" s="228">
        <v>9</v>
      </c>
      <c r="H288" s="228">
        <v>9.3083299999999998</v>
      </c>
      <c r="I288" s="389" t="s">
        <v>168</v>
      </c>
      <c r="J288" s="231">
        <v>2568.12</v>
      </c>
      <c r="K288" s="231">
        <v>2856</v>
      </c>
      <c r="L288" s="231">
        <v>2567.9499999999998</v>
      </c>
      <c r="M288" s="252">
        <v>1</v>
      </c>
    </row>
    <row r="289" spans="2:13" s="74" customFormat="1" ht="26.4" x14ac:dyDescent="0.9">
      <c r="B289" s="251" t="s">
        <v>496</v>
      </c>
      <c r="C289" s="388" t="s">
        <v>162</v>
      </c>
      <c r="D289" s="228">
        <v>99.995599999999996</v>
      </c>
      <c r="E289" s="228">
        <v>9</v>
      </c>
      <c r="F289" s="228" t="s">
        <v>497</v>
      </c>
      <c r="G289" s="228">
        <v>8.9995999999999992</v>
      </c>
      <c r="H289" s="228">
        <v>9.3079000000000001</v>
      </c>
      <c r="I289" s="389" t="s">
        <v>168</v>
      </c>
      <c r="J289" s="231">
        <v>175000</v>
      </c>
      <c r="K289" s="231">
        <v>250000</v>
      </c>
      <c r="L289" s="231">
        <v>174992.35</v>
      </c>
      <c r="M289" s="252">
        <v>1</v>
      </c>
    </row>
    <row r="290" spans="2:13" s="74" customFormat="1" ht="26.4" x14ac:dyDescent="0.9">
      <c r="B290" s="251" t="s">
        <v>496</v>
      </c>
      <c r="C290" s="388" t="s">
        <v>162</v>
      </c>
      <c r="D290" s="228">
        <v>99.995999999999995</v>
      </c>
      <c r="E290" s="228">
        <v>9</v>
      </c>
      <c r="F290" s="228" t="s">
        <v>498</v>
      </c>
      <c r="G290" s="228">
        <v>9</v>
      </c>
      <c r="H290" s="228">
        <v>9.3083299999999998</v>
      </c>
      <c r="I290" s="389" t="s">
        <v>168</v>
      </c>
      <c r="J290" s="231">
        <v>597.79999999999995</v>
      </c>
      <c r="K290" s="231">
        <v>854</v>
      </c>
      <c r="L290" s="231">
        <v>597.78</v>
      </c>
      <c r="M290" s="252">
        <v>1</v>
      </c>
    </row>
    <row r="291" spans="2:13" s="74" customFormat="1" ht="26.4" x14ac:dyDescent="0.9">
      <c r="B291" s="251" t="s">
        <v>496</v>
      </c>
      <c r="C291" s="388" t="s">
        <v>162</v>
      </c>
      <c r="D291" s="228">
        <v>99.588200000000001</v>
      </c>
      <c r="E291" s="228">
        <v>9</v>
      </c>
      <c r="F291" s="228" t="s">
        <v>499</v>
      </c>
      <c r="G291" s="228">
        <v>9.25</v>
      </c>
      <c r="H291" s="228">
        <v>9.5758299999999998</v>
      </c>
      <c r="I291" s="389" t="s">
        <v>168</v>
      </c>
      <c r="J291" s="231">
        <v>10307.5</v>
      </c>
      <c r="K291" s="231">
        <v>14725</v>
      </c>
      <c r="L291" s="231">
        <v>10265.049999999999</v>
      </c>
      <c r="M291" s="252">
        <v>2</v>
      </c>
    </row>
    <row r="292" spans="2:13" s="74" customFormat="1" ht="26.4" x14ac:dyDescent="0.9">
      <c r="B292" s="251" t="s">
        <v>500</v>
      </c>
      <c r="C292" s="388" t="s">
        <v>162</v>
      </c>
      <c r="D292" s="228">
        <v>101.71810000000001</v>
      </c>
      <c r="E292" s="228">
        <v>8.75</v>
      </c>
      <c r="F292" s="228" t="s">
        <v>501</v>
      </c>
      <c r="G292" s="228">
        <v>7.8</v>
      </c>
      <c r="H292" s="228">
        <v>8.0311299999999992</v>
      </c>
      <c r="I292" s="389" t="s">
        <v>168</v>
      </c>
      <c r="J292" s="231">
        <v>17299.8</v>
      </c>
      <c r="K292" s="231">
        <v>19222</v>
      </c>
      <c r="L292" s="231">
        <v>17597.04</v>
      </c>
      <c r="M292" s="252">
        <v>1</v>
      </c>
    </row>
    <row r="293" spans="2:13" s="74" customFormat="1" ht="26.4" x14ac:dyDescent="0.9">
      <c r="B293" s="251" t="s">
        <v>502</v>
      </c>
      <c r="C293" s="388" t="s">
        <v>162</v>
      </c>
      <c r="D293" s="228">
        <v>99.995999999999995</v>
      </c>
      <c r="E293" s="228">
        <v>9</v>
      </c>
      <c r="F293" s="228" t="s">
        <v>503</v>
      </c>
      <c r="G293" s="228">
        <v>9</v>
      </c>
      <c r="H293" s="228">
        <v>9.3083299999999998</v>
      </c>
      <c r="I293" s="389" t="s">
        <v>168</v>
      </c>
      <c r="J293" s="231">
        <v>54960</v>
      </c>
      <c r="K293" s="231">
        <v>54960</v>
      </c>
      <c r="L293" s="231">
        <v>54957.8</v>
      </c>
      <c r="M293" s="252">
        <v>2</v>
      </c>
    </row>
    <row r="294" spans="2:13" s="74" customFormat="1" ht="26.4" x14ac:dyDescent="0.9">
      <c r="B294" s="251" t="s">
        <v>502</v>
      </c>
      <c r="C294" s="388" t="s">
        <v>162</v>
      </c>
      <c r="D294" s="228">
        <v>98.592399999999998</v>
      </c>
      <c r="E294" s="228">
        <v>9</v>
      </c>
      <c r="F294" s="228" t="s">
        <v>504</v>
      </c>
      <c r="G294" s="228">
        <v>9.5</v>
      </c>
      <c r="H294" s="228">
        <v>9.8438199999999991</v>
      </c>
      <c r="I294" s="389" t="s">
        <v>168</v>
      </c>
      <c r="J294" s="231">
        <v>65040</v>
      </c>
      <c r="K294" s="231">
        <v>65040</v>
      </c>
      <c r="L294" s="231">
        <v>64124.53</v>
      </c>
      <c r="M294" s="252">
        <v>1</v>
      </c>
    </row>
    <row r="295" spans="2:13" s="74" customFormat="1" ht="26.4" x14ac:dyDescent="0.9">
      <c r="B295" s="251" t="s">
        <v>326</v>
      </c>
      <c r="C295" s="388" t="s">
        <v>162</v>
      </c>
      <c r="D295" s="228">
        <v>98.561000000000007</v>
      </c>
      <c r="E295" s="228">
        <v>9</v>
      </c>
      <c r="F295" s="228" t="s">
        <v>505</v>
      </c>
      <c r="G295" s="228">
        <v>9.5</v>
      </c>
      <c r="H295" s="228">
        <v>9.8438199999999991</v>
      </c>
      <c r="I295" s="389" t="s">
        <v>168</v>
      </c>
      <c r="J295" s="231">
        <v>850000</v>
      </c>
      <c r="K295" s="231">
        <v>850000</v>
      </c>
      <c r="L295" s="231">
        <v>837768.73</v>
      </c>
      <c r="M295" s="252">
        <v>1</v>
      </c>
    </row>
    <row r="296" spans="2:13" s="74" customFormat="1" ht="26.4" x14ac:dyDescent="0.9">
      <c r="B296" s="251" t="s">
        <v>326</v>
      </c>
      <c r="C296" s="388" t="s">
        <v>162</v>
      </c>
      <c r="D296" s="228">
        <v>98.550299999999993</v>
      </c>
      <c r="E296" s="228">
        <v>9</v>
      </c>
      <c r="F296" s="228" t="s">
        <v>323</v>
      </c>
      <c r="G296" s="228">
        <v>9.5</v>
      </c>
      <c r="H296" s="228">
        <v>9.8438199999999991</v>
      </c>
      <c r="I296" s="389" t="s">
        <v>168</v>
      </c>
      <c r="J296" s="231">
        <v>300000</v>
      </c>
      <c r="K296" s="231">
        <v>300000</v>
      </c>
      <c r="L296" s="231">
        <v>295651.06</v>
      </c>
      <c r="M296" s="252">
        <v>2</v>
      </c>
    </row>
    <row r="297" spans="2:13" s="74" customFormat="1" ht="26.4" x14ac:dyDescent="0.9">
      <c r="B297" s="251" t="s">
        <v>506</v>
      </c>
      <c r="C297" s="388" t="s">
        <v>162</v>
      </c>
      <c r="D297" s="228">
        <v>99.441699999999997</v>
      </c>
      <c r="E297" s="228">
        <v>9</v>
      </c>
      <c r="F297" s="228" t="s">
        <v>314</v>
      </c>
      <c r="G297" s="228">
        <v>9.25</v>
      </c>
      <c r="H297" s="228">
        <v>9.5758299999999998</v>
      </c>
      <c r="I297" s="389" t="s">
        <v>168</v>
      </c>
      <c r="J297" s="231">
        <v>39183</v>
      </c>
      <c r="K297" s="231">
        <v>39183</v>
      </c>
      <c r="L297" s="231">
        <v>38964.26</v>
      </c>
      <c r="M297" s="252">
        <v>2</v>
      </c>
    </row>
    <row r="298" spans="2:13" s="74" customFormat="1" ht="26.4" x14ac:dyDescent="0.9">
      <c r="B298" s="251" t="s">
        <v>506</v>
      </c>
      <c r="C298" s="388" t="s">
        <v>162</v>
      </c>
      <c r="D298" s="228">
        <v>98.720600000000005</v>
      </c>
      <c r="E298" s="228">
        <v>9</v>
      </c>
      <c r="F298" s="228" t="s">
        <v>507</v>
      </c>
      <c r="G298" s="228">
        <v>9.5</v>
      </c>
      <c r="H298" s="228">
        <v>9.8438199999999991</v>
      </c>
      <c r="I298" s="389" t="s">
        <v>168</v>
      </c>
      <c r="J298" s="231">
        <v>250000</v>
      </c>
      <c r="K298" s="231">
        <v>250000</v>
      </c>
      <c r="L298" s="231">
        <v>246801.65</v>
      </c>
      <c r="M298" s="252">
        <v>1</v>
      </c>
    </row>
    <row r="299" spans="2:13" s="74" customFormat="1" ht="26.4" x14ac:dyDescent="0.9">
      <c r="B299" s="251" t="s">
        <v>506</v>
      </c>
      <c r="C299" s="388" t="s">
        <v>162</v>
      </c>
      <c r="D299" s="228">
        <v>98.715199999999996</v>
      </c>
      <c r="E299" s="228">
        <v>9</v>
      </c>
      <c r="F299" s="228" t="s">
        <v>508</v>
      </c>
      <c r="G299" s="228">
        <v>9.5</v>
      </c>
      <c r="H299" s="228">
        <v>9.8438199999999991</v>
      </c>
      <c r="I299" s="389" t="s">
        <v>168</v>
      </c>
      <c r="J299" s="231">
        <v>20000</v>
      </c>
      <c r="K299" s="231">
        <v>20000</v>
      </c>
      <c r="L299" s="231">
        <v>19743.05</v>
      </c>
      <c r="M299" s="252">
        <v>1</v>
      </c>
    </row>
    <row r="300" spans="2:13" s="74" customFormat="1" ht="26.4" x14ac:dyDescent="0.9">
      <c r="B300" s="251" t="s">
        <v>506</v>
      </c>
      <c r="C300" s="388" t="s">
        <v>162</v>
      </c>
      <c r="D300" s="228">
        <v>98.714399999999998</v>
      </c>
      <c r="E300" s="228">
        <v>9</v>
      </c>
      <c r="F300" s="228" t="s">
        <v>509</v>
      </c>
      <c r="G300" s="228">
        <v>9.5</v>
      </c>
      <c r="H300" s="228">
        <v>9.8438199999999991</v>
      </c>
      <c r="I300" s="389" t="s">
        <v>168</v>
      </c>
      <c r="J300" s="231">
        <v>735000</v>
      </c>
      <c r="K300" s="231">
        <v>735000</v>
      </c>
      <c r="L300" s="231">
        <v>725551.45</v>
      </c>
      <c r="M300" s="252">
        <v>2</v>
      </c>
    </row>
    <row r="301" spans="2:13" s="74" customFormat="1" ht="26.4" x14ac:dyDescent="0.9">
      <c r="B301" s="251" t="s">
        <v>166</v>
      </c>
      <c r="C301" s="388"/>
      <c r="D301" s="228"/>
      <c r="E301" s="228"/>
      <c r="F301" s="228"/>
      <c r="G301" s="228"/>
      <c r="H301" s="228"/>
      <c r="I301" s="389"/>
      <c r="J301" s="398">
        <v>64363236.189999998</v>
      </c>
      <c r="K301" s="398">
        <v>65268938.170000002</v>
      </c>
      <c r="L301" s="398">
        <v>63711352.429999985</v>
      </c>
      <c r="M301" s="250">
        <v>82</v>
      </c>
    </row>
    <row r="302" spans="2:13" s="74" customFormat="1" ht="26.4" x14ac:dyDescent="0.9">
      <c r="B302" s="249" t="s">
        <v>255</v>
      </c>
      <c r="C302" s="388"/>
      <c r="D302" s="228"/>
      <c r="E302" s="228"/>
      <c r="F302" s="228"/>
      <c r="G302" s="228"/>
      <c r="H302" s="228"/>
      <c r="I302" s="389"/>
      <c r="J302" s="231"/>
      <c r="K302" s="231"/>
      <c r="L302" s="231"/>
      <c r="M302" s="252"/>
    </row>
    <row r="303" spans="2:13" s="74" customFormat="1" ht="26.4" x14ac:dyDescent="0.9">
      <c r="B303" s="251" t="s">
        <v>183</v>
      </c>
      <c r="C303" s="388" t="s">
        <v>162</v>
      </c>
      <c r="D303" s="228">
        <v>102.63160000000001</v>
      </c>
      <c r="E303" s="228">
        <v>8.15</v>
      </c>
      <c r="F303" s="228" t="s">
        <v>510</v>
      </c>
      <c r="G303" s="228">
        <v>6.6910699999999999</v>
      </c>
      <c r="H303" s="228">
        <v>6.8029999999999999</v>
      </c>
      <c r="I303" s="389" t="s">
        <v>168</v>
      </c>
      <c r="J303" s="231">
        <v>20000</v>
      </c>
      <c r="K303" s="231">
        <v>20000</v>
      </c>
      <c r="L303" s="231">
        <v>20526.330000000002</v>
      </c>
      <c r="M303" s="252">
        <v>1</v>
      </c>
    </row>
    <row r="304" spans="2:13" s="74" customFormat="1" ht="26.4" x14ac:dyDescent="0.9">
      <c r="B304" s="251" t="s">
        <v>166</v>
      </c>
      <c r="C304" s="388"/>
      <c r="D304" s="228"/>
      <c r="E304" s="228"/>
      <c r="F304" s="228"/>
      <c r="G304" s="228"/>
      <c r="H304" s="228"/>
      <c r="I304" s="389"/>
      <c r="J304" s="398">
        <v>20000</v>
      </c>
      <c r="K304" s="398">
        <v>20000</v>
      </c>
      <c r="L304" s="398">
        <v>20526.330000000002</v>
      </c>
      <c r="M304" s="250">
        <v>1</v>
      </c>
    </row>
    <row r="305" spans="2:13" s="74" customFormat="1" ht="26.4" x14ac:dyDescent="0.9">
      <c r="B305" s="249" t="s">
        <v>193</v>
      </c>
      <c r="C305" s="388"/>
      <c r="D305" s="228"/>
      <c r="E305" s="228"/>
      <c r="F305" s="228"/>
      <c r="G305" s="228"/>
      <c r="H305" s="228"/>
      <c r="I305" s="389"/>
      <c r="J305" s="231"/>
      <c r="K305" s="231"/>
      <c r="L305" s="231"/>
      <c r="M305" s="252"/>
    </row>
    <row r="306" spans="2:13" s="74" customFormat="1" ht="26.4" x14ac:dyDescent="0.9">
      <c r="B306" s="251" t="s">
        <v>194</v>
      </c>
      <c r="C306" s="388" t="s">
        <v>162</v>
      </c>
      <c r="D306" s="228">
        <v>97.481700000000004</v>
      </c>
      <c r="E306" s="228"/>
      <c r="F306" s="228" t="s">
        <v>195</v>
      </c>
      <c r="G306" s="228">
        <v>7.75</v>
      </c>
      <c r="H306" s="228">
        <v>7.9509999999999996</v>
      </c>
      <c r="I306" s="389" t="s">
        <v>163</v>
      </c>
      <c r="J306" s="231">
        <v>47410</v>
      </c>
      <c r="K306" s="231">
        <v>47410</v>
      </c>
      <c r="L306" s="231">
        <v>46216.09</v>
      </c>
      <c r="M306" s="252">
        <v>4</v>
      </c>
    </row>
    <row r="307" spans="2:13" s="74" customFormat="1" ht="26.4" x14ac:dyDescent="0.9">
      <c r="B307" s="251" t="s">
        <v>194</v>
      </c>
      <c r="C307" s="388" t="s">
        <v>162</v>
      </c>
      <c r="D307" s="228">
        <v>96.153800000000004</v>
      </c>
      <c r="E307" s="228"/>
      <c r="F307" s="228" t="s">
        <v>175</v>
      </c>
      <c r="G307" s="228">
        <v>8</v>
      </c>
      <c r="H307" s="228">
        <v>8.16</v>
      </c>
      <c r="I307" s="389" t="s">
        <v>163</v>
      </c>
      <c r="J307" s="231">
        <v>2000</v>
      </c>
      <c r="K307" s="231">
        <v>2000</v>
      </c>
      <c r="L307" s="231">
        <v>1923.08</v>
      </c>
      <c r="M307" s="252">
        <v>1</v>
      </c>
    </row>
    <row r="308" spans="2:13" s="73" customFormat="1" ht="26.4" x14ac:dyDescent="0.9">
      <c r="B308" s="251" t="s">
        <v>194</v>
      </c>
      <c r="C308" s="388" t="s">
        <v>162</v>
      </c>
      <c r="D308" s="228">
        <v>92.185900000000004</v>
      </c>
      <c r="E308" s="228"/>
      <c r="F308" s="228" t="s">
        <v>177</v>
      </c>
      <c r="G308" s="228">
        <v>8.5</v>
      </c>
      <c r="H308" s="228">
        <v>8.5</v>
      </c>
      <c r="I308" s="389" t="s">
        <v>163</v>
      </c>
      <c r="J308" s="231">
        <v>23630</v>
      </c>
      <c r="K308" s="231">
        <v>23630</v>
      </c>
      <c r="L308" s="231">
        <v>21783.54</v>
      </c>
      <c r="M308" s="252">
        <v>2</v>
      </c>
    </row>
    <row r="309" spans="2:13" s="73" customFormat="1" ht="26.4" x14ac:dyDescent="0.9">
      <c r="B309" s="251" t="s">
        <v>511</v>
      </c>
      <c r="C309" s="388" t="s">
        <v>162</v>
      </c>
      <c r="D309" s="228">
        <v>95.996099999999998</v>
      </c>
      <c r="E309" s="228"/>
      <c r="F309" s="228" t="s">
        <v>173</v>
      </c>
      <c r="G309" s="228">
        <v>8.25</v>
      </c>
      <c r="H309" s="228">
        <v>8.418000000000001</v>
      </c>
      <c r="I309" s="389" t="s">
        <v>163</v>
      </c>
      <c r="J309" s="231">
        <v>700000</v>
      </c>
      <c r="K309" s="231">
        <v>700000</v>
      </c>
      <c r="L309" s="231">
        <v>671973.12</v>
      </c>
      <c r="M309" s="252">
        <v>2</v>
      </c>
    </row>
    <row r="310" spans="2:13" s="73" customFormat="1" ht="26.4" x14ac:dyDescent="0.9">
      <c r="B310" s="251" t="s">
        <v>257</v>
      </c>
      <c r="C310" s="388" t="s">
        <v>162</v>
      </c>
      <c r="D310" s="228">
        <v>98.007099999999994</v>
      </c>
      <c r="E310" s="228"/>
      <c r="F310" s="228" t="s">
        <v>260</v>
      </c>
      <c r="G310" s="228">
        <v>6</v>
      </c>
      <c r="H310" s="228">
        <v>6.1189999999999998</v>
      </c>
      <c r="I310" s="389" t="s">
        <v>163</v>
      </c>
      <c r="J310" s="231">
        <v>500000</v>
      </c>
      <c r="K310" s="231">
        <v>500000</v>
      </c>
      <c r="L310" s="231">
        <v>490035.94</v>
      </c>
      <c r="M310" s="252">
        <v>1</v>
      </c>
    </row>
    <row r="311" spans="2:13" s="73" customFormat="1" ht="26.4" x14ac:dyDescent="0.9">
      <c r="B311" s="251" t="s">
        <v>257</v>
      </c>
      <c r="C311" s="388" t="s">
        <v>162</v>
      </c>
      <c r="D311" s="228">
        <v>97.959100000000007</v>
      </c>
      <c r="E311" s="228"/>
      <c r="F311" s="228" t="s">
        <v>213</v>
      </c>
      <c r="G311" s="228">
        <v>6</v>
      </c>
      <c r="H311" s="228">
        <v>6.1179999999999994</v>
      </c>
      <c r="I311" s="389" t="s">
        <v>163</v>
      </c>
      <c r="J311" s="231">
        <v>1500000</v>
      </c>
      <c r="K311" s="231">
        <v>1500000</v>
      </c>
      <c r="L311" s="231">
        <v>1469387.76</v>
      </c>
      <c r="M311" s="252">
        <v>1</v>
      </c>
    </row>
    <row r="312" spans="2:13" s="73" customFormat="1" ht="26.4" x14ac:dyDescent="0.9">
      <c r="B312" s="251" t="s">
        <v>257</v>
      </c>
      <c r="C312" s="388" t="s">
        <v>162</v>
      </c>
      <c r="D312" s="228">
        <v>95.285300000000007</v>
      </c>
      <c r="E312" s="228"/>
      <c r="F312" s="228" t="s">
        <v>512</v>
      </c>
      <c r="G312" s="228">
        <v>6.25</v>
      </c>
      <c r="H312" s="228">
        <v>6.29</v>
      </c>
      <c r="I312" s="389" t="s">
        <v>163</v>
      </c>
      <c r="J312" s="231">
        <v>5605000</v>
      </c>
      <c r="K312" s="231">
        <v>5605000</v>
      </c>
      <c r="L312" s="231">
        <v>5340744.42</v>
      </c>
      <c r="M312" s="252">
        <v>2</v>
      </c>
    </row>
    <row r="313" spans="2:13" s="73" customFormat="1" ht="26.4" x14ac:dyDescent="0.9">
      <c r="B313" s="251" t="s">
        <v>328</v>
      </c>
      <c r="C313" s="388" t="s">
        <v>162</v>
      </c>
      <c r="D313" s="228">
        <v>96.153800000000004</v>
      </c>
      <c r="E313" s="228"/>
      <c r="F313" s="228" t="s">
        <v>175</v>
      </c>
      <c r="G313" s="228">
        <v>8</v>
      </c>
      <c r="H313" s="228">
        <v>8.16</v>
      </c>
      <c r="I313" s="389" t="s">
        <v>163</v>
      </c>
      <c r="J313" s="231">
        <v>10000</v>
      </c>
      <c r="K313" s="231">
        <v>10000</v>
      </c>
      <c r="L313" s="231">
        <v>9615.3799999999992</v>
      </c>
      <c r="M313" s="252">
        <v>1</v>
      </c>
    </row>
    <row r="314" spans="2:13" s="73" customFormat="1" ht="26.4" x14ac:dyDescent="0.9">
      <c r="B314" s="251" t="s">
        <v>328</v>
      </c>
      <c r="C314" s="388" t="s">
        <v>162</v>
      </c>
      <c r="D314" s="228">
        <v>96.133300000000006</v>
      </c>
      <c r="E314" s="228"/>
      <c r="F314" s="228" t="s">
        <v>172</v>
      </c>
      <c r="G314" s="228">
        <v>8</v>
      </c>
      <c r="H314" s="228">
        <v>8.1589999999999989</v>
      </c>
      <c r="I314" s="389" t="s">
        <v>163</v>
      </c>
      <c r="J314" s="231">
        <v>110000</v>
      </c>
      <c r="K314" s="231">
        <v>110000</v>
      </c>
      <c r="L314" s="231">
        <v>105746.63</v>
      </c>
      <c r="M314" s="252">
        <v>2</v>
      </c>
    </row>
    <row r="315" spans="2:13" s="73" customFormat="1" ht="26.4" x14ac:dyDescent="0.9">
      <c r="B315" s="251" t="s">
        <v>328</v>
      </c>
      <c r="C315" s="388" t="s">
        <v>162</v>
      </c>
      <c r="D315" s="228">
        <v>92.185900000000004</v>
      </c>
      <c r="E315" s="228"/>
      <c r="F315" s="228" t="s">
        <v>177</v>
      </c>
      <c r="G315" s="228">
        <v>8.5</v>
      </c>
      <c r="H315" s="228">
        <v>8.5</v>
      </c>
      <c r="I315" s="389" t="s">
        <v>163</v>
      </c>
      <c r="J315" s="231">
        <v>77800</v>
      </c>
      <c r="K315" s="231">
        <v>77800</v>
      </c>
      <c r="L315" s="231">
        <v>71720.679999999993</v>
      </c>
      <c r="M315" s="252">
        <v>3</v>
      </c>
    </row>
    <row r="316" spans="2:13" s="73" customFormat="1" ht="26.4" x14ac:dyDescent="0.9">
      <c r="B316" s="251" t="s">
        <v>184</v>
      </c>
      <c r="C316" s="388" t="s">
        <v>162</v>
      </c>
      <c r="D316" s="228">
        <v>92.185900000000004</v>
      </c>
      <c r="E316" s="228"/>
      <c r="F316" s="228" t="s">
        <v>177</v>
      </c>
      <c r="G316" s="228">
        <v>8.5</v>
      </c>
      <c r="H316" s="228">
        <v>8.5</v>
      </c>
      <c r="I316" s="389" t="s">
        <v>163</v>
      </c>
      <c r="J316" s="231">
        <v>700000</v>
      </c>
      <c r="K316" s="231">
        <v>700000</v>
      </c>
      <c r="L316" s="231">
        <v>645301.72</v>
      </c>
      <c r="M316" s="252">
        <v>1</v>
      </c>
    </row>
    <row r="317" spans="2:13" s="73" customFormat="1" ht="26.4" x14ac:dyDescent="0.9">
      <c r="B317" s="251" t="s">
        <v>185</v>
      </c>
      <c r="C317" s="388" t="s">
        <v>162</v>
      </c>
      <c r="D317" s="228">
        <v>95.764399999999995</v>
      </c>
      <c r="E317" s="228"/>
      <c r="F317" s="228" t="s">
        <v>513</v>
      </c>
      <c r="G317" s="228">
        <v>8.25</v>
      </c>
      <c r="H317" s="228">
        <v>8.407</v>
      </c>
      <c r="I317" s="389" t="s">
        <v>163</v>
      </c>
      <c r="J317" s="231">
        <v>5000</v>
      </c>
      <c r="K317" s="231">
        <v>5000</v>
      </c>
      <c r="L317" s="231">
        <v>4788.22</v>
      </c>
      <c r="M317" s="252">
        <v>1</v>
      </c>
    </row>
    <row r="318" spans="2:13" s="73" customFormat="1" ht="26.4" x14ac:dyDescent="0.9">
      <c r="B318" s="251" t="s">
        <v>185</v>
      </c>
      <c r="C318" s="388" t="s">
        <v>162</v>
      </c>
      <c r="D318" s="228">
        <v>95.942400000000006</v>
      </c>
      <c r="E318" s="228"/>
      <c r="F318" s="228" t="s">
        <v>274</v>
      </c>
      <c r="G318" s="228">
        <v>8.75</v>
      </c>
      <c r="H318" s="228">
        <v>8.9469999999999992</v>
      </c>
      <c r="I318" s="389" t="s">
        <v>163</v>
      </c>
      <c r="J318" s="231">
        <v>10000</v>
      </c>
      <c r="K318" s="231">
        <v>10000</v>
      </c>
      <c r="L318" s="231">
        <v>9594.24</v>
      </c>
      <c r="M318" s="252">
        <v>1</v>
      </c>
    </row>
    <row r="319" spans="2:13" s="73" customFormat="1" ht="26.4" x14ac:dyDescent="0.9">
      <c r="B319" s="251" t="s">
        <v>185</v>
      </c>
      <c r="C319" s="388" t="s">
        <v>162</v>
      </c>
      <c r="D319" s="228">
        <v>95.808300000000003</v>
      </c>
      <c r="E319" s="228"/>
      <c r="F319" s="228" t="s">
        <v>175</v>
      </c>
      <c r="G319" s="228">
        <v>8.75</v>
      </c>
      <c r="H319" s="228">
        <v>8.9410000000000007</v>
      </c>
      <c r="I319" s="389" t="s">
        <v>163</v>
      </c>
      <c r="J319" s="231">
        <v>415000</v>
      </c>
      <c r="K319" s="231">
        <v>415000</v>
      </c>
      <c r="L319" s="231">
        <v>397604.79</v>
      </c>
      <c r="M319" s="252">
        <v>1</v>
      </c>
    </row>
    <row r="320" spans="2:13" s="73" customFormat="1" ht="26.4" x14ac:dyDescent="0.9">
      <c r="B320" s="251" t="s">
        <v>185</v>
      </c>
      <c r="C320" s="388" t="s">
        <v>162</v>
      </c>
      <c r="D320" s="228">
        <v>95.786000000000001</v>
      </c>
      <c r="E320" s="228"/>
      <c r="F320" s="228" t="s">
        <v>172</v>
      </c>
      <c r="G320" s="228">
        <v>8.75</v>
      </c>
      <c r="H320" s="228">
        <v>8.94</v>
      </c>
      <c r="I320" s="389" t="s">
        <v>163</v>
      </c>
      <c r="J320" s="231">
        <v>41655</v>
      </c>
      <c r="K320" s="231">
        <v>41655</v>
      </c>
      <c r="L320" s="231">
        <v>39899.69</v>
      </c>
      <c r="M320" s="252">
        <v>1</v>
      </c>
    </row>
    <row r="321" spans="2:13" s="73" customFormat="1" ht="26.4" x14ac:dyDescent="0.9">
      <c r="B321" s="251" t="s">
        <v>185</v>
      </c>
      <c r="C321" s="388" t="s">
        <v>162</v>
      </c>
      <c r="D321" s="228">
        <v>95.7637</v>
      </c>
      <c r="E321" s="228"/>
      <c r="F321" s="228" t="s">
        <v>173</v>
      </c>
      <c r="G321" s="228">
        <v>8.75</v>
      </c>
      <c r="H321" s="228">
        <v>8.9390000000000001</v>
      </c>
      <c r="I321" s="389" t="s">
        <v>163</v>
      </c>
      <c r="J321" s="231">
        <v>23954</v>
      </c>
      <c r="K321" s="231">
        <v>23954</v>
      </c>
      <c r="L321" s="231">
        <v>22939.26</v>
      </c>
      <c r="M321" s="252">
        <v>2</v>
      </c>
    </row>
    <row r="322" spans="2:13" s="73" customFormat="1" ht="26.4" x14ac:dyDescent="0.9">
      <c r="B322" s="251" t="s">
        <v>185</v>
      </c>
      <c r="C322" s="388" t="s">
        <v>162</v>
      </c>
      <c r="D322" s="228">
        <v>92.187100000000001</v>
      </c>
      <c r="E322" s="228"/>
      <c r="F322" s="228" t="s">
        <v>339</v>
      </c>
      <c r="G322" s="228">
        <v>9</v>
      </c>
      <c r="H322" s="228">
        <v>9.0229999999999997</v>
      </c>
      <c r="I322" s="389" t="s">
        <v>163</v>
      </c>
      <c r="J322" s="231">
        <v>439036</v>
      </c>
      <c r="K322" s="231">
        <v>439036</v>
      </c>
      <c r="L322" s="231">
        <v>404734.73</v>
      </c>
      <c r="M322" s="252">
        <v>1</v>
      </c>
    </row>
    <row r="323" spans="2:13" s="73" customFormat="1" ht="26.4" x14ac:dyDescent="0.9">
      <c r="B323" s="251" t="s">
        <v>185</v>
      </c>
      <c r="C323" s="388" t="s">
        <v>162</v>
      </c>
      <c r="D323" s="228">
        <v>91.869500000000002</v>
      </c>
      <c r="E323" s="228"/>
      <c r="F323" s="228" t="s">
        <v>514</v>
      </c>
      <c r="G323" s="228">
        <v>9</v>
      </c>
      <c r="H323" s="228">
        <v>9.0060000000000002</v>
      </c>
      <c r="I323" s="389" t="s">
        <v>163</v>
      </c>
      <c r="J323" s="231">
        <v>26922</v>
      </c>
      <c r="K323" s="231">
        <v>26922</v>
      </c>
      <c r="L323" s="231">
        <v>24733.119999999999</v>
      </c>
      <c r="M323" s="252">
        <v>1</v>
      </c>
    </row>
    <row r="324" spans="2:13" s="73" customFormat="1" ht="26.4" x14ac:dyDescent="0.9">
      <c r="B324" s="251" t="s">
        <v>185</v>
      </c>
      <c r="C324" s="388" t="s">
        <v>162</v>
      </c>
      <c r="D324" s="228">
        <v>91.806200000000004</v>
      </c>
      <c r="E324" s="228"/>
      <c r="F324" s="228" t="s">
        <v>176</v>
      </c>
      <c r="G324" s="228">
        <v>9</v>
      </c>
      <c r="H324" s="228">
        <v>9.0030000000000001</v>
      </c>
      <c r="I324" s="389" t="s">
        <v>163</v>
      </c>
      <c r="J324" s="231">
        <v>27245</v>
      </c>
      <c r="K324" s="231">
        <v>27245</v>
      </c>
      <c r="L324" s="231">
        <v>25012.62</v>
      </c>
      <c r="M324" s="252">
        <v>1</v>
      </c>
    </row>
    <row r="325" spans="2:13" s="73" customFormat="1" ht="26.4" x14ac:dyDescent="0.9">
      <c r="B325" s="251" t="s">
        <v>185</v>
      </c>
      <c r="C325" s="388" t="s">
        <v>162</v>
      </c>
      <c r="D325" s="228">
        <v>91.764099999999999</v>
      </c>
      <c r="E325" s="228"/>
      <c r="F325" s="228" t="s">
        <v>177</v>
      </c>
      <c r="G325" s="228">
        <v>9</v>
      </c>
      <c r="H325" s="228">
        <v>9.0010000000000012</v>
      </c>
      <c r="I325" s="389" t="s">
        <v>163</v>
      </c>
      <c r="J325" s="231">
        <v>1300000</v>
      </c>
      <c r="K325" s="231">
        <v>1300000</v>
      </c>
      <c r="L325" s="231">
        <v>1192934.1599999999</v>
      </c>
      <c r="M325" s="252">
        <v>1</v>
      </c>
    </row>
    <row r="326" spans="2:13" s="73" customFormat="1" ht="26.4" x14ac:dyDescent="0.9">
      <c r="B326" s="251" t="s">
        <v>226</v>
      </c>
      <c r="C326" s="388" t="s">
        <v>162</v>
      </c>
      <c r="D326" s="228">
        <v>98.742999999999995</v>
      </c>
      <c r="E326" s="228"/>
      <c r="F326" s="228" t="s">
        <v>515</v>
      </c>
      <c r="G326" s="228">
        <v>9.75</v>
      </c>
      <c r="H326" s="228">
        <v>10.173</v>
      </c>
      <c r="I326" s="389" t="s">
        <v>163</v>
      </c>
      <c r="J326" s="231">
        <v>45000</v>
      </c>
      <c r="K326" s="231">
        <v>45000</v>
      </c>
      <c r="L326" s="231">
        <v>44434.39</v>
      </c>
      <c r="M326" s="252">
        <v>1</v>
      </c>
    </row>
    <row r="327" spans="2:13" s="73" customFormat="1" ht="26.4" x14ac:dyDescent="0.9">
      <c r="B327" s="251" t="s">
        <v>226</v>
      </c>
      <c r="C327" s="388" t="s">
        <v>162</v>
      </c>
      <c r="D327" s="228">
        <v>98.532200000000003</v>
      </c>
      <c r="E327" s="228"/>
      <c r="F327" s="228" t="s">
        <v>516</v>
      </c>
      <c r="G327" s="228">
        <v>9.75</v>
      </c>
      <c r="H327" s="228">
        <v>10.161000000000001</v>
      </c>
      <c r="I327" s="389" t="s">
        <v>163</v>
      </c>
      <c r="J327" s="231">
        <v>45000</v>
      </c>
      <c r="K327" s="231">
        <v>45000</v>
      </c>
      <c r="L327" s="231">
        <v>44339.53</v>
      </c>
      <c r="M327" s="252">
        <v>1</v>
      </c>
    </row>
    <row r="328" spans="2:13" s="73" customFormat="1" ht="26.4" x14ac:dyDescent="0.9">
      <c r="B328" s="251" t="s">
        <v>226</v>
      </c>
      <c r="C328" s="388" t="s">
        <v>162</v>
      </c>
      <c r="D328" s="228">
        <v>98.374700000000004</v>
      </c>
      <c r="E328" s="228"/>
      <c r="F328" s="228" t="s">
        <v>517</v>
      </c>
      <c r="G328" s="228">
        <v>9.75</v>
      </c>
      <c r="H328" s="228">
        <v>10.152999999999999</v>
      </c>
      <c r="I328" s="389" t="s">
        <v>163</v>
      </c>
      <c r="J328" s="231">
        <v>34052</v>
      </c>
      <c r="K328" s="231">
        <v>34052</v>
      </c>
      <c r="L328" s="231">
        <v>33498.58</v>
      </c>
      <c r="M328" s="252">
        <v>1</v>
      </c>
    </row>
    <row r="329" spans="2:13" s="73" customFormat="1" ht="26.4" x14ac:dyDescent="0.9">
      <c r="B329" s="251" t="s">
        <v>276</v>
      </c>
      <c r="C329" s="388" t="s">
        <v>162</v>
      </c>
      <c r="D329" s="228">
        <v>97.402500000000003</v>
      </c>
      <c r="E329" s="228"/>
      <c r="F329" s="228" t="s">
        <v>195</v>
      </c>
      <c r="G329" s="228">
        <v>8</v>
      </c>
      <c r="H329" s="228">
        <v>8.2149999999999999</v>
      </c>
      <c r="I329" s="389" t="s">
        <v>163</v>
      </c>
      <c r="J329" s="231">
        <v>20012</v>
      </c>
      <c r="K329" s="231">
        <v>20012</v>
      </c>
      <c r="L329" s="231">
        <v>19492.21</v>
      </c>
      <c r="M329" s="252">
        <v>1</v>
      </c>
    </row>
    <row r="330" spans="2:13" s="73" customFormat="1" ht="26.4" x14ac:dyDescent="0.9">
      <c r="B330" s="251" t="s">
        <v>276</v>
      </c>
      <c r="C330" s="388" t="s">
        <v>162</v>
      </c>
      <c r="D330" s="228">
        <v>97.150199999999998</v>
      </c>
      <c r="E330" s="228"/>
      <c r="F330" s="228" t="s">
        <v>518</v>
      </c>
      <c r="G330" s="228">
        <v>8.25</v>
      </c>
      <c r="H330" s="228">
        <v>8.4710000000000001</v>
      </c>
      <c r="I330" s="389" t="s">
        <v>163</v>
      </c>
      <c r="J330" s="231">
        <v>10000</v>
      </c>
      <c r="K330" s="231">
        <v>10000</v>
      </c>
      <c r="L330" s="231">
        <v>9715.0300000000007</v>
      </c>
      <c r="M330" s="252">
        <v>1</v>
      </c>
    </row>
    <row r="331" spans="2:13" s="73" customFormat="1" ht="26.4" x14ac:dyDescent="0.9">
      <c r="B331" s="251" t="s">
        <v>276</v>
      </c>
      <c r="C331" s="388" t="s">
        <v>162</v>
      </c>
      <c r="D331" s="228">
        <v>97.266999999999996</v>
      </c>
      <c r="E331" s="228"/>
      <c r="F331" s="228" t="s">
        <v>519</v>
      </c>
      <c r="G331" s="228">
        <v>8.5</v>
      </c>
      <c r="H331" s="228">
        <v>8.7439999999999998</v>
      </c>
      <c r="I331" s="389" t="s">
        <v>163</v>
      </c>
      <c r="J331" s="231">
        <v>16068</v>
      </c>
      <c r="K331" s="231">
        <v>16068</v>
      </c>
      <c r="L331" s="231">
        <v>15628.87</v>
      </c>
      <c r="M331" s="252">
        <v>1</v>
      </c>
    </row>
    <row r="332" spans="2:13" s="73" customFormat="1" ht="26.4" x14ac:dyDescent="0.9">
      <c r="B332" s="251" t="s">
        <v>276</v>
      </c>
      <c r="C332" s="388" t="s">
        <v>162</v>
      </c>
      <c r="D332" s="228">
        <v>97.244699999999995</v>
      </c>
      <c r="E332" s="228"/>
      <c r="F332" s="228" t="s">
        <v>195</v>
      </c>
      <c r="G332" s="228">
        <v>8.5</v>
      </c>
      <c r="H332" s="228">
        <v>8.7429999999999986</v>
      </c>
      <c r="I332" s="389" t="s">
        <v>163</v>
      </c>
      <c r="J332" s="231">
        <v>10000</v>
      </c>
      <c r="K332" s="231">
        <v>10000</v>
      </c>
      <c r="L332" s="231">
        <v>9724.4699999999993</v>
      </c>
      <c r="M332" s="252">
        <v>1</v>
      </c>
    </row>
    <row r="333" spans="2:13" s="73" customFormat="1" ht="26.4" x14ac:dyDescent="0.9">
      <c r="B333" s="251" t="s">
        <v>276</v>
      </c>
      <c r="C333" s="388" t="s">
        <v>162</v>
      </c>
      <c r="D333" s="228">
        <v>97.222399999999993</v>
      </c>
      <c r="E333" s="228"/>
      <c r="F333" s="228" t="s">
        <v>349</v>
      </c>
      <c r="G333" s="228">
        <v>8.5</v>
      </c>
      <c r="H333" s="228">
        <v>8.7419999999999991</v>
      </c>
      <c r="I333" s="389" t="s">
        <v>163</v>
      </c>
      <c r="J333" s="231">
        <v>5829</v>
      </c>
      <c r="K333" s="231">
        <v>5829</v>
      </c>
      <c r="L333" s="231">
        <v>5667.09</v>
      </c>
      <c r="M333" s="252">
        <v>1</v>
      </c>
    </row>
    <row r="334" spans="2:13" s="73" customFormat="1" ht="26.4" x14ac:dyDescent="0.9">
      <c r="B334" s="251" t="s">
        <v>276</v>
      </c>
      <c r="C334" s="388" t="s">
        <v>162</v>
      </c>
      <c r="D334" s="228">
        <v>96.8887</v>
      </c>
      <c r="E334" s="228"/>
      <c r="F334" s="228" t="s">
        <v>287</v>
      </c>
      <c r="G334" s="228">
        <v>8.5</v>
      </c>
      <c r="H334" s="228">
        <v>8.7260000000000009</v>
      </c>
      <c r="I334" s="389" t="s">
        <v>163</v>
      </c>
      <c r="J334" s="231">
        <v>364907</v>
      </c>
      <c r="K334" s="231">
        <v>364907</v>
      </c>
      <c r="L334" s="231">
        <v>353553.99</v>
      </c>
      <c r="M334" s="252">
        <v>1</v>
      </c>
    </row>
    <row r="335" spans="2:13" s="73" customFormat="1" ht="26.4" x14ac:dyDescent="0.9">
      <c r="B335" s="251" t="s">
        <v>243</v>
      </c>
      <c r="C335" s="388" t="s">
        <v>162</v>
      </c>
      <c r="D335" s="228">
        <v>96.133300000000006</v>
      </c>
      <c r="E335" s="228"/>
      <c r="F335" s="228" t="s">
        <v>172</v>
      </c>
      <c r="G335" s="228">
        <v>8</v>
      </c>
      <c r="H335" s="228">
        <v>8.1589999999999989</v>
      </c>
      <c r="I335" s="389" t="s">
        <v>163</v>
      </c>
      <c r="J335" s="231">
        <v>300000</v>
      </c>
      <c r="K335" s="231">
        <v>300000</v>
      </c>
      <c r="L335" s="231">
        <v>288399.92</v>
      </c>
      <c r="M335" s="252">
        <v>2</v>
      </c>
    </row>
    <row r="336" spans="2:13" s="73" customFormat="1" ht="26.4" x14ac:dyDescent="0.9">
      <c r="B336" s="251" t="s">
        <v>243</v>
      </c>
      <c r="C336" s="388" t="s">
        <v>162</v>
      </c>
      <c r="D336" s="228">
        <v>92.225999999999999</v>
      </c>
      <c r="E336" s="228"/>
      <c r="F336" s="228" t="s">
        <v>176</v>
      </c>
      <c r="G336" s="228">
        <v>8.5</v>
      </c>
      <c r="H336" s="228">
        <v>8.5020000000000007</v>
      </c>
      <c r="I336" s="389" t="s">
        <v>163</v>
      </c>
      <c r="J336" s="231">
        <v>55249</v>
      </c>
      <c r="K336" s="231">
        <v>55249</v>
      </c>
      <c r="L336" s="231">
        <v>50954</v>
      </c>
      <c r="M336" s="252">
        <v>2</v>
      </c>
    </row>
    <row r="337" spans="1:13" s="73" customFormat="1" ht="26.4" x14ac:dyDescent="0.9">
      <c r="B337" s="251" t="s">
        <v>243</v>
      </c>
      <c r="C337" s="388" t="s">
        <v>162</v>
      </c>
      <c r="D337" s="228">
        <v>92.206000000000003</v>
      </c>
      <c r="E337" s="228"/>
      <c r="F337" s="228" t="s">
        <v>197</v>
      </c>
      <c r="G337" s="228">
        <v>8.5</v>
      </c>
      <c r="H337" s="228">
        <v>8.5009999999999994</v>
      </c>
      <c r="I337" s="389" t="s">
        <v>163</v>
      </c>
      <c r="J337" s="231">
        <v>263872</v>
      </c>
      <c r="K337" s="231">
        <v>263872</v>
      </c>
      <c r="L337" s="231">
        <v>243305.89</v>
      </c>
      <c r="M337" s="252">
        <v>1</v>
      </c>
    </row>
    <row r="338" spans="1:13" s="73" customFormat="1" ht="26.4" x14ac:dyDescent="0.9">
      <c r="B338" s="251" t="s">
        <v>243</v>
      </c>
      <c r="C338" s="388" t="s">
        <v>162</v>
      </c>
      <c r="D338" s="228">
        <v>92.185900000000004</v>
      </c>
      <c r="E338" s="228"/>
      <c r="F338" s="228" t="s">
        <v>177</v>
      </c>
      <c r="G338" s="228">
        <v>8.5</v>
      </c>
      <c r="H338" s="228">
        <v>8.5</v>
      </c>
      <c r="I338" s="389" t="s">
        <v>163</v>
      </c>
      <c r="J338" s="231">
        <v>105458</v>
      </c>
      <c r="K338" s="231">
        <v>105458</v>
      </c>
      <c r="L338" s="231">
        <v>97217.46</v>
      </c>
      <c r="M338" s="252">
        <v>4</v>
      </c>
    </row>
    <row r="339" spans="1:13" s="73" customFormat="1" ht="26.4" x14ac:dyDescent="0.9">
      <c r="B339" s="251" t="s">
        <v>277</v>
      </c>
      <c r="C339" s="388" t="s">
        <v>162</v>
      </c>
      <c r="D339" s="228">
        <v>94.384100000000004</v>
      </c>
      <c r="E339" s="228"/>
      <c r="F339" s="228" t="s">
        <v>176</v>
      </c>
      <c r="G339" s="228">
        <v>6</v>
      </c>
      <c r="H339" s="228">
        <v>6.0010000000000003</v>
      </c>
      <c r="I339" s="389" t="s">
        <v>163</v>
      </c>
      <c r="J339" s="231">
        <v>7200000</v>
      </c>
      <c r="K339" s="231">
        <v>7200000</v>
      </c>
      <c r="L339" s="231">
        <v>6795658.3300000001</v>
      </c>
      <c r="M339" s="252">
        <v>2</v>
      </c>
    </row>
    <row r="340" spans="1:13" s="74" customFormat="1" ht="26.4" x14ac:dyDescent="0.9">
      <c r="B340" s="251" t="s">
        <v>277</v>
      </c>
      <c r="C340" s="388" t="s">
        <v>162</v>
      </c>
      <c r="D340" s="228">
        <v>94.354399999999998</v>
      </c>
      <c r="E340" s="228"/>
      <c r="F340" s="228" t="s">
        <v>177</v>
      </c>
      <c r="G340" s="228">
        <v>6</v>
      </c>
      <c r="H340" s="228">
        <v>6</v>
      </c>
      <c r="I340" s="389" t="s">
        <v>163</v>
      </c>
      <c r="J340" s="231">
        <v>2105890</v>
      </c>
      <c r="K340" s="231">
        <v>2105890</v>
      </c>
      <c r="L340" s="231">
        <v>1987001.11</v>
      </c>
      <c r="M340" s="252">
        <v>3</v>
      </c>
    </row>
    <row r="341" spans="1:13" s="74" customFormat="1" ht="26.4" x14ac:dyDescent="0.9">
      <c r="B341" s="251" t="s">
        <v>187</v>
      </c>
      <c r="C341" s="388" t="s">
        <v>162</v>
      </c>
      <c r="D341" s="228">
        <v>97.560900000000004</v>
      </c>
      <c r="E341" s="228"/>
      <c r="F341" s="228" t="s">
        <v>195</v>
      </c>
      <c r="G341" s="228">
        <v>7.5</v>
      </c>
      <c r="H341" s="228">
        <v>7.6890000000000001</v>
      </c>
      <c r="I341" s="389" t="s">
        <v>163</v>
      </c>
      <c r="J341" s="231">
        <v>45720</v>
      </c>
      <c r="K341" s="231">
        <v>45720</v>
      </c>
      <c r="L341" s="231">
        <v>44604.88</v>
      </c>
      <c r="M341" s="252">
        <v>2</v>
      </c>
    </row>
    <row r="342" spans="1:13" s="74" customFormat="1" ht="26.4" x14ac:dyDescent="0.9">
      <c r="B342" s="251" t="s">
        <v>187</v>
      </c>
      <c r="C342" s="388" t="s">
        <v>162</v>
      </c>
      <c r="D342" s="228">
        <v>97.501499999999993</v>
      </c>
      <c r="E342" s="228"/>
      <c r="F342" s="228" t="s">
        <v>284</v>
      </c>
      <c r="G342" s="228">
        <v>7.5</v>
      </c>
      <c r="H342" s="228">
        <v>7.6859999999999999</v>
      </c>
      <c r="I342" s="389" t="s">
        <v>163</v>
      </c>
      <c r="J342" s="231">
        <v>200000</v>
      </c>
      <c r="K342" s="231">
        <v>200000</v>
      </c>
      <c r="L342" s="231">
        <v>195003.05</v>
      </c>
      <c r="M342" s="252">
        <v>1</v>
      </c>
    </row>
    <row r="343" spans="1:13" s="74" customFormat="1" ht="26.4" x14ac:dyDescent="0.9">
      <c r="B343" s="251" t="s">
        <v>187</v>
      </c>
      <c r="C343" s="388" t="s">
        <v>162</v>
      </c>
      <c r="D343" s="228">
        <v>96.269499999999994</v>
      </c>
      <c r="E343" s="228"/>
      <c r="F343" s="228" t="s">
        <v>175</v>
      </c>
      <c r="G343" s="228">
        <v>7.75</v>
      </c>
      <c r="H343" s="228">
        <v>7.9</v>
      </c>
      <c r="I343" s="389" t="s">
        <v>163</v>
      </c>
      <c r="J343" s="231">
        <v>647000</v>
      </c>
      <c r="K343" s="231">
        <v>647000</v>
      </c>
      <c r="L343" s="231">
        <v>622864.01</v>
      </c>
      <c r="M343" s="252">
        <v>3</v>
      </c>
    </row>
    <row r="344" spans="1:13" s="74" customFormat="1" ht="26.4" x14ac:dyDescent="0.9">
      <c r="B344" s="251" t="s">
        <v>187</v>
      </c>
      <c r="C344" s="388" t="s">
        <v>162</v>
      </c>
      <c r="D344" s="228">
        <v>96.249600000000001</v>
      </c>
      <c r="E344" s="228"/>
      <c r="F344" s="228" t="s">
        <v>172</v>
      </c>
      <c r="G344" s="228">
        <v>7.75</v>
      </c>
      <c r="H344" s="228">
        <v>7.8990000000000009</v>
      </c>
      <c r="I344" s="389" t="s">
        <v>163</v>
      </c>
      <c r="J344" s="231">
        <v>31070</v>
      </c>
      <c r="K344" s="231">
        <v>31070</v>
      </c>
      <c r="L344" s="231">
        <v>29904.75</v>
      </c>
      <c r="M344" s="252">
        <v>1</v>
      </c>
    </row>
    <row r="345" spans="1:13" s="74" customFormat="1" ht="26.4" x14ac:dyDescent="0.9">
      <c r="B345" s="251" t="s">
        <v>187</v>
      </c>
      <c r="C345" s="388" t="s">
        <v>162</v>
      </c>
      <c r="D345" s="228">
        <v>94.359399999999994</v>
      </c>
      <c r="E345" s="228"/>
      <c r="F345" s="228" t="s">
        <v>334</v>
      </c>
      <c r="G345" s="228">
        <v>8</v>
      </c>
      <c r="H345" s="228">
        <v>8.0790000000000006</v>
      </c>
      <c r="I345" s="389" t="s">
        <v>163</v>
      </c>
      <c r="J345" s="231">
        <v>15000</v>
      </c>
      <c r="K345" s="231">
        <v>15000</v>
      </c>
      <c r="L345" s="231">
        <v>14153.91</v>
      </c>
      <c r="M345" s="252">
        <v>1</v>
      </c>
    </row>
    <row r="346" spans="1:13" s="74" customFormat="1" ht="26.4" x14ac:dyDescent="0.9">
      <c r="A346" s="74" cm="1">
        <f t="array" aca="1" ref="A346" ca="1">128:346</f>
        <v>0</v>
      </c>
      <c r="B346" s="251" t="s">
        <v>239</v>
      </c>
      <c r="C346" s="388" t="s">
        <v>162</v>
      </c>
      <c r="D346" s="228">
        <v>99.362399999999994</v>
      </c>
      <c r="E346" s="228"/>
      <c r="F346" s="228" t="s">
        <v>362</v>
      </c>
      <c r="G346" s="228">
        <v>7</v>
      </c>
      <c r="H346" s="228">
        <v>7.2260000000000009</v>
      </c>
      <c r="I346" s="389" t="s">
        <v>163</v>
      </c>
      <c r="J346" s="231">
        <v>5000</v>
      </c>
      <c r="K346" s="231">
        <v>5000</v>
      </c>
      <c r="L346" s="231">
        <v>4968.12</v>
      </c>
      <c r="M346" s="252">
        <v>1</v>
      </c>
    </row>
    <row r="347" spans="1:13" s="73" customFormat="1" ht="26.4" x14ac:dyDescent="0.9">
      <c r="B347" s="251" t="s">
        <v>239</v>
      </c>
      <c r="C347" s="388" t="s">
        <v>162</v>
      </c>
      <c r="D347" s="228">
        <v>95.096500000000006</v>
      </c>
      <c r="E347" s="228"/>
      <c r="F347" s="228" t="s">
        <v>520</v>
      </c>
      <c r="G347" s="228">
        <v>8.25</v>
      </c>
      <c r="H347" s="228">
        <v>8.3759999999999994</v>
      </c>
      <c r="I347" s="389" t="s">
        <v>163</v>
      </c>
      <c r="J347" s="231">
        <v>5300</v>
      </c>
      <c r="K347" s="231">
        <v>5300</v>
      </c>
      <c r="L347" s="231">
        <v>5040.12</v>
      </c>
      <c r="M347" s="252">
        <v>1</v>
      </c>
    </row>
    <row r="348" spans="1:13" s="73" customFormat="1" ht="26.4" x14ac:dyDescent="0.9">
      <c r="B348" s="251" t="s">
        <v>239</v>
      </c>
      <c r="C348" s="388" t="s">
        <v>162</v>
      </c>
      <c r="D348" s="228">
        <v>94.891599999999997</v>
      </c>
      <c r="E348" s="228"/>
      <c r="F348" s="228" t="s">
        <v>521</v>
      </c>
      <c r="G348" s="228">
        <v>8.5</v>
      </c>
      <c r="H348" s="228">
        <v>8.6310000000000002</v>
      </c>
      <c r="I348" s="389" t="s">
        <v>163</v>
      </c>
      <c r="J348" s="231">
        <v>5500</v>
      </c>
      <c r="K348" s="231">
        <v>5500</v>
      </c>
      <c r="L348" s="231">
        <v>5219.04</v>
      </c>
      <c r="M348" s="252">
        <v>1</v>
      </c>
    </row>
    <row r="349" spans="1:13" s="74" customFormat="1" ht="26.4" x14ac:dyDescent="0.9">
      <c r="B349" s="251" t="s">
        <v>522</v>
      </c>
      <c r="C349" s="388" t="s">
        <v>162</v>
      </c>
      <c r="D349" s="228">
        <v>95.923199999999994</v>
      </c>
      <c r="E349" s="228"/>
      <c r="F349" s="228" t="s">
        <v>175</v>
      </c>
      <c r="G349" s="228">
        <v>8.5</v>
      </c>
      <c r="H349" s="228">
        <v>8.68</v>
      </c>
      <c r="I349" s="389" t="s">
        <v>163</v>
      </c>
      <c r="J349" s="231">
        <v>77719</v>
      </c>
      <c r="K349" s="231">
        <v>77719</v>
      </c>
      <c r="L349" s="231">
        <v>74550.600000000006</v>
      </c>
      <c r="M349" s="252">
        <v>3</v>
      </c>
    </row>
    <row r="350" spans="1:13" s="74" customFormat="1" ht="26.4" x14ac:dyDescent="0.9">
      <c r="B350" s="251" t="s">
        <v>522</v>
      </c>
      <c r="C350" s="388" t="s">
        <v>162</v>
      </c>
      <c r="D350" s="228">
        <v>95.901499999999999</v>
      </c>
      <c r="E350" s="228"/>
      <c r="F350" s="228" t="s">
        <v>172</v>
      </c>
      <c r="G350" s="228">
        <v>8.5</v>
      </c>
      <c r="H350" s="228">
        <v>8.6790000000000003</v>
      </c>
      <c r="I350" s="389" t="s">
        <v>163</v>
      </c>
      <c r="J350" s="231">
        <v>10000</v>
      </c>
      <c r="K350" s="231">
        <v>10000</v>
      </c>
      <c r="L350" s="231">
        <v>9590.15</v>
      </c>
      <c r="M350" s="252">
        <v>1</v>
      </c>
    </row>
    <row r="351" spans="1:13" s="74" customFormat="1" ht="26.4" x14ac:dyDescent="0.9">
      <c r="B351" s="251" t="s">
        <v>522</v>
      </c>
      <c r="C351" s="388" t="s">
        <v>162</v>
      </c>
      <c r="D351" s="228">
        <v>95.879800000000003</v>
      </c>
      <c r="E351" s="228"/>
      <c r="F351" s="228" t="s">
        <v>173</v>
      </c>
      <c r="G351" s="228">
        <v>8.5</v>
      </c>
      <c r="H351" s="228">
        <v>8.677999999999999</v>
      </c>
      <c r="I351" s="389" t="s">
        <v>163</v>
      </c>
      <c r="J351" s="231">
        <v>13441</v>
      </c>
      <c r="K351" s="231">
        <v>13441</v>
      </c>
      <c r="L351" s="231">
        <v>12887.21</v>
      </c>
      <c r="M351" s="252">
        <v>1</v>
      </c>
    </row>
    <row r="352" spans="1:13" s="74" customFormat="1" ht="26.4" x14ac:dyDescent="0.9">
      <c r="B352" s="251" t="s">
        <v>198</v>
      </c>
      <c r="C352" s="388" t="s">
        <v>162</v>
      </c>
      <c r="D352" s="228">
        <v>96.133300000000006</v>
      </c>
      <c r="E352" s="228"/>
      <c r="F352" s="228" t="s">
        <v>172</v>
      </c>
      <c r="G352" s="228">
        <v>8</v>
      </c>
      <c r="H352" s="228">
        <v>8.1589999999999989</v>
      </c>
      <c r="I352" s="389" t="s">
        <v>163</v>
      </c>
      <c r="J352" s="231">
        <v>5000</v>
      </c>
      <c r="K352" s="231">
        <v>5000</v>
      </c>
      <c r="L352" s="231">
        <v>4806.67</v>
      </c>
      <c r="M352" s="252">
        <v>1</v>
      </c>
    </row>
    <row r="353" spans="2:13" s="74" customFormat="1" ht="26.4" x14ac:dyDescent="0.9">
      <c r="B353" s="251" t="s">
        <v>198</v>
      </c>
      <c r="C353" s="388" t="s">
        <v>162</v>
      </c>
      <c r="D353" s="228">
        <v>96.092200000000005</v>
      </c>
      <c r="E353" s="228"/>
      <c r="F353" s="228" t="s">
        <v>248</v>
      </c>
      <c r="G353" s="228">
        <v>8</v>
      </c>
      <c r="H353" s="228">
        <v>8.157</v>
      </c>
      <c r="I353" s="389" t="s">
        <v>163</v>
      </c>
      <c r="J353" s="231">
        <v>20210</v>
      </c>
      <c r="K353" s="231">
        <v>20210</v>
      </c>
      <c r="L353" s="231">
        <v>19420.240000000002</v>
      </c>
      <c r="M353" s="252">
        <v>3</v>
      </c>
    </row>
    <row r="354" spans="2:13" s="74" customFormat="1" ht="26.4" x14ac:dyDescent="0.9">
      <c r="B354" s="251" t="s">
        <v>198</v>
      </c>
      <c r="C354" s="388" t="s">
        <v>162</v>
      </c>
      <c r="D354" s="228">
        <v>95.969200000000001</v>
      </c>
      <c r="E354" s="228"/>
      <c r="F354" s="228" t="s">
        <v>523</v>
      </c>
      <c r="G354" s="228">
        <v>8</v>
      </c>
      <c r="H354" s="228">
        <v>8.1509999999999998</v>
      </c>
      <c r="I354" s="389" t="s">
        <v>163</v>
      </c>
      <c r="J354" s="231">
        <v>7815</v>
      </c>
      <c r="K354" s="231">
        <v>7815</v>
      </c>
      <c r="L354" s="231">
        <v>7500</v>
      </c>
      <c r="M354" s="252">
        <v>1</v>
      </c>
    </row>
    <row r="355" spans="2:13" s="74" customFormat="1" ht="26.4" x14ac:dyDescent="0.9">
      <c r="B355" s="251" t="s">
        <v>198</v>
      </c>
      <c r="C355" s="388" t="s">
        <v>162</v>
      </c>
      <c r="D355" s="228">
        <v>95.848500000000001</v>
      </c>
      <c r="E355" s="228"/>
      <c r="F355" s="228" t="s">
        <v>523</v>
      </c>
      <c r="G355" s="228">
        <v>8.25</v>
      </c>
      <c r="H355" s="228">
        <v>8.4109999999999996</v>
      </c>
      <c r="I355" s="389" t="s">
        <v>163</v>
      </c>
      <c r="J355" s="231">
        <v>11195</v>
      </c>
      <c r="K355" s="231">
        <v>11195</v>
      </c>
      <c r="L355" s="231">
        <v>10730.25</v>
      </c>
      <c r="M355" s="252">
        <v>1</v>
      </c>
    </row>
    <row r="356" spans="2:13" s="74" customFormat="1" ht="26.4" x14ac:dyDescent="0.9">
      <c r="B356" s="251" t="s">
        <v>198</v>
      </c>
      <c r="C356" s="388" t="s">
        <v>162</v>
      </c>
      <c r="D356" s="228">
        <v>95.701400000000007</v>
      </c>
      <c r="E356" s="228"/>
      <c r="F356" s="228" t="s">
        <v>347</v>
      </c>
      <c r="G356" s="228">
        <v>8.25</v>
      </c>
      <c r="H356" s="228">
        <v>8.4039999999999999</v>
      </c>
      <c r="I356" s="389" t="s">
        <v>163</v>
      </c>
      <c r="J356" s="231">
        <v>38102</v>
      </c>
      <c r="K356" s="231">
        <v>38102</v>
      </c>
      <c r="L356" s="231">
        <v>36464.15</v>
      </c>
      <c r="M356" s="252">
        <v>1</v>
      </c>
    </row>
    <row r="357" spans="2:13" s="74" customFormat="1" ht="26.4" x14ac:dyDescent="0.9">
      <c r="B357" s="251" t="s">
        <v>198</v>
      </c>
      <c r="C357" s="388" t="s">
        <v>162</v>
      </c>
      <c r="D357" s="228">
        <v>94.132400000000004</v>
      </c>
      <c r="E357" s="228"/>
      <c r="F357" s="228" t="s">
        <v>258</v>
      </c>
      <c r="G357" s="228">
        <v>8.25</v>
      </c>
      <c r="H357" s="228">
        <v>8.3320000000000007</v>
      </c>
      <c r="I357" s="389" t="s">
        <v>163</v>
      </c>
      <c r="J357" s="231">
        <v>40000</v>
      </c>
      <c r="K357" s="231">
        <v>40000</v>
      </c>
      <c r="L357" s="231">
        <v>37652.97</v>
      </c>
      <c r="M357" s="252">
        <v>1</v>
      </c>
    </row>
    <row r="358" spans="2:13" s="74" customFormat="1" ht="26.4" x14ac:dyDescent="0.9">
      <c r="B358" s="251" t="s">
        <v>336</v>
      </c>
      <c r="C358" s="388" t="s">
        <v>162</v>
      </c>
      <c r="D358" s="228">
        <v>97.640299999999996</v>
      </c>
      <c r="E358" s="228"/>
      <c r="F358" s="228" t="s">
        <v>195</v>
      </c>
      <c r="G358" s="228">
        <v>7.25</v>
      </c>
      <c r="H358" s="228">
        <v>7.426000000000001</v>
      </c>
      <c r="I358" s="389" t="s">
        <v>163</v>
      </c>
      <c r="J358" s="231">
        <v>5110</v>
      </c>
      <c r="K358" s="231">
        <v>5110</v>
      </c>
      <c r="L358" s="231">
        <v>4989.42</v>
      </c>
      <c r="M358" s="252">
        <v>1</v>
      </c>
    </row>
    <row r="359" spans="2:13" s="74" customFormat="1" ht="26.4" x14ac:dyDescent="0.9">
      <c r="B359" s="251" t="s">
        <v>336</v>
      </c>
      <c r="C359" s="388" t="s">
        <v>162</v>
      </c>
      <c r="D359" s="228">
        <v>97.601900000000001</v>
      </c>
      <c r="E359" s="228"/>
      <c r="F359" s="228" t="s">
        <v>260</v>
      </c>
      <c r="G359" s="228">
        <v>7.25</v>
      </c>
      <c r="H359" s="228">
        <v>7.4249999999999998</v>
      </c>
      <c r="I359" s="389" t="s">
        <v>163</v>
      </c>
      <c r="J359" s="231">
        <v>58464</v>
      </c>
      <c r="K359" s="231">
        <v>58464</v>
      </c>
      <c r="L359" s="231">
        <v>57062.01</v>
      </c>
      <c r="M359" s="252">
        <v>5</v>
      </c>
    </row>
    <row r="360" spans="2:13" s="74" customFormat="1" ht="26.4" x14ac:dyDescent="0.9">
      <c r="B360" s="251" t="s">
        <v>336</v>
      </c>
      <c r="C360" s="388" t="s">
        <v>162</v>
      </c>
      <c r="D360" s="228">
        <v>97.582700000000003</v>
      </c>
      <c r="E360" s="228"/>
      <c r="F360" s="228" t="s">
        <v>284</v>
      </c>
      <c r="G360" s="228">
        <v>7.25</v>
      </c>
      <c r="H360" s="228">
        <v>7.4240000000000004</v>
      </c>
      <c r="I360" s="389" t="s">
        <v>163</v>
      </c>
      <c r="J360" s="231">
        <v>500000</v>
      </c>
      <c r="K360" s="231">
        <v>500000</v>
      </c>
      <c r="L360" s="231">
        <v>487913.96</v>
      </c>
      <c r="M360" s="252">
        <v>1</v>
      </c>
    </row>
    <row r="361" spans="2:13" s="74" customFormat="1" ht="26.4" x14ac:dyDescent="0.9">
      <c r="B361" s="251" t="s">
        <v>336</v>
      </c>
      <c r="C361" s="388" t="s">
        <v>162</v>
      </c>
      <c r="D361" s="228">
        <v>96.478499999999997</v>
      </c>
      <c r="E361" s="228"/>
      <c r="F361" s="228" t="s">
        <v>175</v>
      </c>
      <c r="G361" s="228">
        <v>7.3</v>
      </c>
      <c r="H361" s="228">
        <v>7.4329999999999989</v>
      </c>
      <c r="I361" s="389" t="s">
        <v>163</v>
      </c>
      <c r="J361" s="231">
        <v>23600</v>
      </c>
      <c r="K361" s="231">
        <v>23600</v>
      </c>
      <c r="L361" s="231">
        <v>22768.94</v>
      </c>
      <c r="M361" s="252">
        <v>2</v>
      </c>
    </row>
    <row r="362" spans="2:13" s="74" customFormat="1" ht="26.4" x14ac:dyDescent="0.9">
      <c r="B362" s="251" t="s">
        <v>336</v>
      </c>
      <c r="C362" s="388" t="s">
        <v>162</v>
      </c>
      <c r="D362" s="228">
        <v>94.741799999999998</v>
      </c>
      <c r="E362" s="228"/>
      <c r="F362" s="228" t="s">
        <v>256</v>
      </c>
      <c r="G362" s="228">
        <v>7.4</v>
      </c>
      <c r="H362" s="228">
        <v>7.4669999999999996</v>
      </c>
      <c r="I362" s="389" t="s">
        <v>163</v>
      </c>
      <c r="J362" s="231">
        <v>200000</v>
      </c>
      <c r="K362" s="231">
        <v>200000</v>
      </c>
      <c r="L362" s="231">
        <v>189483.66</v>
      </c>
      <c r="M362" s="252">
        <v>1</v>
      </c>
    </row>
    <row r="363" spans="2:13" s="74" customFormat="1" ht="26.4" x14ac:dyDescent="0.9">
      <c r="B363" s="251" t="s">
        <v>336</v>
      </c>
      <c r="C363" s="388" t="s">
        <v>162</v>
      </c>
      <c r="D363" s="228">
        <v>93.077299999999994</v>
      </c>
      <c r="E363" s="228"/>
      <c r="F363" s="228" t="s">
        <v>176</v>
      </c>
      <c r="G363" s="228">
        <v>7.5</v>
      </c>
      <c r="H363" s="228">
        <v>7.5020000000000007</v>
      </c>
      <c r="I363" s="389" t="s">
        <v>163</v>
      </c>
      <c r="J363" s="231">
        <v>167700</v>
      </c>
      <c r="K363" s="231">
        <v>167700</v>
      </c>
      <c r="L363" s="231">
        <v>156090.75</v>
      </c>
      <c r="M363" s="252">
        <v>2</v>
      </c>
    </row>
    <row r="364" spans="2:13" s="74" customFormat="1" ht="26.4" x14ac:dyDescent="0.9">
      <c r="B364" s="251" t="s">
        <v>336</v>
      </c>
      <c r="C364" s="388" t="s">
        <v>162</v>
      </c>
      <c r="D364" s="228">
        <v>93.041200000000003</v>
      </c>
      <c r="E364" s="228"/>
      <c r="F364" s="228" t="s">
        <v>177</v>
      </c>
      <c r="G364" s="228">
        <v>7.5</v>
      </c>
      <c r="H364" s="228">
        <v>7.5</v>
      </c>
      <c r="I364" s="389" t="s">
        <v>163</v>
      </c>
      <c r="J364" s="231">
        <v>100000</v>
      </c>
      <c r="K364" s="231">
        <v>100000</v>
      </c>
      <c r="L364" s="231">
        <v>93041.29</v>
      </c>
      <c r="M364" s="252">
        <v>1</v>
      </c>
    </row>
    <row r="365" spans="2:13" s="74" customFormat="1" ht="26.4" x14ac:dyDescent="0.9">
      <c r="B365" s="251" t="s">
        <v>524</v>
      </c>
      <c r="C365" s="388" t="s">
        <v>162</v>
      </c>
      <c r="D365" s="228">
        <v>96.859399999999994</v>
      </c>
      <c r="E365" s="228"/>
      <c r="F365" s="228" t="s">
        <v>525</v>
      </c>
      <c r="G365" s="228">
        <v>7.25</v>
      </c>
      <c r="H365" s="228">
        <v>7.3950000000000005</v>
      </c>
      <c r="I365" s="389" t="s">
        <v>163</v>
      </c>
      <c r="J365" s="231">
        <v>75000</v>
      </c>
      <c r="K365" s="231">
        <v>75000</v>
      </c>
      <c r="L365" s="231">
        <v>72644.600000000006</v>
      </c>
      <c r="M365" s="252">
        <v>1</v>
      </c>
    </row>
    <row r="366" spans="2:13" s="74" customFormat="1" ht="26.4" x14ac:dyDescent="0.9">
      <c r="B366" s="251" t="s">
        <v>191</v>
      </c>
      <c r="C366" s="388" t="s">
        <v>162</v>
      </c>
      <c r="D366" s="228">
        <v>95.923199999999994</v>
      </c>
      <c r="E366" s="228"/>
      <c r="F366" s="228" t="s">
        <v>175</v>
      </c>
      <c r="G366" s="228">
        <v>8.5</v>
      </c>
      <c r="H366" s="228">
        <v>8.68</v>
      </c>
      <c r="I366" s="389" t="s">
        <v>163</v>
      </c>
      <c r="J366" s="231">
        <v>18756</v>
      </c>
      <c r="K366" s="231">
        <v>18756</v>
      </c>
      <c r="L366" s="231">
        <v>17991.37</v>
      </c>
      <c r="M366" s="252">
        <v>1</v>
      </c>
    </row>
    <row r="367" spans="2:13" s="74" customFormat="1" ht="26.4" x14ac:dyDescent="0.9">
      <c r="B367" s="251" t="s">
        <v>191</v>
      </c>
      <c r="C367" s="388" t="s">
        <v>162</v>
      </c>
      <c r="D367" s="228">
        <v>95.901499999999999</v>
      </c>
      <c r="E367" s="228"/>
      <c r="F367" s="228" t="s">
        <v>172</v>
      </c>
      <c r="G367" s="228">
        <v>8.5</v>
      </c>
      <c r="H367" s="228">
        <v>8.6790000000000003</v>
      </c>
      <c r="I367" s="389" t="s">
        <v>163</v>
      </c>
      <c r="J367" s="231">
        <v>31250</v>
      </c>
      <c r="K367" s="231">
        <v>31250</v>
      </c>
      <c r="L367" s="231">
        <v>29969.23</v>
      </c>
      <c r="M367" s="252">
        <v>1</v>
      </c>
    </row>
    <row r="368" spans="2:13" s="74" customFormat="1" ht="26.4" x14ac:dyDescent="0.9">
      <c r="B368" s="251" t="s">
        <v>191</v>
      </c>
      <c r="C368" s="388" t="s">
        <v>162</v>
      </c>
      <c r="D368" s="228">
        <v>92.936800000000005</v>
      </c>
      <c r="E368" s="228"/>
      <c r="F368" s="228" t="s">
        <v>526</v>
      </c>
      <c r="G368" s="228">
        <v>9</v>
      </c>
      <c r="H368" s="228">
        <v>9.0609999999999999</v>
      </c>
      <c r="I368" s="389" t="s">
        <v>163</v>
      </c>
      <c r="J368" s="231">
        <v>21783</v>
      </c>
      <c r="K368" s="231">
        <v>21783</v>
      </c>
      <c r="L368" s="231">
        <v>20244.419999999998</v>
      </c>
      <c r="M368" s="252">
        <v>2</v>
      </c>
    </row>
    <row r="369" spans="2:13" s="74" customFormat="1" ht="26.4" x14ac:dyDescent="0.9">
      <c r="B369" s="251" t="s">
        <v>191</v>
      </c>
      <c r="C369" s="388" t="s">
        <v>162</v>
      </c>
      <c r="D369" s="228">
        <v>92.807400000000001</v>
      </c>
      <c r="E369" s="228"/>
      <c r="F369" s="228" t="s">
        <v>527</v>
      </c>
      <c r="G369" s="228">
        <v>9</v>
      </c>
      <c r="H369" s="228">
        <v>9.0549999999999997</v>
      </c>
      <c r="I369" s="389" t="s">
        <v>163</v>
      </c>
      <c r="J369" s="231">
        <v>8276</v>
      </c>
      <c r="K369" s="231">
        <v>8276</v>
      </c>
      <c r="L369" s="231">
        <v>7680.74</v>
      </c>
      <c r="M369" s="252">
        <v>2</v>
      </c>
    </row>
    <row r="370" spans="2:13" s="74" customFormat="1" ht="26.4" x14ac:dyDescent="0.9">
      <c r="B370" s="251" t="s">
        <v>191</v>
      </c>
      <c r="C370" s="388" t="s">
        <v>162</v>
      </c>
      <c r="D370" s="228">
        <v>92.656899999999993</v>
      </c>
      <c r="E370" s="228"/>
      <c r="F370" s="228" t="s">
        <v>528</v>
      </c>
      <c r="G370" s="228">
        <v>9</v>
      </c>
      <c r="H370" s="228">
        <v>9.0469999999999988</v>
      </c>
      <c r="I370" s="389" t="s">
        <v>163</v>
      </c>
      <c r="J370" s="231">
        <v>25861</v>
      </c>
      <c r="K370" s="231">
        <v>25861</v>
      </c>
      <c r="L370" s="231">
        <v>23962.01</v>
      </c>
      <c r="M370" s="252">
        <v>1</v>
      </c>
    </row>
    <row r="371" spans="2:13" s="74" customFormat="1" ht="26.4" x14ac:dyDescent="0.9">
      <c r="B371" s="251" t="s">
        <v>191</v>
      </c>
      <c r="C371" s="388" t="s">
        <v>162</v>
      </c>
      <c r="D371" s="228">
        <v>92.549700000000001</v>
      </c>
      <c r="E371" s="228"/>
      <c r="F371" s="228" t="s">
        <v>529</v>
      </c>
      <c r="G371" s="228">
        <v>9</v>
      </c>
      <c r="H371" s="228">
        <v>9.0410000000000004</v>
      </c>
      <c r="I371" s="389" t="s">
        <v>163</v>
      </c>
      <c r="J371" s="231">
        <v>7556</v>
      </c>
      <c r="K371" s="231">
        <v>7556</v>
      </c>
      <c r="L371" s="231">
        <v>6993.06</v>
      </c>
      <c r="M371" s="252">
        <v>1</v>
      </c>
    </row>
    <row r="372" spans="2:13" s="74" customFormat="1" ht="26.4" x14ac:dyDescent="0.9">
      <c r="B372" s="251" t="s">
        <v>191</v>
      </c>
      <c r="C372" s="388" t="s">
        <v>162</v>
      </c>
      <c r="D372" s="228">
        <v>92.4</v>
      </c>
      <c r="E372" s="228"/>
      <c r="F372" s="228" t="s">
        <v>530</v>
      </c>
      <c r="G372" s="228">
        <v>9</v>
      </c>
      <c r="H372" s="228">
        <v>9.0340000000000007</v>
      </c>
      <c r="I372" s="389" t="s">
        <v>163</v>
      </c>
      <c r="J372" s="231">
        <v>45417</v>
      </c>
      <c r="K372" s="231">
        <v>45417</v>
      </c>
      <c r="L372" s="231">
        <v>41965.35</v>
      </c>
      <c r="M372" s="252">
        <v>1</v>
      </c>
    </row>
    <row r="373" spans="2:13" s="74" customFormat="1" ht="26.4" x14ac:dyDescent="0.9">
      <c r="B373" s="251" t="s">
        <v>191</v>
      </c>
      <c r="C373" s="388" t="s">
        <v>162</v>
      </c>
      <c r="D373" s="228">
        <v>92.378699999999995</v>
      </c>
      <c r="E373" s="228"/>
      <c r="F373" s="228" t="s">
        <v>531</v>
      </c>
      <c r="G373" s="228">
        <v>9</v>
      </c>
      <c r="H373" s="228">
        <v>9.032</v>
      </c>
      <c r="I373" s="389" t="s">
        <v>163</v>
      </c>
      <c r="J373" s="231">
        <v>108111</v>
      </c>
      <c r="K373" s="231">
        <v>108111</v>
      </c>
      <c r="L373" s="231">
        <v>99871.59</v>
      </c>
      <c r="M373" s="252">
        <v>2</v>
      </c>
    </row>
    <row r="374" spans="2:13" s="74" customFormat="1" ht="26.4" x14ac:dyDescent="0.9">
      <c r="B374" s="251" t="s">
        <v>191</v>
      </c>
      <c r="C374" s="388" t="s">
        <v>162</v>
      </c>
      <c r="D374" s="228">
        <v>92.357399999999998</v>
      </c>
      <c r="E374" s="228"/>
      <c r="F374" s="228" t="s">
        <v>330</v>
      </c>
      <c r="G374" s="228">
        <v>9</v>
      </c>
      <c r="H374" s="228">
        <v>9.0310000000000006</v>
      </c>
      <c r="I374" s="389" t="s">
        <v>163</v>
      </c>
      <c r="J374" s="231">
        <v>5395</v>
      </c>
      <c r="K374" s="231">
        <v>5395</v>
      </c>
      <c r="L374" s="231">
        <v>4982.68</v>
      </c>
      <c r="M374" s="252">
        <v>1</v>
      </c>
    </row>
    <row r="375" spans="2:13" s="74" customFormat="1" ht="26.4" x14ac:dyDescent="0.9">
      <c r="B375" s="251" t="s">
        <v>532</v>
      </c>
      <c r="C375" s="388" t="s">
        <v>162</v>
      </c>
      <c r="D375" s="228">
        <v>91.764099999999999</v>
      </c>
      <c r="E375" s="228"/>
      <c r="F375" s="228" t="s">
        <v>177</v>
      </c>
      <c r="G375" s="228">
        <v>9</v>
      </c>
      <c r="H375" s="228">
        <v>9.0010000000000012</v>
      </c>
      <c r="I375" s="389" t="s">
        <v>163</v>
      </c>
      <c r="J375" s="231">
        <v>119873</v>
      </c>
      <c r="K375" s="231">
        <v>119873</v>
      </c>
      <c r="L375" s="231">
        <v>110000.46</v>
      </c>
      <c r="M375" s="252">
        <v>1</v>
      </c>
    </row>
    <row r="376" spans="2:13" s="74" customFormat="1" ht="26.4" x14ac:dyDescent="0.9">
      <c r="B376" s="251" t="s">
        <v>532</v>
      </c>
      <c r="C376" s="388" t="s">
        <v>162</v>
      </c>
      <c r="D376" s="228">
        <v>91.743099999999998</v>
      </c>
      <c r="E376" s="228"/>
      <c r="F376" s="228" t="s">
        <v>533</v>
      </c>
      <c r="G376" s="228">
        <v>9</v>
      </c>
      <c r="H376" s="228">
        <v>9</v>
      </c>
      <c r="I376" s="389" t="s">
        <v>163</v>
      </c>
      <c r="J376" s="231">
        <v>350000</v>
      </c>
      <c r="K376" s="231">
        <v>350000</v>
      </c>
      <c r="L376" s="231">
        <v>321100.92</v>
      </c>
      <c r="M376" s="252">
        <v>1</v>
      </c>
    </row>
    <row r="377" spans="2:13" s="74" customFormat="1" ht="26.4" x14ac:dyDescent="0.9">
      <c r="B377" s="251" t="s">
        <v>199</v>
      </c>
      <c r="C377" s="388" t="s">
        <v>162</v>
      </c>
      <c r="D377" s="228">
        <v>99.337699999999998</v>
      </c>
      <c r="E377" s="228"/>
      <c r="F377" s="228" t="s">
        <v>534</v>
      </c>
      <c r="G377" s="228">
        <v>8</v>
      </c>
      <c r="H377" s="228">
        <v>8.2989999999999995</v>
      </c>
      <c r="I377" s="389" t="s">
        <v>163</v>
      </c>
      <c r="J377" s="231">
        <v>9865</v>
      </c>
      <c r="K377" s="231">
        <v>9865</v>
      </c>
      <c r="L377" s="231">
        <v>9799.67</v>
      </c>
      <c r="M377" s="252">
        <v>1</v>
      </c>
    </row>
    <row r="378" spans="2:13" s="74" customFormat="1" ht="26.4" x14ac:dyDescent="0.9">
      <c r="B378" s="251" t="s">
        <v>199</v>
      </c>
      <c r="C378" s="388" t="s">
        <v>162</v>
      </c>
      <c r="D378" s="228">
        <v>97.693299999999994</v>
      </c>
      <c r="E378" s="228"/>
      <c r="F378" s="228" t="s">
        <v>264</v>
      </c>
      <c r="G378" s="228">
        <v>8.5</v>
      </c>
      <c r="H378" s="228">
        <v>8.7639999999999993</v>
      </c>
      <c r="I378" s="389" t="s">
        <v>163</v>
      </c>
      <c r="J378" s="231">
        <v>405288</v>
      </c>
      <c r="K378" s="231">
        <v>405288</v>
      </c>
      <c r="L378" s="231">
        <v>395939.43</v>
      </c>
      <c r="M378" s="252">
        <v>1</v>
      </c>
    </row>
    <row r="379" spans="2:13" s="74" customFormat="1" ht="26.4" x14ac:dyDescent="0.9">
      <c r="B379" s="251" t="s">
        <v>199</v>
      </c>
      <c r="C379" s="388" t="s">
        <v>162</v>
      </c>
      <c r="D379" s="228">
        <v>98.022499999999994</v>
      </c>
      <c r="E379" s="228"/>
      <c r="F379" s="228" t="s">
        <v>535</v>
      </c>
      <c r="G379" s="228">
        <v>8.75</v>
      </c>
      <c r="H379" s="228">
        <v>9.0489999999999995</v>
      </c>
      <c r="I379" s="389" t="s">
        <v>163</v>
      </c>
      <c r="J379" s="231">
        <v>67773</v>
      </c>
      <c r="K379" s="231">
        <v>67773</v>
      </c>
      <c r="L379" s="231">
        <v>66432.81</v>
      </c>
      <c r="M379" s="252">
        <v>1</v>
      </c>
    </row>
    <row r="380" spans="2:13" s="74" customFormat="1" ht="26.4" x14ac:dyDescent="0.9">
      <c r="B380" s="251" t="s">
        <v>199</v>
      </c>
      <c r="C380" s="388" t="s">
        <v>162</v>
      </c>
      <c r="D380" s="228">
        <v>97.999099999999999</v>
      </c>
      <c r="E380" s="228"/>
      <c r="F380" s="228" t="s">
        <v>174</v>
      </c>
      <c r="G380" s="228">
        <v>8.75</v>
      </c>
      <c r="H380" s="228">
        <v>9.048</v>
      </c>
      <c r="I380" s="389" t="s">
        <v>163</v>
      </c>
      <c r="J380" s="231">
        <v>10000</v>
      </c>
      <c r="K380" s="231">
        <v>10000</v>
      </c>
      <c r="L380" s="231">
        <v>9799.92</v>
      </c>
      <c r="M380" s="252">
        <v>1</v>
      </c>
    </row>
    <row r="381" spans="2:13" s="74" customFormat="1" ht="26.4" x14ac:dyDescent="0.9">
      <c r="B381" s="251" t="s">
        <v>199</v>
      </c>
      <c r="C381" s="388" t="s">
        <v>162</v>
      </c>
      <c r="D381" s="228">
        <v>97.929199999999994</v>
      </c>
      <c r="E381" s="228"/>
      <c r="F381" s="228" t="s">
        <v>382</v>
      </c>
      <c r="G381" s="228">
        <v>8.75</v>
      </c>
      <c r="H381" s="228">
        <v>9.0440000000000005</v>
      </c>
      <c r="I381" s="389" t="s">
        <v>163</v>
      </c>
      <c r="J381" s="231">
        <v>2151376</v>
      </c>
      <c r="K381" s="231">
        <v>2151376</v>
      </c>
      <c r="L381" s="231">
        <v>2106825.42</v>
      </c>
      <c r="M381" s="252">
        <v>1</v>
      </c>
    </row>
    <row r="382" spans="2:13" s="74" customFormat="1" ht="26.4" x14ac:dyDescent="0.9">
      <c r="B382" s="251" t="s">
        <v>199</v>
      </c>
      <c r="C382" s="388" t="s">
        <v>162</v>
      </c>
      <c r="D382" s="228">
        <v>97.859300000000005</v>
      </c>
      <c r="E382" s="228"/>
      <c r="F382" s="228" t="s">
        <v>196</v>
      </c>
      <c r="G382" s="228">
        <v>8.75</v>
      </c>
      <c r="H382" s="228">
        <v>9.0410000000000004</v>
      </c>
      <c r="I382" s="389" t="s">
        <v>163</v>
      </c>
      <c r="J382" s="231">
        <v>12257</v>
      </c>
      <c r="K382" s="231">
        <v>12257</v>
      </c>
      <c r="L382" s="231">
        <v>11994.62</v>
      </c>
      <c r="M382" s="252">
        <v>1</v>
      </c>
    </row>
    <row r="383" spans="2:13" s="74" customFormat="1" ht="26.4" x14ac:dyDescent="0.9">
      <c r="B383" s="251" t="s">
        <v>199</v>
      </c>
      <c r="C383" s="388" t="s">
        <v>162</v>
      </c>
      <c r="D383" s="228">
        <v>97.835999999999999</v>
      </c>
      <c r="E383" s="228"/>
      <c r="F383" s="228" t="s">
        <v>171</v>
      </c>
      <c r="G383" s="228">
        <v>8.75</v>
      </c>
      <c r="H383" s="228">
        <v>9.0399999999999991</v>
      </c>
      <c r="I383" s="389" t="s">
        <v>163</v>
      </c>
      <c r="J383" s="231">
        <v>150000</v>
      </c>
      <c r="K383" s="231">
        <v>150000</v>
      </c>
      <c r="L383" s="231">
        <v>146754.07999999999</v>
      </c>
      <c r="M383" s="252">
        <v>1</v>
      </c>
    </row>
    <row r="384" spans="2:13" s="74" customFormat="1" ht="26.4" x14ac:dyDescent="0.9">
      <c r="B384" s="251" t="s">
        <v>199</v>
      </c>
      <c r="C384" s="388" t="s">
        <v>162</v>
      </c>
      <c r="D384" s="228">
        <v>97.110900000000001</v>
      </c>
      <c r="E384" s="228"/>
      <c r="F384" s="228" t="s">
        <v>519</v>
      </c>
      <c r="G384" s="228">
        <v>9</v>
      </c>
      <c r="H384" s="228">
        <v>9.2730000000000015</v>
      </c>
      <c r="I384" s="389" t="s">
        <v>163</v>
      </c>
      <c r="J384" s="231">
        <v>100000</v>
      </c>
      <c r="K384" s="231">
        <v>100000</v>
      </c>
      <c r="L384" s="231">
        <v>97110.95</v>
      </c>
      <c r="M384" s="252">
        <v>1</v>
      </c>
    </row>
    <row r="385" spans="2:13" s="74" customFormat="1" ht="26.4" x14ac:dyDescent="0.9">
      <c r="B385" s="251" t="s">
        <v>199</v>
      </c>
      <c r="C385" s="388" t="s">
        <v>162</v>
      </c>
      <c r="D385" s="228">
        <v>97.087299999999999</v>
      </c>
      <c r="E385" s="228"/>
      <c r="F385" s="228" t="s">
        <v>195</v>
      </c>
      <c r="G385" s="228">
        <v>9</v>
      </c>
      <c r="H385" s="228">
        <v>9.2720000000000002</v>
      </c>
      <c r="I385" s="389" t="s">
        <v>163</v>
      </c>
      <c r="J385" s="231">
        <v>150000</v>
      </c>
      <c r="K385" s="231">
        <v>150000</v>
      </c>
      <c r="L385" s="231">
        <v>145631.07</v>
      </c>
      <c r="M385" s="252">
        <v>1</v>
      </c>
    </row>
    <row r="386" spans="2:13" s="74" customFormat="1" ht="26.4" x14ac:dyDescent="0.9">
      <c r="B386" s="251" t="s">
        <v>199</v>
      </c>
      <c r="C386" s="388" t="s">
        <v>162</v>
      </c>
      <c r="D386" s="228">
        <v>95.693700000000007</v>
      </c>
      <c r="E386" s="228"/>
      <c r="F386" s="228" t="s">
        <v>175</v>
      </c>
      <c r="G386" s="228">
        <v>9</v>
      </c>
      <c r="H386" s="228">
        <v>9.202</v>
      </c>
      <c r="I386" s="389" t="s">
        <v>163</v>
      </c>
      <c r="J386" s="231">
        <v>941389</v>
      </c>
      <c r="K386" s="231">
        <v>941389</v>
      </c>
      <c r="L386" s="231">
        <v>900850.72</v>
      </c>
      <c r="M386" s="252">
        <v>1</v>
      </c>
    </row>
    <row r="387" spans="2:13" s="74" customFormat="1" ht="26.4" x14ac:dyDescent="0.9">
      <c r="B387" s="251" t="s">
        <v>199</v>
      </c>
      <c r="C387" s="388" t="s">
        <v>162</v>
      </c>
      <c r="D387" s="228">
        <v>95.397000000000006</v>
      </c>
      <c r="E387" s="228"/>
      <c r="F387" s="228" t="s">
        <v>513</v>
      </c>
      <c r="G387" s="228">
        <v>9</v>
      </c>
      <c r="H387" s="228">
        <v>9.1869999999999994</v>
      </c>
      <c r="I387" s="389" t="s">
        <v>163</v>
      </c>
      <c r="J387" s="231">
        <v>10056</v>
      </c>
      <c r="K387" s="231">
        <v>10056</v>
      </c>
      <c r="L387" s="231">
        <v>9593.1299999999992</v>
      </c>
      <c r="M387" s="252">
        <v>1</v>
      </c>
    </row>
    <row r="388" spans="2:13" s="74" customFormat="1" ht="26.4" x14ac:dyDescent="0.9">
      <c r="B388" s="251" t="s">
        <v>199</v>
      </c>
      <c r="C388" s="388" t="s">
        <v>162</v>
      </c>
      <c r="D388" s="228">
        <v>94.361800000000002</v>
      </c>
      <c r="E388" s="228"/>
      <c r="F388" s="228" t="s">
        <v>536</v>
      </c>
      <c r="G388" s="228">
        <v>9</v>
      </c>
      <c r="H388" s="228">
        <v>9.1340000000000003</v>
      </c>
      <c r="I388" s="389" t="s">
        <v>163</v>
      </c>
      <c r="J388" s="231">
        <v>2612</v>
      </c>
      <c r="K388" s="231">
        <v>2612</v>
      </c>
      <c r="L388" s="231">
        <v>2464.73</v>
      </c>
      <c r="M388" s="252">
        <v>1</v>
      </c>
    </row>
    <row r="389" spans="2:13" s="74" customFormat="1" ht="26.4" x14ac:dyDescent="0.9">
      <c r="B389" s="251" t="s">
        <v>199</v>
      </c>
      <c r="C389" s="388" t="s">
        <v>162</v>
      </c>
      <c r="D389" s="228">
        <v>91.827299999999994</v>
      </c>
      <c r="E389" s="228"/>
      <c r="F389" s="228" t="s">
        <v>331</v>
      </c>
      <c r="G389" s="228">
        <v>9</v>
      </c>
      <c r="H389" s="228">
        <v>9.0039999999999996</v>
      </c>
      <c r="I389" s="389" t="s">
        <v>163</v>
      </c>
      <c r="J389" s="231">
        <v>6655</v>
      </c>
      <c r="K389" s="231">
        <v>6655</v>
      </c>
      <c r="L389" s="231">
        <v>6111.11</v>
      </c>
      <c r="M389" s="252">
        <v>1</v>
      </c>
    </row>
    <row r="390" spans="2:13" s="74" customFormat="1" ht="26.4" x14ac:dyDescent="0.9">
      <c r="B390" s="251" t="s">
        <v>199</v>
      </c>
      <c r="C390" s="388" t="s">
        <v>162</v>
      </c>
      <c r="D390" s="228">
        <v>91.806200000000004</v>
      </c>
      <c r="E390" s="228"/>
      <c r="F390" s="228" t="s">
        <v>176</v>
      </c>
      <c r="G390" s="228">
        <v>9</v>
      </c>
      <c r="H390" s="228">
        <v>9.0030000000000001</v>
      </c>
      <c r="I390" s="389" t="s">
        <v>163</v>
      </c>
      <c r="J390" s="231">
        <v>4465</v>
      </c>
      <c r="K390" s="231">
        <v>4465</v>
      </c>
      <c r="L390" s="231">
        <v>4099.1499999999996</v>
      </c>
      <c r="M390" s="252">
        <v>1</v>
      </c>
    </row>
    <row r="391" spans="2:13" s="74" customFormat="1" ht="26.4" x14ac:dyDescent="0.9">
      <c r="B391" s="251" t="s">
        <v>199</v>
      </c>
      <c r="C391" s="388" t="s">
        <v>162</v>
      </c>
      <c r="D391" s="228">
        <v>91.785200000000003</v>
      </c>
      <c r="E391" s="228"/>
      <c r="F391" s="228" t="s">
        <v>197</v>
      </c>
      <c r="G391" s="228">
        <v>9</v>
      </c>
      <c r="H391" s="228">
        <v>9.0020000000000007</v>
      </c>
      <c r="I391" s="389" t="s">
        <v>163</v>
      </c>
      <c r="J391" s="231">
        <v>26072</v>
      </c>
      <c r="K391" s="231">
        <v>26072</v>
      </c>
      <c r="L391" s="231">
        <v>23930.25</v>
      </c>
      <c r="M391" s="252">
        <v>2</v>
      </c>
    </row>
    <row r="392" spans="2:13" s="74" customFormat="1" ht="26.4" x14ac:dyDescent="0.9">
      <c r="B392" s="251" t="s">
        <v>199</v>
      </c>
      <c r="C392" s="388" t="s">
        <v>162</v>
      </c>
      <c r="D392" s="228">
        <v>91.764099999999999</v>
      </c>
      <c r="E392" s="228"/>
      <c r="F392" s="228" t="s">
        <v>177</v>
      </c>
      <c r="G392" s="228">
        <v>9</v>
      </c>
      <c r="H392" s="228">
        <v>9.0010000000000012</v>
      </c>
      <c r="I392" s="389" t="s">
        <v>163</v>
      </c>
      <c r="J392" s="231">
        <v>305939</v>
      </c>
      <c r="K392" s="231">
        <v>305939</v>
      </c>
      <c r="L392" s="231">
        <v>280742.38</v>
      </c>
      <c r="M392" s="252">
        <v>5</v>
      </c>
    </row>
    <row r="393" spans="2:13" s="74" customFormat="1" ht="26.4" x14ac:dyDescent="0.9">
      <c r="B393" s="251" t="s">
        <v>266</v>
      </c>
      <c r="C393" s="388" t="s">
        <v>162</v>
      </c>
      <c r="D393" s="228">
        <v>97.133200000000002</v>
      </c>
      <c r="E393" s="228"/>
      <c r="F393" s="228" t="s">
        <v>213</v>
      </c>
      <c r="G393" s="228">
        <v>8.5</v>
      </c>
      <c r="H393" s="228">
        <v>8.7370000000000001</v>
      </c>
      <c r="I393" s="389" t="s">
        <v>163</v>
      </c>
      <c r="J393" s="231">
        <v>33696</v>
      </c>
      <c r="K393" s="231">
        <v>33696</v>
      </c>
      <c r="L393" s="231">
        <v>32730.01</v>
      </c>
      <c r="M393" s="252">
        <v>1</v>
      </c>
    </row>
    <row r="394" spans="2:13" s="74" customFormat="1" ht="26.4" x14ac:dyDescent="0.9">
      <c r="B394" s="251" t="s">
        <v>266</v>
      </c>
      <c r="C394" s="388" t="s">
        <v>162</v>
      </c>
      <c r="D394" s="228">
        <v>95.808300000000003</v>
      </c>
      <c r="E394" s="228"/>
      <c r="F394" s="228" t="s">
        <v>537</v>
      </c>
      <c r="G394" s="228">
        <v>9</v>
      </c>
      <c r="H394" s="228">
        <v>9.2080000000000002</v>
      </c>
      <c r="I394" s="389" t="s">
        <v>163</v>
      </c>
      <c r="J394" s="231">
        <v>5980</v>
      </c>
      <c r="K394" s="231">
        <v>5980</v>
      </c>
      <c r="L394" s="231">
        <v>5729.34</v>
      </c>
      <c r="M394" s="252">
        <v>1</v>
      </c>
    </row>
    <row r="395" spans="2:13" s="73" customFormat="1" ht="26.4" x14ac:dyDescent="0.9">
      <c r="B395" s="251" t="s">
        <v>538</v>
      </c>
      <c r="C395" s="388" t="s">
        <v>162</v>
      </c>
      <c r="D395" s="228">
        <v>94.302499999999995</v>
      </c>
      <c r="E395" s="228"/>
      <c r="F395" s="228" t="s">
        <v>353</v>
      </c>
      <c r="G395" s="228">
        <v>7.5</v>
      </c>
      <c r="H395" s="228">
        <v>7.5529999999999999</v>
      </c>
      <c r="I395" s="389" t="s">
        <v>163</v>
      </c>
      <c r="J395" s="231">
        <v>500000</v>
      </c>
      <c r="K395" s="231">
        <v>500000</v>
      </c>
      <c r="L395" s="231">
        <v>471512.77</v>
      </c>
      <c r="M395" s="252">
        <v>1</v>
      </c>
    </row>
    <row r="396" spans="2:13" s="73" customFormat="1" ht="26.4" x14ac:dyDescent="0.9">
      <c r="B396" s="251" t="s">
        <v>344</v>
      </c>
      <c r="C396" s="388" t="s">
        <v>162</v>
      </c>
      <c r="D396" s="228">
        <v>96.017200000000003</v>
      </c>
      <c r="E396" s="228"/>
      <c r="F396" s="228" t="s">
        <v>172</v>
      </c>
      <c r="G396" s="228">
        <v>8.25</v>
      </c>
      <c r="H396" s="228">
        <v>8.4190000000000005</v>
      </c>
      <c r="I396" s="389" t="s">
        <v>163</v>
      </c>
      <c r="J396" s="231">
        <v>196845</v>
      </c>
      <c r="K396" s="231">
        <v>196845</v>
      </c>
      <c r="L396" s="231">
        <v>189005.21</v>
      </c>
      <c r="M396" s="252">
        <v>5</v>
      </c>
    </row>
    <row r="397" spans="2:13" s="74" customFormat="1" ht="26.4" x14ac:dyDescent="0.9">
      <c r="B397" s="251" t="s">
        <v>166</v>
      </c>
      <c r="C397" s="388"/>
      <c r="D397" s="228"/>
      <c r="E397" s="228"/>
      <c r="F397" s="228"/>
      <c r="G397" s="228"/>
      <c r="H397" s="228"/>
      <c r="I397" s="389"/>
      <c r="J397" s="398">
        <v>30286481</v>
      </c>
      <c r="K397" s="398">
        <v>30286481</v>
      </c>
      <c r="L397" s="398">
        <v>28816453.410000011</v>
      </c>
      <c r="M397" s="250">
        <v>134</v>
      </c>
    </row>
    <row r="398" spans="2:13" s="74" customFormat="1" ht="26.4" x14ac:dyDescent="0.9">
      <c r="B398" s="249" t="s">
        <v>539</v>
      </c>
      <c r="C398" s="388"/>
      <c r="D398" s="228"/>
      <c r="E398" s="228"/>
      <c r="F398" s="228"/>
      <c r="G398" s="228"/>
      <c r="H398" s="228"/>
      <c r="I398" s="389"/>
      <c r="J398" s="231"/>
      <c r="K398" s="231"/>
      <c r="L398" s="231"/>
      <c r="M398" s="252"/>
    </row>
    <row r="399" spans="2:13" s="74" customFormat="1" ht="26.4" x14ac:dyDescent="0.9">
      <c r="B399" s="251" t="s">
        <v>540</v>
      </c>
      <c r="C399" s="388" t="s">
        <v>162</v>
      </c>
      <c r="D399" s="228">
        <v>100</v>
      </c>
      <c r="E399" s="228">
        <v>8.5</v>
      </c>
      <c r="F399" s="228" t="s">
        <v>298</v>
      </c>
      <c r="G399" s="228">
        <v>8.5</v>
      </c>
      <c r="H399" s="228">
        <v>8.6839999999999993</v>
      </c>
      <c r="I399" s="389" t="s">
        <v>163</v>
      </c>
      <c r="J399" s="231">
        <v>312466.67</v>
      </c>
      <c r="K399" s="231">
        <v>300000</v>
      </c>
      <c r="L399" s="231">
        <v>300000</v>
      </c>
      <c r="M399" s="252">
        <v>1</v>
      </c>
    </row>
    <row r="400" spans="2:13" s="74" customFormat="1" ht="26.4" x14ac:dyDescent="0.9">
      <c r="B400" s="251" t="s">
        <v>540</v>
      </c>
      <c r="C400" s="388" t="s">
        <v>162</v>
      </c>
      <c r="D400" s="228">
        <v>99.938800000000001</v>
      </c>
      <c r="E400" s="228">
        <v>8.5</v>
      </c>
      <c r="F400" s="228" t="s">
        <v>196</v>
      </c>
      <c r="G400" s="228">
        <v>8.75</v>
      </c>
      <c r="H400" s="228">
        <v>9.0410000000000004</v>
      </c>
      <c r="I400" s="389" t="s">
        <v>163</v>
      </c>
      <c r="J400" s="231">
        <v>10222.709999999999</v>
      </c>
      <c r="K400" s="231">
        <v>10010</v>
      </c>
      <c r="L400" s="231">
        <v>10003.879999999999</v>
      </c>
      <c r="M400" s="252">
        <v>1</v>
      </c>
    </row>
    <row r="401" spans="2:13" s="74" customFormat="1" ht="26.4" x14ac:dyDescent="0.9">
      <c r="B401" s="251" t="s">
        <v>540</v>
      </c>
      <c r="C401" s="388" t="s">
        <v>162</v>
      </c>
      <c r="D401" s="228">
        <v>99.770700000000005</v>
      </c>
      <c r="E401" s="228">
        <v>8.5</v>
      </c>
      <c r="F401" s="228" t="s">
        <v>177</v>
      </c>
      <c r="G401" s="228">
        <v>8.75</v>
      </c>
      <c r="H401" s="228">
        <v>8.7510000000000012</v>
      </c>
      <c r="I401" s="389" t="s">
        <v>163</v>
      </c>
      <c r="J401" s="231">
        <v>32434.44</v>
      </c>
      <c r="K401" s="231">
        <v>29900</v>
      </c>
      <c r="L401" s="231">
        <v>29831.45</v>
      </c>
      <c r="M401" s="252">
        <v>3</v>
      </c>
    </row>
    <row r="402" spans="2:13" s="74" customFormat="1" ht="26.4" x14ac:dyDescent="0.9">
      <c r="B402" s="251" t="s">
        <v>541</v>
      </c>
      <c r="C402" s="388" t="s">
        <v>162</v>
      </c>
      <c r="D402" s="228">
        <v>100</v>
      </c>
      <c r="E402" s="228">
        <v>8.5</v>
      </c>
      <c r="F402" s="228" t="s">
        <v>195</v>
      </c>
      <c r="G402" s="228">
        <v>8.5</v>
      </c>
      <c r="H402" s="228">
        <v>8.7429999999999986</v>
      </c>
      <c r="I402" s="389" t="s">
        <v>163</v>
      </c>
      <c r="J402" s="231">
        <v>308500</v>
      </c>
      <c r="K402" s="231">
        <v>300000</v>
      </c>
      <c r="L402" s="231">
        <v>300000</v>
      </c>
      <c r="M402" s="252">
        <v>1</v>
      </c>
    </row>
    <row r="403" spans="2:13" s="74" customFormat="1" ht="26.4" x14ac:dyDescent="0.9">
      <c r="B403" s="251" t="s">
        <v>166</v>
      </c>
      <c r="C403" s="388"/>
      <c r="D403" s="228"/>
      <c r="E403" s="228"/>
      <c r="F403" s="228"/>
      <c r="G403" s="228"/>
      <c r="H403" s="228"/>
      <c r="I403" s="389"/>
      <c r="J403" s="398">
        <v>663623.82000000007</v>
      </c>
      <c r="K403" s="398">
        <v>639910</v>
      </c>
      <c r="L403" s="398">
        <v>639835.33000000007</v>
      </c>
      <c r="M403" s="250">
        <v>6</v>
      </c>
    </row>
    <row r="404" spans="2:13" s="74" customFormat="1" ht="26.4" x14ac:dyDescent="0.9">
      <c r="B404" s="249" t="s">
        <v>200</v>
      </c>
      <c r="C404" s="388"/>
      <c r="D404" s="228"/>
      <c r="E404" s="228"/>
      <c r="F404" s="228"/>
      <c r="G404" s="228"/>
      <c r="H404" s="228"/>
      <c r="I404" s="389"/>
      <c r="J404" s="231"/>
      <c r="K404" s="231"/>
      <c r="L404" s="231"/>
      <c r="M404" s="252"/>
    </row>
    <row r="405" spans="2:13" s="74" customFormat="1" ht="26.4" x14ac:dyDescent="0.9">
      <c r="B405" s="251" t="s">
        <v>540</v>
      </c>
      <c r="C405" s="388" t="s">
        <v>162</v>
      </c>
      <c r="D405" s="228">
        <v>96.048199999999994</v>
      </c>
      <c r="E405" s="228">
        <v>7.5</v>
      </c>
      <c r="F405" s="228" t="s">
        <v>542</v>
      </c>
      <c r="G405" s="228">
        <v>10</v>
      </c>
      <c r="H405" s="228">
        <v>10.38128</v>
      </c>
      <c r="I405" s="389" t="s">
        <v>168</v>
      </c>
      <c r="J405" s="231">
        <v>11848.32</v>
      </c>
      <c r="K405" s="231">
        <v>11848.32</v>
      </c>
      <c r="L405" s="231">
        <v>11380.1</v>
      </c>
      <c r="M405" s="252">
        <v>1</v>
      </c>
    </row>
    <row r="406" spans="2:13" s="74" customFormat="1" ht="26.4" x14ac:dyDescent="0.9">
      <c r="B406" s="251" t="s">
        <v>184</v>
      </c>
      <c r="C406" s="388" t="s">
        <v>162</v>
      </c>
      <c r="D406" s="228">
        <v>99.738799999999998</v>
      </c>
      <c r="E406" s="228">
        <v>8.5</v>
      </c>
      <c r="F406" s="228" t="s">
        <v>525</v>
      </c>
      <c r="G406" s="228">
        <v>9.1</v>
      </c>
      <c r="H406" s="228">
        <v>9.4152699999999996</v>
      </c>
      <c r="I406" s="389" t="s">
        <v>168</v>
      </c>
      <c r="J406" s="231">
        <v>177429</v>
      </c>
      <c r="K406" s="231">
        <v>177429</v>
      </c>
      <c r="L406" s="231">
        <v>176965.63</v>
      </c>
      <c r="M406" s="252">
        <v>1</v>
      </c>
    </row>
    <row r="407" spans="2:13" s="74" customFormat="1" ht="26.4" x14ac:dyDescent="0.9">
      <c r="B407" s="251" t="s">
        <v>184</v>
      </c>
      <c r="C407" s="388" t="s">
        <v>162</v>
      </c>
      <c r="D407" s="228">
        <v>99.597800000000007</v>
      </c>
      <c r="E407" s="228">
        <v>8.5</v>
      </c>
      <c r="F407" s="228" t="s">
        <v>543</v>
      </c>
      <c r="G407" s="228">
        <v>9.1</v>
      </c>
      <c r="H407" s="228">
        <v>9.4152699999999996</v>
      </c>
      <c r="I407" s="389" t="s">
        <v>168</v>
      </c>
      <c r="J407" s="231">
        <v>177429</v>
      </c>
      <c r="K407" s="231">
        <v>177429</v>
      </c>
      <c r="L407" s="231">
        <v>176715.54</v>
      </c>
      <c r="M407" s="252">
        <v>1</v>
      </c>
    </row>
    <row r="408" spans="2:13" s="73" customFormat="1" ht="26.4" x14ac:dyDescent="0.9">
      <c r="B408" s="251" t="s">
        <v>544</v>
      </c>
      <c r="C408" s="388" t="s">
        <v>162</v>
      </c>
      <c r="D408" s="228">
        <v>102.8999</v>
      </c>
      <c r="E408" s="228">
        <v>8.5</v>
      </c>
      <c r="F408" s="228" t="s">
        <v>545</v>
      </c>
      <c r="G408" s="228">
        <v>7.25</v>
      </c>
      <c r="H408" s="228">
        <v>7.4494999999999996</v>
      </c>
      <c r="I408" s="389" t="s">
        <v>168</v>
      </c>
      <c r="J408" s="231">
        <v>525000</v>
      </c>
      <c r="K408" s="231">
        <v>525000</v>
      </c>
      <c r="L408" s="231">
        <v>540224.49</v>
      </c>
      <c r="M408" s="252">
        <v>1</v>
      </c>
    </row>
    <row r="409" spans="2:13" s="73" customFormat="1" ht="26.4" x14ac:dyDescent="0.9">
      <c r="B409" s="251" t="s">
        <v>190</v>
      </c>
      <c r="C409" s="388" t="s">
        <v>162</v>
      </c>
      <c r="D409" s="228">
        <v>97.663499999999999</v>
      </c>
      <c r="E409" s="228">
        <v>8</v>
      </c>
      <c r="F409" s="228" t="s">
        <v>546</v>
      </c>
      <c r="G409" s="228">
        <v>9.5</v>
      </c>
      <c r="H409" s="228">
        <v>9.8438199999999991</v>
      </c>
      <c r="I409" s="389" t="s">
        <v>168</v>
      </c>
      <c r="J409" s="231">
        <v>40800</v>
      </c>
      <c r="K409" s="231">
        <v>40800</v>
      </c>
      <c r="L409" s="231">
        <v>39846.730000000003</v>
      </c>
      <c r="M409" s="252">
        <v>1</v>
      </c>
    </row>
    <row r="410" spans="2:13" s="74" customFormat="1" ht="26.4" x14ac:dyDescent="0.9">
      <c r="B410" s="251" t="s">
        <v>190</v>
      </c>
      <c r="C410" s="388" t="s">
        <v>162</v>
      </c>
      <c r="D410" s="228">
        <v>97.646799999999999</v>
      </c>
      <c r="E410" s="228">
        <v>8</v>
      </c>
      <c r="F410" s="228" t="s">
        <v>547</v>
      </c>
      <c r="G410" s="228">
        <v>9.5</v>
      </c>
      <c r="H410" s="228">
        <v>9.8438199999999991</v>
      </c>
      <c r="I410" s="389" t="s">
        <v>168</v>
      </c>
      <c r="J410" s="231">
        <v>51216</v>
      </c>
      <c r="K410" s="231">
        <v>51216</v>
      </c>
      <c r="L410" s="231">
        <v>50010.84</v>
      </c>
      <c r="M410" s="252">
        <v>1</v>
      </c>
    </row>
    <row r="411" spans="2:13" s="74" customFormat="1" ht="26.4" x14ac:dyDescent="0.9">
      <c r="B411" s="251" t="s">
        <v>190</v>
      </c>
      <c r="C411" s="388" t="s">
        <v>162</v>
      </c>
      <c r="D411" s="228">
        <v>97.640199999999993</v>
      </c>
      <c r="E411" s="228">
        <v>8</v>
      </c>
      <c r="F411" s="228" t="s">
        <v>548</v>
      </c>
      <c r="G411" s="228">
        <v>9.5</v>
      </c>
      <c r="H411" s="228">
        <v>9.8438199999999991</v>
      </c>
      <c r="I411" s="389" t="s">
        <v>168</v>
      </c>
      <c r="J411" s="231">
        <v>40600</v>
      </c>
      <c r="K411" s="231">
        <v>40600</v>
      </c>
      <c r="L411" s="231">
        <v>39641.96</v>
      </c>
      <c r="M411" s="252">
        <v>1</v>
      </c>
    </row>
    <row r="412" spans="2:13" s="74" customFormat="1" ht="26.4" x14ac:dyDescent="0.9">
      <c r="B412" s="251" t="s">
        <v>190</v>
      </c>
      <c r="C412" s="388" t="s">
        <v>162</v>
      </c>
      <c r="D412" s="228">
        <v>97.627099999999999</v>
      </c>
      <c r="E412" s="228">
        <v>8</v>
      </c>
      <c r="F412" s="228" t="s">
        <v>307</v>
      </c>
      <c r="G412" s="228">
        <v>9.5</v>
      </c>
      <c r="H412" s="228">
        <v>9.8438199999999991</v>
      </c>
      <c r="I412" s="389" t="s">
        <v>168</v>
      </c>
      <c r="J412" s="231">
        <v>10000</v>
      </c>
      <c r="K412" s="231">
        <v>10000</v>
      </c>
      <c r="L412" s="231">
        <v>9762.7099999999991</v>
      </c>
      <c r="M412" s="252">
        <v>1</v>
      </c>
    </row>
    <row r="413" spans="2:13" s="74" customFormat="1" ht="26.4" x14ac:dyDescent="0.9">
      <c r="B413" s="251" t="s">
        <v>482</v>
      </c>
      <c r="C413" s="388" t="s">
        <v>162</v>
      </c>
      <c r="D413" s="228">
        <v>99.922600000000003</v>
      </c>
      <c r="E413" s="228">
        <v>9</v>
      </c>
      <c r="F413" s="228" t="s">
        <v>549</v>
      </c>
      <c r="G413" s="228">
        <v>9.5</v>
      </c>
      <c r="H413" s="228">
        <v>9.8438199999999991</v>
      </c>
      <c r="I413" s="389" t="s">
        <v>168</v>
      </c>
      <c r="J413" s="231">
        <v>2250</v>
      </c>
      <c r="K413" s="231">
        <v>2250</v>
      </c>
      <c r="L413" s="231">
        <v>2248.2600000000002</v>
      </c>
      <c r="M413" s="252">
        <v>1</v>
      </c>
    </row>
    <row r="414" spans="2:13" s="74" customFormat="1" ht="26.4" x14ac:dyDescent="0.9">
      <c r="B414" s="251" t="s">
        <v>482</v>
      </c>
      <c r="C414" s="388" t="s">
        <v>162</v>
      </c>
      <c r="D414" s="228">
        <v>99.802199999999999</v>
      </c>
      <c r="E414" s="228">
        <v>9</v>
      </c>
      <c r="F414" s="228" t="s">
        <v>550</v>
      </c>
      <c r="G414" s="228">
        <v>9.5</v>
      </c>
      <c r="H414" s="228">
        <v>9.8438199999999991</v>
      </c>
      <c r="I414" s="389" t="s">
        <v>168</v>
      </c>
      <c r="J414" s="231">
        <v>2250</v>
      </c>
      <c r="K414" s="231">
        <v>2250</v>
      </c>
      <c r="L414" s="231">
        <v>2245.5500000000002</v>
      </c>
      <c r="M414" s="252">
        <v>1</v>
      </c>
    </row>
    <row r="415" spans="2:13" s="74" customFormat="1" ht="26.4" x14ac:dyDescent="0.9">
      <c r="B415" s="251" t="s">
        <v>482</v>
      </c>
      <c r="C415" s="388" t="s">
        <v>162</v>
      </c>
      <c r="D415" s="228">
        <v>99.6845</v>
      </c>
      <c r="E415" s="228">
        <v>9</v>
      </c>
      <c r="F415" s="228" t="s">
        <v>551</v>
      </c>
      <c r="G415" s="228">
        <v>9.5</v>
      </c>
      <c r="H415" s="228">
        <v>9.8438199999999991</v>
      </c>
      <c r="I415" s="389" t="s">
        <v>168</v>
      </c>
      <c r="J415" s="231">
        <v>2250</v>
      </c>
      <c r="K415" s="231">
        <v>2250</v>
      </c>
      <c r="L415" s="231">
        <v>2242.9</v>
      </c>
      <c r="M415" s="252">
        <v>1</v>
      </c>
    </row>
    <row r="416" spans="2:13" s="74" customFormat="1" ht="26.4" x14ac:dyDescent="0.9">
      <c r="B416" s="251" t="s">
        <v>482</v>
      </c>
      <c r="C416" s="388" t="s">
        <v>162</v>
      </c>
      <c r="D416" s="228">
        <v>99.569599999999994</v>
      </c>
      <c r="E416" s="228">
        <v>9</v>
      </c>
      <c r="F416" s="228" t="s">
        <v>340</v>
      </c>
      <c r="G416" s="228">
        <v>9.5</v>
      </c>
      <c r="H416" s="228">
        <v>9.8438199999999991</v>
      </c>
      <c r="I416" s="389" t="s">
        <v>168</v>
      </c>
      <c r="J416" s="231">
        <v>2250</v>
      </c>
      <c r="K416" s="231">
        <v>2250</v>
      </c>
      <c r="L416" s="231">
        <v>2240.3200000000002</v>
      </c>
      <c r="M416" s="252">
        <v>1</v>
      </c>
    </row>
    <row r="417" spans="2:13" s="74" customFormat="1" ht="26.4" x14ac:dyDescent="0.9">
      <c r="B417" s="251" t="s">
        <v>482</v>
      </c>
      <c r="C417" s="388" t="s">
        <v>162</v>
      </c>
      <c r="D417" s="228">
        <v>99.457300000000004</v>
      </c>
      <c r="E417" s="228">
        <v>9</v>
      </c>
      <c r="F417" s="228" t="s">
        <v>552</v>
      </c>
      <c r="G417" s="228">
        <v>9.5</v>
      </c>
      <c r="H417" s="228">
        <v>9.8438199999999991</v>
      </c>
      <c r="I417" s="389" t="s">
        <v>168</v>
      </c>
      <c r="J417" s="231">
        <v>2250</v>
      </c>
      <c r="K417" s="231">
        <v>2250</v>
      </c>
      <c r="L417" s="231">
        <v>2237.79</v>
      </c>
      <c r="M417" s="252">
        <v>1</v>
      </c>
    </row>
    <row r="418" spans="2:13" s="74" customFormat="1" ht="26.4" x14ac:dyDescent="0.9">
      <c r="B418" s="251" t="s">
        <v>482</v>
      </c>
      <c r="C418" s="388" t="s">
        <v>162</v>
      </c>
      <c r="D418" s="228">
        <v>99.3476</v>
      </c>
      <c r="E418" s="228">
        <v>9</v>
      </c>
      <c r="F418" s="228" t="s">
        <v>553</v>
      </c>
      <c r="G418" s="228">
        <v>9.5</v>
      </c>
      <c r="H418" s="228">
        <v>9.8438199999999991</v>
      </c>
      <c r="I418" s="389" t="s">
        <v>168</v>
      </c>
      <c r="J418" s="231">
        <v>2250</v>
      </c>
      <c r="K418" s="231">
        <v>2250</v>
      </c>
      <c r="L418" s="231">
        <v>2235.3200000000002</v>
      </c>
      <c r="M418" s="252">
        <v>1</v>
      </c>
    </row>
    <row r="419" spans="2:13" s="74" customFormat="1" ht="26.4" x14ac:dyDescent="0.9">
      <c r="B419" s="251" t="s">
        <v>482</v>
      </c>
      <c r="C419" s="388" t="s">
        <v>162</v>
      </c>
      <c r="D419" s="228">
        <v>99.240499999999997</v>
      </c>
      <c r="E419" s="228">
        <v>9</v>
      </c>
      <c r="F419" s="228" t="s">
        <v>554</v>
      </c>
      <c r="G419" s="228">
        <v>9.5</v>
      </c>
      <c r="H419" s="228">
        <v>9.8438199999999991</v>
      </c>
      <c r="I419" s="389" t="s">
        <v>168</v>
      </c>
      <c r="J419" s="231">
        <v>2250</v>
      </c>
      <c r="K419" s="231">
        <v>2250</v>
      </c>
      <c r="L419" s="231">
        <v>2232.91</v>
      </c>
      <c r="M419" s="252">
        <v>1</v>
      </c>
    </row>
    <row r="420" spans="2:13" s="74" customFormat="1" ht="26.4" x14ac:dyDescent="0.9">
      <c r="B420" s="251" t="s">
        <v>482</v>
      </c>
      <c r="C420" s="388" t="s">
        <v>162</v>
      </c>
      <c r="D420" s="228">
        <v>99.135900000000007</v>
      </c>
      <c r="E420" s="228">
        <v>9</v>
      </c>
      <c r="F420" s="228" t="s">
        <v>555</v>
      </c>
      <c r="G420" s="228">
        <v>9.5</v>
      </c>
      <c r="H420" s="228">
        <v>9.8438199999999991</v>
      </c>
      <c r="I420" s="389" t="s">
        <v>168</v>
      </c>
      <c r="J420" s="231">
        <v>2250</v>
      </c>
      <c r="K420" s="231">
        <v>2250</v>
      </c>
      <c r="L420" s="231">
        <v>2230.56</v>
      </c>
      <c r="M420" s="252">
        <v>1</v>
      </c>
    </row>
    <row r="421" spans="2:13" s="74" customFormat="1" ht="26.4" x14ac:dyDescent="0.9">
      <c r="B421" s="251" t="s">
        <v>482</v>
      </c>
      <c r="C421" s="388" t="s">
        <v>162</v>
      </c>
      <c r="D421" s="228">
        <v>99.033699999999996</v>
      </c>
      <c r="E421" s="228">
        <v>9</v>
      </c>
      <c r="F421" s="228" t="s">
        <v>556</v>
      </c>
      <c r="G421" s="228">
        <v>9.5</v>
      </c>
      <c r="H421" s="228">
        <v>9.8438199999999991</v>
      </c>
      <c r="I421" s="389" t="s">
        <v>168</v>
      </c>
      <c r="J421" s="231">
        <v>4100</v>
      </c>
      <c r="K421" s="231">
        <v>4100</v>
      </c>
      <c r="L421" s="231">
        <v>4060.38</v>
      </c>
      <c r="M421" s="252">
        <v>1</v>
      </c>
    </row>
    <row r="422" spans="2:13" s="74" customFormat="1" ht="26.4" x14ac:dyDescent="0.9">
      <c r="B422" s="251" t="s">
        <v>482</v>
      </c>
      <c r="C422" s="388" t="s">
        <v>162</v>
      </c>
      <c r="D422" s="228">
        <v>98.933899999999994</v>
      </c>
      <c r="E422" s="228">
        <v>9</v>
      </c>
      <c r="F422" s="228" t="s">
        <v>557</v>
      </c>
      <c r="G422" s="228">
        <v>9.5</v>
      </c>
      <c r="H422" s="228">
        <v>9.8438199999999991</v>
      </c>
      <c r="I422" s="389" t="s">
        <v>168</v>
      </c>
      <c r="J422" s="231">
        <v>4100</v>
      </c>
      <c r="K422" s="231">
        <v>4100</v>
      </c>
      <c r="L422" s="231">
        <v>4056.29</v>
      </c>
      <c r="M422" s="252">
        <v>1</v>
      </c>
    </row>
    <row r="423" spans="2:13" s="74" customFormat="1" ht="26.4" x14ac:dyDescent="0.9">
      <c r="B423" s="251" t="s">
        <v>482</v>
      </c>
      <c r="C423" s="388" t="s">
        <v>162</v>
      </c>
      <c r="D423" s="228">
        <v>98.836299999999994</v>
      </c>
      <c r="E423" s="228">
        <v>9</v>
      </c>
      <c r="F423" s="228" t="s">
        <v>558</v>
      </c>
      <c r="G423" s="228">
        <v>9.5</v>
      </c>
      <c r="H423" s="228">
        <v>9.8438199999999991</v>
      </c>
      <c r="I423" s="389" t="s">
        <v>168</v>
      </c>
      <c r="J423" s="231">
        <v>4100</v>
      </c>
      <c r="K423" s="231">
        <v>4100</v>
      </c>
      <c r="L423" s="231">
        <v>4052.29</v>
      </c>
      <c r="M423" s="252">
        <v>1</v>
      </c>
    </row>
    <row r="424" spans="2:13" s="74" customFormat="1" ht="26.4" x14ac:dyDescent="0.9">
      <c r="B424" s="251" t="s">
        <v>482</v>
      </c>
      <c r="C424" s="388" t="s">
        <v>162</v>
      </c>
      <c r="D424" s="228">
        <v>98.741100000000003</v>
      </c>
      <c r="E424" s="228">
        <v>9</v>
      </c>
      <c r="F424" s="228" t="s">
        <v>559</v>
      </c>
      <c r="G424" s="228">
        <v>9.5</v>
      </c>
      <c r="H424" s="228">
        <v>9.8438199999999991</v>
      </c>
      <c r="I424" s="389" t="s">
        <v>168</v>
      </c>
      <c r="J424" s="231">
        <v>4100</v>
      </c>
      <c r="K424" s="231">
        <v>4100</v>
      </c>
      <c r="L424" s="231">
        <v>4048.39</v>
      </c>
      <c r="M424" s="252">
        <v>1</v>
      </c>
    </row>
    <row r="425" spans="2:13" s="74" customFormat="1" ht="26.4" x14ac:dyDescent="0.9">
      <c r="B425" s="251" t="s">
        <v>482</v>
      </c>
      <c r="C425" s="388" t="s">
        <v>162</v>
      </c>
      <c r="D425" s="228">
        <v>98.647999999999996</v>
      </c>
      <c r="E425" s="228">
        <v>9</v>
      </c>
      <c r="F425" s="228" t="s">
        <v>560</v>
      </c>
      <c r="G425" s="228">
        <v>9.5</v>
      </c>
      <c r="H425" s="228">
        <v>9.8438199999999991</v>
      </c>
      <c r="I425" s="389" t="s">
        <v>168</v>
      </c>
      <c r="J425" s="231">
        <v>4100</v>
      </c>
      <c r="K425" s="231">
        <v>4100</v>
      </c>
      <c r="L425" s="231">
        <v>4044.57</v>
      </c>
      <c r="M425" s="252">
        <v>1</v>
      </c>
    </row>
    <row r="426" spans="2:13" s="74" customFormat="1" ht="26.4" x14ac:dyDescent="0.9">
      <c r="B426" s="251" t="s">
        <v>482</v>
      </c>
      <c r="C426" s="388" t="s">
        <v>162</v>
      </c>
      <c r="D426" s="228">
        <v>98.557199999999995</v>
      </c>
      <c r="E426" s="228">
        <v>9</v>
      </c>
      <c r="F426" s="228" t="s">
        <v>561</v>
      </c>
      <c r="G426" s="228">
        <v>9.5</v>
      </c>
      <c r="H426" s="228">
        <v>9.8438199999999991</v>
      </c>
      <c r="I426" s="389" t="s">
        <v>168</v>
      </c>
      <c r="J426" s="231">
        <v>4100</v>
      </c>
      <c r="K426" s="231">
        <v>4100</v>
      </c>
      <c r="L426" s="231">
        <v>4040.85</v>
      </c>
      <c r="M426" s="252">
        <v>1</v>
      </c>
    </row>
    <row r="427" spans="2:13" s="74" customFormat="1" ht="26.4" x14ac:dyDescent="0.9">
      <c r="B427" s="251" t="s">
        <v>482</v>
      </c>
      <c r="C427" s="388" t="s">
        <v>162</v>
      </c>
      <c r="D427" s="228">
        <v>98.468400000000003</v>
      </c>
      <c r="E427" s="228">
        <v>9</v>
      </c>
      <c r="F427" s="228" t="s">
        <v>562</v>
      </c>
      <c r="G427" s="228">
        <v>9.5</v>
      </c>
      <c r="H427" s="228">
        <v>9.8438199999999991</v>
      </c>
      <c r="I427" s="389" t="s">
        <v>168</v>
      </c>
      <c r="J427" s="231">
        <v>4100</v>
      </c>
      <c r="K427" s="231">
        <v>4100</v>
      </c>
      <c r="L427" s="231">
        <v>4037.21</v>
      </c>
      <c r="M427" s="252">
        <v>1</v>
      </c>
    </row>
    <row r="428" spans="2:13" s="74" customFormat="1" ht="26.4" x14ac:dyDescent="0.9">
      <c r="B428" s="251" t="s">
        <v>482</v>
      </c>
      <c r="C428" s="388" t="s">
        <v>162</v>
      </c>
      <c r="D428" s="228">
        <v>98.381699999999995</v>
      </c>
      <c r="E428" s="228">
        <v>9</v>
      </c>
      <c r="F428" s="228" t="s">
        <v>563</v>
      </c>
      <c r="G428" s="228">
        <v>9.5</v>
      </c>
      <c r="H428" s="228">
        <v>9.8438199999999991</v>
      </c>
      <c r="I428" s="389" t="s">
        <v>168</v>
      </c>
      <c r="J428" s="231">
        <v>4100</v>
      </c>
      <c r="K428" s="231">
        <v>4100</v>
      </c>
      <c r="L428" s="231">
        <v>4033.65</v>
      </c>
      <c r="M428" s="252">
        <v>1</v>
      </c>
    </row>
    <row r="429" spans="2:13" s="74" customFormat="1" ht="26.4" x14ac:dyDescent="0.9">
      <c r="B429" s="251" t="s">
        <v>482</v>
      </c>
      <c r="C429" s="388" t="s">
        <v>162</v>
      </c>
      <c r="D429" s="228">
        <v>98.296999999999997</v>
      </c>
      <c r="E429" s="228">
        <v>9</v>
      </c>
      <c r="F429" s="228" t="s">
        <v>564</v>
      </c>
      <c r="G429" s="228">
        <v>9.5</v>
      </c>
      <c r="H429" s="228">
        <v>9.8438199999999991</v>
      </c>
      <c r="I429" s="389" t="s">
        <v>168</v>
      </c>
      <c r="J429" s="231">
        <v>4100</v>
      </c>
      <c r="K429" s="231">
        <v>4100</v>
      </c>
      <c r="L429" s="231">
        <v>4030.18</v>
      </c>
      <c r="M429" s="252">
        <v>1</v>
      </c>
    </row>
    <row r="430" spans="2:13" s="74" customFormat="1" ht="26.4" x14ac:dyDescent="0.9">
      <c r="B430" s="251" t="s">
        <v>482</v>
      </c>
      <c r="C430" s="388" t="s">
        <v>162</v>
      </c>
      <c r="D430" s="228">
        <v>98.214200000000005</v>
      </c>
      <c r="E430" s="228">
        <v>9</v>
      </c>
      <c r="F430" s="228" t="s">
        <v>565</v>
      </c>
      <c r="G430" s="228">
        <v>9.5</v>
      </c>
      <c r="H430" s="228">
        <v>9.8438199999999991</v>
      </c>
      <c r="I430" s="389" t="s">
        <v>168</v>
      </c>
      <c r="J430" s="231">
        <v>4100</v>
      </c>
      <c r="K430" s="231">
        <v>4100</v>
      </c>
      <c r="L430" s="231">
        <v>4026.78</v>
      </c>
      <c r="M430" s="252">
        <v>1</v>
      </c>
    </row>
    <row r="431" spans="2:13" s="74" customFormat="1" ht="26.4" x14ac:dyDescent="0.9">
      <c r="B431" s="251" t="s">
        <v>482</v>
      </c>
      <c r="C431" s="388" t="s">
        <v>162</v>
      </c>
      <c r="D431" s="228">
        <v>98.133399999999995</v>
      </c>
      <c r="E431" s="228">
        <v>9</v>
      </c>
      <c r="F431" s="228" t="s">
        <v>566</v>
      </c>
      <c r="G431" s="228">
        <v>9.5</v>
      </c>
      <c r="H431" s="228">
        <v>9.8438199999999991</v>
      </c>
      <c r="I431" s="389" t="s">
        <v>168</v>
      </c>
      <c r="J431" s="231">
        <v>4100</v>
      </c>
      <c r="K431" s="231">
        <v>4100</v>
      </c>
      <c r="L431" s="231">
        <v>4023.47</v>
      </c>
      <c r="M431" s="252">
        <v>1</v>
      </c>
    </row>
    <row r="432" spans="2:13" s="74" customFormat="1" ht="26.4" x14ac:dyDescent="0.9">
      <c r="B432" s="251" t="s">
        <v>482</v>
      </c>
      <c r="C432" s="388" t="s">
        <v>162</v>
      </c>
      <c r="D432" s="228">
        <v>98.054400000000001</v>
      </c>
      <c r="E432" s="228">
        <v>9</v>
      </c>
      <c r="F432" s="228" t="s">
        <v>567</v>
      </c>
      <c r="G432" s="228">
        <v>9.5</v>
      </c>
      <c r="H432" s="228">
        <v>9.8438199999999991</v>
      </c>
      <c r="I432" s="389" t="s">
        <v>168</v>
      </c>
      <c r="J432" s="231">
        <v>4100</v>
      </c>
      <c r="K432" s="231">
        <v>4100</v>
      </c>
      <c r="L432" s="231">
        <v>4020.23</v>
      </c>
      <c r="M432" s="252">
        <v>1</v>
      </c>
    </row>
    <row r="433" spans="2:13" s="74" customFormat="1" ht="26.4" x14ac:dyDescent="0.9">
      <c r="B433" s="251" t="s">
        <v>482</v>
      </c>
      <c r="C433" s="388" t="s">
        <v>162</v>
      </c>
      <c r="D433" s="228">
        <v>97.9773</v>
      </c>
      <c r="E433" s="228">
        <v>9</v>
      </c>
      <c r="F433" s="228" t="s">
        <v>568</v>
      </c>
      <c r="G433" s="228">
        <v>9.5</v>
      </c>
      <c r="H433" s="228">
        <v>9.8438199999999991</v>
      </c>
      <c r="I433" s="389" t="s">
        <v>168</v>
      </c>
      <c r="J433" s="231">
        <v>4100</v>
      </c>
      <c r="K433" s="231">
        <v>4100</v>
      </c>
      <c r="L433" s="231">
        <v>4017.07</v>
      </c>
      <c r="M433" s="252">
        <v>1</v>
      </c>
    </row>
    <row r="434" spans="2:13" s="74" customFormat="1" ht="26.4" x14ac:dyDescent="0.9">
      <c r="B434" s="251" t="s">
        <v>482</v>
      </c>
      <c r="C434" s="388" t="s">
        <v>162</v>
      </c>
      <c r="D434" s="228">
        <v>97.902000000000001</v>
      </c>
      <c r="E434" s="228">
        <v>9</v>
      </c>
      <c r="F434" s="228" t="s">
        <v>569</v>
      </c>
      <c r="G434" s="228">
        <v>9.5</v>
      </c>
      <c r="H434" s="228">
        <v>9.8438199999999991</v>
      </c>
      <c r="I434" s="389" t="s">
        <v>168</v>
      </c>
      <c r="J434" s="231">
        <v>4100</v>
      </c>
      <c r="K434" s="231">
        <v>4100</v>
      </c>
      <c r="L434" s="231">
        <v>4013.98</v>
      </c>
      <c r="M434" s="252">
        <v>1</v>
      </c>
    </row>
    <row r="435" spans="2:13" s="74" customFormat="1" ht="26.4" x14ac:dyDescent="0.9">
      <c r="B435" s="251" t="s">
        <v>482</v>
      </c>
      <c r="C435" s="388" t="s">
        <v>162</v>
      </c>
      <c r="D435" s="228">
        <v>97.828400000000002</v>
      </c>
      <c r="E435" s="228">
        <v>9</v>
      </c>
      <c r="F435" s="228" t="s">
        <v>570</v>
      </c>
      <c r="G435" s="228">
        <v>9.5</v>
      </c>
      <c r="H435" s="228">
        <v>9.8438199999999991</v>
      </c>
      <c r="I435" s="389" t="s">
        <v>168</v>
      </c>
      <c r="J435" s="231">
        <v>4100</v>
      </c>
      <c r="K435" s="231">
        <v>4100</v>
      </c>
      <c r="L435" s="231">
        <v>4010.97</v>
      </c>
      <c r="M435" s="252">
        <v>1</v>
      </c>
    </row>
    <row r="436" spans="2:13" s="74" customFormat="1" ht="26.4" x14ac:dyDescent="0.9">
      <c r="B436" s="251" t="s">
        <v>482</v>
      </c>
      <c r="C436" s="388" t="s">
        <v>162</v>
      </c>
      <c r="D436" s="228">
        <v>97.756500000000003</v>
      </c>
      <c r="E436" s="228">
        <v>9</v>
      </c>
      <c r="F436" s="228" t="s">
        <v>571</v>
      </c>
      <c r="G436" s="228">
        <v>9.5</v>
      </c>
      <c r="H436" s="228">
        <v>9.8438199999999991</v>
      </c>
      <c r="I436" s="389" t="s">
        <v>168</v>
      </c>
      <c r="J436" s="231">
        <v>4100</v>
      </c>
      <c r="K436" s="231">
        <v>4100</v>
      </c>
      <c r="L436" s="231">
        <v>4008.02</v>
      </c>
      <c r="M436" s="252">
        <v>1</v>
      </c>
    </row>
    <row r="437" spans="2:13" s="74" customFormat="1" ht="26.4" x14ac:dyDescent="0.9">
      <c r="B437" s="251" t="s">
        <v>482</v>
      </c>
      <c r="C437" s="388" t="s">
        <v>162</v>
      </c>
      <c r="D437" s="228">
        <v>97.686300000000003</v>
      </c>
      <c r="E437" s="228">
        <v>9</v>
      </c>
      <c r="F437" s="228" t="s">
        <v>572</v>
      </c>
      <c r="G437" s="228">
        <v>9.5</v>
      </c>
      <c r="H437" s="228">
        <v>9.8438199999999991</v>
      </c>
      <c r="I437" s="389" t="s">
        <v>168</v>
      </c>
      <c r="J437" s="231">
        <v>4100</v>
      </c>
      <c r="K437" s="231">
        <v>4100</v>
      </c>
      <c r="L437" s="231">
        <v>4005.14</v>
      </c>
      <c r="M437" s="252">
        <v>1</v>
      </c>
    </row>
    <row r="438" spans="2:13" s="74" customFormat="1" ht="26.4" x14ac:dyDescent="0.9">
      <c r="B438" s="251" t="s">
        <v>482</v>
      </c>
      <c r="C438" s="388" t="s">
        <v>162</v>
      </c>
      <c r="D438" s="228">
        <v>97.617800000000003</v>
      </c>
      <c r="E438" s="228">
        <v>9</v>
      </c>
      <c r="F438" s="228" t="s">
        <v>573</v>
      </c>
      <c r="G438" s="228">
        <v>9.5</v>
      </c>
      <c r="H438" s="228">
        <v>9.8438199999999991</v>
      </c>
      <c r="I438" s="389" t="s">
        <v>168</v>
      </c>
      <c r="J438" s="231">
        <v>4100</v>
      </c>
      <c r="K438" s="231">
        <v>4100</v>
      </c>
      <c r="L438" s="231">
        <v>4002.33</v>
      </c>
      <c r="M438" s="252">
        <v>1</v>
      </c>
    </row>
    <row r="439" spans="2:13" s="74" customFormat="1" ht="26.4" x14ac:dyDescent="0.9">
      <c r="B439" s="251" t="s">
        <v>482</v>
      </c>
      <c r="C439" s="388" t="s">
        <v>162</v>
      </c>
      <c r="D439" s="228">
        <v>97.550799999999995</v>
      </c>
      <c r="E439" s="228">
        <v>9</v>
      </c>
      <c r="F439" s="228" t="s">
        <v>574</v>
      </c>
      <c r="G439" s="228">
        <v>9.5</v>
      </c>
      <c r="H439" s="228">
        <v>9.8438199999999991</v>
      </c>
      <c r="I439" s="389" t="s">
        <v>168</v>
      </c>
      <c r="J439" s="231">
        <v>4100</v>
      </c>
      <c r="K439" s="231">
        <v>4100</v>
      </c>
      <c r="L439" s="231">
        <v>3999.58</v>
      </c>
      <c r="M439" s="252">
        <v>1</v>
      </c>
    </row>
    <row r="440" spans="2:13" s="74" customFormat="1" ht="26.4" x14ac:dyDescent="0.9">
      <c r="B440" s="251" t="s">
        <v>482</v>
      </c>
      <c r="C440" s="388" t="s">
        <v>162</v>
      </c>
      <c r="D440" s="228">
        <v>97.485299999999995</v>
      </c>
      <c r="E440" s="228">
        <v>9</v>
      </c>
      <c r="F440" s="228" t="s">
        <v>575</v>
      </c>
      <c r="G440" s="228">
        <v>9.5</v>
      </c>
      <c r="H440" s="228">
        <v>9.8438199999999991</v>
      </c>
      <c r="I440" s="389" t="s">
        <v>168</v>
      </c>
      <c r="J440" s="231">
        <v>4100</v>
      </c>
      <c r="K440" s="231">
        <v>4100</v>
      </c>
      <c r="L440" s="231">
        <v>3996.9</v>
      </c>
      <c r="M440" s="252">
        <v>1</v>
      </c>
    </row>
    <row r="441" spans="2:13" s="74" customFormat="1" ht="26.4" x14ac:dyDescent="0.9">
      <c r="B441" s="251" t="s">
        <v>282</v>
      </c>
      <c r="C441" s="388" t="s">
        <v>162</v>
      </c>
      <c r="D441" s="228">
        <v>100</v>
      </c>
      <c r="E441" s="228">
        <v>9</v>
      </c>
      <c r="F441" s="228" t="s">
        <v>172</v>
      </c>
      <c r="G441" s="228">
        <v>9</v>
      </c>
      <c r="H441" s="228">
        <v>9.3083299999999998</v>
      </c>
      <c r="I441" s="389" t="s">
        <v>168</v>
      </c>
      <c r="J441" s="231">
        <v>41650</v>
      </c>
      <c r="K441" s="231">
        <v>41650</v>
      </c>
      <c r="L441" s="231">
        <v>41650</v>
      </c>
      <c r="M441" s="252">
        <v>1</v>
      </c>
    </row>
    <row r="442" spans="2:13" s="74" customFormat="1" ht="26.4" x14ac:dyDescent="0.9">
      <c r="B442" s="251" t="s">
        <v>199</v>
      </c>
      <c r="C442" s="388" t="s">
        <v>162</v>
      </c>
      <c r="D442" s="228">
        <v>99.983400000000003</v>
      </c>
      <c r="E442" s="228">
        <v>9</v>
      </c>
      <c r="F442" s="228" t="s">
        <v>285</v>
      </c>
      <c r="G442" s="228">
        <v>9</v>
      </c>
      <c r="H442" s="228">
        <v>9.2025000000000006</v>
      </c>
      <c r="I442" s="389" t="s">
        <v>168</v>
      </c>
      <c r="J442" s="231">
        <v>1900</v>
      </c>
      <c r="K442" s="231">
        <v>1900</v>
      </c>
      <c r="L442" s="231">
        <v>1899.69</v>
      </c>
      <c r="M442" s="252">
        <v>1</v>
      </c>
    </row>
    <row r="443" spans="2:13" s="74" customFormat="1" ht="26.4" x14ac:dyDescent="0.9">
      <c r="B443" s="251" t="s">
        <v>199</v>
      </c>
      <c r="C443" s="388" t="s">
        <v>162</v>
      </c>
      <c r="D443" s="228">
        <v>99.980500000000006</v>
      </c>
      <c r="E443" s="228">
        <v>9</v>
      </c>
      <c r="F443" s="228" t="s">
        <v>576</v>
      </c>
      <c r="G443" s="228">
        <v>9</v>
      </c>
      <c r="H443" s="228">
        <v>9.2025000000000006</v>
      </c>
      <c r="I443" s="389" t="s">
        <v>168</v>
      </c>
      <c r="J443" s="231">
        <v>2000</v>
      </c>
      <c r="K443" s="231">
        <v>2000</v>
      </c>
      <c r="L443" s="231">
        <v>1999.61</v>
      </c>
      <c r="M443" s="252">
        <v>1</v>
      </c>
    </row>
    <row r="444" spans="2:13" s="74" customFormat="1" ht="26.4" x14ac:dyDescent="0.9">
      <c r="B444" s="251" t="s">
        <v>199</v>
      </c>
      <c r="C444" s="388" t="s">
        <v>162</v>
      </c>
      <c r="D444" s="228">
        <v>96.077500000000001</v>
      </c>
      <c r="E444" s="228">
        <v>8</v>
      </c>
      <c r="F444" s="228" t="s">
        <v>577</v>
      </c>
      <c r="G444" s="228">
        <v>9.5</v>
      </c>
      <c r="H444" s="228">
        <v>9.8438199999999991</v>
      </c>
      <c r="I444" s="389" t="s">
        <v>168</v>
      </c>
      <c r="J444" s="231">
        <v>34426</v>
      </c>
      <c r="K444" s="231">
        <v>34426</v>
      </c>
      <c r="L444" s="231">
        <v>33075.660000000003</v>
      </c>
      <c r="M444" s="252">
        <v>1</v>
      </c>
    </row>
    <row r="445" spans="2:13" s="74" customFormat="1" ht="26.4" x14ac:dyDescent="0.9">
      <c r="B445" s="251" t="s">
        <v>199</v>
      </c>
      <c r="C445" s="388" t="s">
        <v>162</v>
      </c>
      <c r="D445" s="228">
        <v>95.802099999999996</v>
      </c>
      <c r="E445" s="228">
        <v>8</v>
      </c>
      <c r="F445" s="228" t="s">
        <v>578</v>
      </c>
      <c r="G445" s="228">
        <v>9.5</v>
      </c>
      <c r="H445" s="228">
        <v>9.8438199999999991</v>
      </c>
      <c r="I445" s="389" t="s">
        <v>168</v>
      </c>
      <c r="J445" s="231">
        <v>85574</v>
      </c>
      <c r="K445" s="231">
        <v>85574</v>
      </c>
      <c r="L445" s="231">
        <v>81981.75</v>
      </c>
      <c r="M445" s="252">
        <v>1</v>
      </c>
    </row>
    <row r="446" spans="2:13" s="74" customFormat="1" ht="26.4" x14ac:dyDescent="0.9">
      <c r="B446" s="251" t="s">
        <v>199</v>
      </c>
      <c r="C446" s="388" t="s">
        <v>162</v>
      </c>
      <c r="D446" s="228">
        <v>95.843299999999999</v>
      </c>
      <c r="E446" s="228">
        <v>8</v>
      </c>
      <c r="F446" s="228" t="s">
        <v>579</v>
      </c>
      <c r="G446" s="228">
        <v>9.5046999999999997</v>
      </c>
      <c r="H446" s="228">
        <v>9.8488699999999998</v>
      </c>
      <c r="I446" s="389" t="s">
        <v>168</v>
      </c>
      <c r="J446" s="231">
        <v>250000</v>
      </c>
      <c r="K446" s="231">
        <v>250000</v>
      </c>
      <c r="L446" s="231">
        <v>239608.42</v>
      </c>
      <c r="M446" s="252">
        <v>1</v>
      </c>
    </row>
    <row r="447" spans="2:13" s="74" customFormat="1" ht="26.4" x14ac:dyDescent="0.9">
      <c r="B447" s="251" t="s">
        <v>326</v>
      </c>
      <c r="C447" s="388" t="s">
        <v>162</v>
      </c>
      <c r="D447" s="228">
        <v>99.884299999999996</v>
      </c>
      <c r="E447" s="228">
        <v>9</v>
      </c>
      <c r="F447" s="228" t="s">
        <v>174</v>
      </c>
      <c r="G447" s="228">
        <v>9.5</v>
      </c>
      <c r="H447" s="228">
        <v>9.8438199999999991</v>
      </c>
      <c r="I447" s="389" t="s">
        <v>168</v>
      </c>
      <c r="J447" s="231">
        <v>10710</v>
      </c>
      <c r="K447" s="231">
        <v>10710</v>
      </c>
      <c r="L447" s="231">
        <v>10697.61</v>
      </c>
      <c r="M447" s="252">
        <v>2</v>
      </c>
    </row>
    <row r="448" spans="2:13" s="74" customFormat="1" ht="26.4" x14ac:dyDescent="0.9">
      <c r="B448" s="251" t="s">
        <v>326</v>
      </c>
      <c r="C448" s="388" t="s">
        <v>162</v>
      </c>
      <c r="D448" s="228">
        <v>99.877799999999993</v>
      </c>
      <c r="E448" s="228">
        <v>9</v>
      </c>
      <c r="F448" s="228" t="s">
        <v>196</v>
      </c>
      <c r="G448" s="228">
        <v>9.5</v>
      </c>
      <c r="H448" s="228">
        <v>9.8438199999999991</v>
      </c>
      <c r="I448" s="389" t="s">
        <v>168</v>
      </c>
      <c r="J448" s="231">
        <v>22134</v>
      </c>
      <c r="K448" s="231">
        <v>22134</v>
      </c>
      <c r="L448" s="231">
        <v>22106.97</v>
      </c>
      <c r="M448" s="252">
        <v>3</v>
      </c>
    </row>
    <row r="449" spans="2:13" s="74" customFormat="1" ht="26.4" x14ac:dyDescent="0.9">
      <c r="B449" s="251" t="s">
        <v>326</v>
      </c>
      <c r="C449" s="388" t="s">
        <v>162</v>
      </c>
      <c r="D449" s="228">
        <v>99.764799999999994</v>
      </c>
      <c r="E449" s="228">
        <v>9</v>
      </c>
      <c r="F449" s="228" t="s">
        <v>537</v>
      </c>
      <c r="G449" s="228">
        <v>9.5</v>
      </c>
      <c r="H449" s="228">
        <v>9.8438199999999991</v>
      </c>
      <c r="I449" s="389" t="s">
        <v>168</v>
      </c>
      <c r="J449" s="231">
        <v>10710</v>
      </c>
      <c r="K449" s="231">
        <v>10710</v>
      </c>
      <c r="L449" s="231">
        <v>10684.82</v>
      </c>
      <c r="M449" s="252">
        <v>2</v>
      </c>
    </row>
    <row r="450" spans="2:13" s="74" customFormat="1" ht="26.4" x14ac:dyDescent="0.9">
      <c r="B450" s="251" t="s">
        <v>326</v>
      </c>
      <c r="C450" s="388" t="s">
        <v>162</v>
      </c>
      <c r="D450" s="228">
        <v>99.758600000000001</v>
      </c>
      <c r="E450" s="228">
        <v>9</v>
      </c>
      <c r="F450" s="228" t="s">
        <v>172</v>
      </c>
      <c r="G450" s="228">
        <v>9.5</v>
      </c>
      <c r="H450" s="228">
        <v>9.8438199999999991</v>
      </c>
      <c r="I450" s="389" t="s">
        <v>168</v>
      </c>
      <c r="J450" s="231">
        <v>22134</v>
      </c>
      <c r="K450" s="231">
        <v>22134</v>
      </c>
      <c r="L450" s="231">
        <v>22080.57</v>
      </c>
      <c r="M450" s="252">
        <v>3</v>
      </c>
    </row>
    <row r="451" spans="2:13" s="74" customFormat="1" ht="26.4" x14ac:dyDescent="0.9">
      <c r="B451" s="251" t="s">
        <v>326</v>
      </c>
      <c r="C451" s="388" t="s">
        <v>162</v>
      </c>
      <c r="D451" s="228">
        <v>99.648099999999999</v>
      </c>
      <c r="E451" s="228">
        <v>9</v>
      </c>
      <c r="F451" s="228" t="s">
        <v>580</v>
      </c>
      <c r="G451" s="228">
        <v>9.5</v>
      </c>
      <c r="H451" s="228">
        <v>9.8438199999999991</v>
      </c>
      <c r="I451" s="389" t="s">
        <v>168</v>
      </c>
      <c r="J451" s="231">
        <v>10710</v>
      </c>
      <c r="K451" s="231">
        <v>10710</v>
      </c>
      <c r="L451" s="231">
        <v>10672.32</v>
      </c>
      <c r="M451" s="252">
        <v>2</v>
      </c>
    </row>
    <row r="452" spans="2:13" s="74" customFormat="1" ht="26.4" x14ac:dyDescent="0.9">
      <c r="B452" s="251" t="s">
        <v>326</v>
      </c>
      <c r="C452" s="388" t="s">
        <v>162</v>
      </c>
      <c r="D452" s="228">
        <v>99.642099999999999</v>
      </c>
      <c r="E452" s="228">
        <v>9</v>
      </c>
      <c r="F452" s="228" t="s">
        <v>268</v>
      </c>
      <c r="G452" s="228">
        <v>9.5</v>
      </c>
      <c r="H452" s="228">
        <v>9.8438199999999991</v>
      </c>
      <c r="I452" s="389" t="s">
        <v>168</v>
      </c>
      <c r="J452" s="231">
        <v>22134</v>
      </c>
      <c r="K452" s="231">
        <v>22134</v>
      </c>
      <c r="L452" s="231">
        <v>22054.78</v>
      </c>
      <c r="M452" s="252">
        <v>3</v>
      </c>
    </row>
    <row r="453" spans="2:13" s="74" customFormat="1" ht="26.4" x14ac:dyDescent="0.9">
      <c r="B453" s="251" t="s">
        <v>326</v>
      </c>
      <c r="C453" s="388" t="s">
        <v>162</v>
      </c>
      <c r="D453" s="228">
        <v>99.534199999999998</v>
      </c>
      <c r="E453" s="228">
        <v>9</v>
      </c>
      <c r="F453" s="228" t="s">
        <v>177</v>
      </c>
      <c r="G453" s="228">
        <v>9.5</v>
      </c>
      <c r="H453" s="228">
        <v>9.8438199999999991</v>
      </c>
      <c r="I453" s="389" t="s">
        <v>168</v>
      </c>
      <c r="J453" s="231">
        <v>10710</v>
      </c>
      <c r="K453" s="231">
        <v>10710</v>
      </c>
      <c r="L453" s="231">
        <v>10660.11</v>
      </c>
      <c r="M453" s="252">
        <v>2</v>
      </c>
    </row>
    <row r="454" spans="2:13" s="74" customFormat="1" ht="26.4" x14ac:dyDescent="0.9">
      <c r="B454" s="251" t="s">
        <v>326</v>
      </c>
      <c r="C454" s="388" t="s">
        <v>162</v>
      </c>
      <c r="D454" s="228">
        <v>99.528300000000002</v>
      </c>
      <c r="E454" s="228">
        <v>9</v>
      </c>
      <c r="F454" s="228" t="s">
        <v>262</v>
      </c>
      <c r="G454" s="228">
        <v>9.5</v>
      </c>
      <c r="H454" s="228">
        <v>9.8438199999999991</v>
      </c>
      <c r="I454" s="389" t="s">
        <v>168</v>
      </c>
      <c r="J454" s="231">
        <v>22134</v>
      </c>
      <c r="K454" s="231">
        <v>22134</v>
      </c>
      <c r="L454" s="231">
        <v>22029.599999999999</v>
      </c>
      <c r="M454" s="252">
        <v>3</v>
      </c>
    </row>
    <row r="455" spans="2:13" s="74" customFormat="1" ht="26.4" x14ac:dyDescent="0.9">
      <c r="B455" s="251" t="s">
        <v>326</v>
      </c>
      <c r="C455" s="388" t="s">
        <v>162</v>
      </c>
      <c r="D455" s="228">
        <v>99.422799999999995</v>
      </c>
      <c r="E455" s="228">
        <v>9</v>
      </c>
      <c r="F455" s="228" t="s">
        <v>581</v>
      </c>
      <c r="G455" s="228">
        <v>9.5</v>
      </c>
      <c r="H455" s="228">
        <v>9.8438199999999991</v>
      </c>
      <c r="I455" s="389" t="s">
        <v>168</v>
      </c>
      <c r="J455" s="231">
        <v>10710</v>
      </c>
      <c r="K455" s="231">
        <v>10710</v>
      </c>
      <c r="L455" s="231">
        <v>10648.19</v>
      </c>
      <c r="M455" s="252">
        <v>2</v>
      </c>
    </row>
    <row r="456" spans="2:13" s="74" customFormat="1" ht="26.4" x14ac:dyDescent="0.9">
      <c r="B456" s="251" t="s">
        <v>326</v>
      </c>
      <c r="C456" s="388" t="s">
        <v>162</v>
      </c>
      <c r="D456" s="228">
        <v>99.417100000000005</v>
      </c>
      <c r="E456" s="228">
        <v>9</v>
      </c>
      <c r="F456" s="228" t="s">
        <v>388</v>
      </c>
      <c r="G456" s="228">
        <v>9.5</v>
      </c>
      <c r="H456" s="228">
        <v>9.8438199999999991</v>
      </c>
      <c r="I456" s="389" t="s">
        <v>168</v>
      </c>
      <c r="J456" s="231">
        <v>22134</v>
      </c>
      <c r="K456" s="231">
        <v>22134</v>
      </c>
      <c r="L456" s="231">
        <v>22004.99</v>
      </c>
      <c r="M456" s="252">
        <v>3</v>
      </c>
    </row>
    <row r="457" spans="2:13" s="74" customFormat="1" ht="26.4" x14ac:dyDescent="0.9">
      <c r="B457" s="251" t="s">
        <v>326</v>
      </c>
      <c r="C457" s="388" t="s">
        <v>162</v>
      </c>
      <c r="D457" s="228">
        <v>99.314099999999996</v>
      </c>
      <c r="E457" s="228">
        <v>9</v>
      </c>
      <c r="F457" s="228" t="s">
        <v>582</v>
      </c>
      <c r="G457" s="228">
        <v>9.5</v>
      </c>
      <c r="H457" s="228">
        <v>9.8438199999999991</v>
      </c>
      <c r="I457" s="389" t="s">
        <v>168</v>
      </c>
      <c r="J457" s="231">
        <v>10710</v>
      </c>
      <c r="K457" s="231">
        <v>10710</v>
      </c>
      <c r="L457" s="231">
        <v>10636.54</v>
      </c>
      <c r="M457" s="252">
        <v>2</v>
      </c>
    </row>
    <row r="458" spans="2:13" s="74" customFormat="1" ht="26.4" x14ac:dyDescent="0.9">
      <c r="B458" s="251" t="s">
        <v>326</v>
      </c>
      <c r="C458" s="388" t="s">
        <v>162</v>
      </c>
      <c r="D458" s="228">
        <v>99.308499999999995</v>
      </c>
      <c r="E458" s="228">
        <v>9</v>
      </c>
      <c r="F458" s="228" t="s">
        <v>583</v>
      </c>
      <c r="G458" s="228">
        <v>9.5</v>
      </c>
      <c r="H458" s="228">
        <v>9.8438199999999991</v>
      </c>
      <c r="I458" s="389" t="s">
        <v>168</v>
      </c>
      <c r="J458" s="231">
        <v>22134</v>
      </c>
      <c r="K458" s="231">
        <v>22134</v>
      </c>
      <c r="L458" s="231">
        <v>21980.97</v>
      </c>
      <c r="M458" s="252">
        <v>3</v>
      </c>
    </row>
    <row r="459" spans="2:13" s="74" customFormat="1" ht="26.4" x14ac:dyDescent="0.9">
      <c r="B459" s="251" t="s">
        <v>326</v>
      </c>
      <c r="C459" s="388" t="s">
        <v>162</v>
      </c>
      <c r="D459" s="228">
        <v>99.207800000000006</v>
      </c>
      <c r="E459" s="228">
        <v>9</v>
      </c>
      <c r="F459" s="228" t="s">
        <v>480</v>
      </c>
      <c r="G459" s="228">
        <v>9.5</v>
      </c>
      <c r="H459" s="228">
        <v>9.8438199999999991</v>
      </c>
      <c r="I459" s="389" t="s">
        <v>168</v>
      </c>
      <c r="J459" s="231">
        <v>10710</v>
      </c>
      <c r="K459" s="231">
        <v>10710</v>
      </c>
      <c r="L459" s="231">
        <v>10625.16</v>
      </c>
      <c r="M459" s="252">
        <v>2</v>
      </c>
    </row>
    <row r="460" spans="2:13" s="74" customFormat="1" ht="26.4" x14ac:dyDescent="0.9">
      <c r="B460" s="251" t="s">
        <v>326</v>
      </c>
      <c r="C460" s="388" t="s">
        <v>162</v>
      </c>
      <c r="D460" s="228">
        <v>99.202500000000001</v>
      </c>
      <c r="E460" s="228">
        <v>9</v>
      </c>
      <c r="F460" s="228" t="s">
        <v>584</v>
      </c>
      <c r="G460" s="228">
        <v>9.5</v>
      </c>
      <c r="H460" s="228">
        <v>9.8438199999999991</v>
      </c>
      <c r="I460" s="389" t="s">
        <v>168</v>
      </c>
      <c r="J460" s="231">
        <v>22134</v>
      </c>
      <c r="K460" s="231">
        <v>22134</v>
      </c>
      <c r="L460" s="231">
        <v>21957.49</v>
      </c>
      <c r="M460" s="252">
        <v>3</v>
      </c>
    </row>
    <row r="461" spans="2:13" s="74" customFormat="1" ht="26.4" x14ac:dyDescent="0.9">
      <c r="B461" s="251" t="s">
        <v>326</v>
      </c>
      <c r="C461" s="388" t="s">
        <v>162</v>
      </c>
      <c r="D461" s="228">
        <v>99.104100000000003</v>
      </c>
      <c r="E461" s="228">
        <v>9</v>
      </c>
      <c r="F461" s="228" t="s">
        <v>585</v>
      </c>
      <c r="G461" s="228">
        <v>9.5</v>
      </c>
      <c r="H461" s="228">
        <v>9.8438199999999991</v>
      </c>
      <c r="I461" s="389" t="s">
        <v>168</v>
      </c>
      <c r="J461" s="231">
        <v>10710</v>
      </c>
      <c r="K461" s="231">
        <v>10710</v>
      </c>
      <c r="L461" s="231">
        <v>10614.05</v>
      </c>
      <c r="M461" s="252">
        <v>2</v>
      </c>
    </row>
    <row r="462" spans="2:13" s="74" customFormat="1" ht="26.4" x14ac:dyDescent="0.9">
      <c r="B462" s="251" t="s">
        <v>326</v>
      </c>
      <c r="C462" s="388" t="s">
        <v>162</v>
      </c>
      <c r="D462" s="228">
        <v>99.0989</v>
      </c>
      <c r="E462" s="228">
        <v>9</v>
      </c>
      <c r="F462" s="228" t="s">
        <v>586</v>
      </c>
      <c r="G462" s="228">
        <v>9.5</v>
      </c>
      <c r="H462" s="228">
        <v>9.8438199999999991</v>
      </c>
      <c r="I462" s="389" t="s">
        <v>168</v>
      </c>
      <c r="J462" s="231">
        <v>22134</v>
      </c>
      <c r="K462" s="231">
        <v>22134</v>
      </c>
      <c r="L462" s="231">
        <v>21934.560000000001</v>
      </c>
      <c r="M462" s="252">
        <v>3</v>
      </c>
    </row>
    <row r="463" spans="2:13" s="74" customFormat="1" ht="26.4" x14ac:dyDescent="0.9">
      <c r="B463" s="251" t="s">
        <v>326</v>
      </c>
      <c r="C463" s="388" t="s">
        <v>162</v>
      </c>
      <c r="D463" s="228">
        <v>99.002700000000004</v>
      </c>
      <c r="E463" s="228">
        <v>9</v>
      </c>
      <c r="F463" s="228" t="s">
        <v>587</v>
      </c>
      <c r="G463" s="228">
        <v>9.5</v>
      </c>
      <c r="H463" s="228">
        <v>9.8438199999999991</v>
      </c>
      <c r="I463" s="389" t="s">
        <v>168</v>
      </c>
      <c r="J463" s="231">
        <v>10710</v>
      </c>
      <c r="K463" s="231">
        <v>10710</v>
      </c>
      <c r="L463" s="231">
        <v>10603.2</v>
      </c>
      <c r="M463" s="252">
        <v>2</v>
      </c>
    </row>
    <row r="464" spans="2:13" s="74" customFormat="1" ht="26.4" x14ac:dyDescent="0.9">
      <c r="B464" s="251" t="s">
        <v>326</v>
      </c>
      <c r="C464" s="388" t="s">
        <v>162</v>
      </c>
      <c r="D464" s="228">
        <v>98.997699999999995</v>
      </c>
      <c r="E464" s="228">
        <v>9</v>
      </c>
      <c r="F464" s="228" t="s">
        <v>588</v>
      </c>
      <c r="G464" s="228">
        <v>9.5</v>
      </c>
      <c r="H464" s="228">
        <v>9.8438199999999991</v>
      </c>
      <c r="I464" s="389" t="s">
        <v>168</v>
      </c>
      <c r="J464" s="231">
        <v>22134</v>
      </c>
      <c r="K464" s="231">
        <v>22134</v>
      </c>
      <c r="L464" s="231">
        <v>21912.16</v>
      </c>
      <c r="M464" s="252">
        <v>3</v>
      </c>
    </row>
    <row r="465" spans="2:13" s="74" customFormat="1" ht="26.4" x14ac:dyDescent="0.9">
      <c r="B465" s="251" t="s">
        <v>326</v>
      </c>
      <c r="C465" s="388" t="s">
        <v>162</v>
      </c>
      <c r="D465" s="228">
        <v>98.903700000000001</v>
      </c>
      <c r="E465" s="228">
        <v>9</v>
      </c>
      <c r="F465" s="228" t="s">
        <v>589</v>
      </c>
      <c r="G465" s="228">
        <v>9.5</v>
      </c>
      <c r="H465" s="228">
        <v>9.8438199999999991</v>
      </c>
      <c r="I465" s="389" t="s">
        <v>168</v>
      </c>
      <c r="J465" s="231">
        <v>10710</v>
      </c>
      <c r="K465" s="231">
        <v>10710</v>
      </c>
      <c r="L465" s="231">
        <v>10592.59</v>
      </c>
      <c r="M465" s="252">
        <v>2</v>
      </c>
    </row>
    <row r="466" spans="2:13" s="74" customFormat="1" ht="26.4" x14ac:dyDescent="0.9">
      <c r="B466" s="251" t="s">
        <v>326</v>
      </c>
      <c r="C466" s="388" t="s">
        <v>162</v>
      </c>
      <c r="D466" s="228">
        <v>98.898799999999994</v>
      </c>
      <c r="E466" s="228">
        <v>9</v>
      </c>
      <c r="F466" s="228" t="s">
        <v>590</v>
      </c>
      <c r="G466" s="228">
        <v>9.5</v>
      </c>
      <c r="H466" s="228">
        <v>9.8438199999999991</v>
      </c>
      <c r="I466" s="389" t="s">
        <v>168</v>
      </c>
      <c r="J466" s="231">
        <v>22134</v>
      </c>
      <c r="K466" s="231">
        <v>22134</v>
      </c>
      <c r="L466" s="231">
        <v>21890.28</v>
      </c>
      <c r="M466" s="252">
        <v>3</v>
      </c>
    </row>
    <row r="467" spans="2:13" s="74" customFormat="1" ht="26.4" x14ac:dyDescent="0.9">
      <c r="B467" s="251" t="s">
        <v>326</v>
      </c>
      <c r="C467" s="388" t="s">
        <v>162</v>
      </c>
      <c r="D467" s="228">
        <v>98.807000000000002</v>
      </c>
      <c r="E467" s="228">
        <v>9</v>
      </c>
      <c r="F467" s="228" t="s">
        <v>591</v>
      </c>
      <c r="G467" s="228">
        <v>9.5</v>
      </c>
      <c r="H467" s="228">
        <v>9.8438199999999991</v>
      </c>
      <c r="I467" s="389" t="s">
        <v>168</v>
      </c>
      <c r="J467" s="231">
        <v>10710</v>
      </c>
      <c r="K467" s="231">
        <v>10710</v>
      </c>
      <c r="L467" s="231">
        <v>10582.23</v>
      </c>
      <c r="M467" s="252">
        <v>2</v>
      </c>
    </row>
    <row r="468" spans="2:13" s="74" customFormat="1" ht="26.4" x14ac:dyDescent="0.9">
      <c r="B468" s="251" t="s">
        <v>326</v>
      </c>
      <c r="C468" s="388" t="s">
        <v>162</v>
      </c>
      <c r="D468" s="228">
        <v>98.802300000000002</v>
      </c>
      <c r="E468" s="228">
        <v>9</v>
      </c>
      <c r="F468" s="228" t="s">
        <v>592</v>
      </c>
      <c r="G468" s="228">
        <v>9.5</v>
      </c>
      <c r="H468" s="228">
        <v>9.8438199999999991</v>
      </c>
      <c r="I468" s="389" t="s">
        <v>168</v>
      </c>
      <c r="J468" s="231">
        <v>22134</v>
      </c>
      <c r="K468" s="231">
        <v>22134</v>
      </c>
      <c r="L468" s="231">
        <v>21868.91</v>
      </c>
      <c r="M468" s="252">
        <v>3</v>
      </c>
    </row>
    <row r="469" spans="2:13" s="74" customFormat="1" ht="26.4" x14ac:dyDescent="0.9">
      <c r="B469" s="251" t="s">
        <v>326</v>
      </c>
      <c r="C469" s="388" t="s">
        <v>162</v>
      </c>
      <c r="D469" s="228">
        <v>98.712599999999995</v>
      </c>
      <c r="E469" s="228">
        <v>9</v>
      </c>
      <c r="F469" s="228" t="s">
        <v>593</v>
      </c>
      <c r="G469" s="228">
        <v>9.5</v>
      </c>
      <c r="H469" s="228">
        <v>9.8438199999999991</v>
      </c>
      <c r="I469" s="389" t="s">
        <v>168</v>
      </c>
      <c r="J469" s="231">
        <v>10710</v>
      </c>
      <c r="K469" s="231">
        <v>10710</v>
      </c>
      <c r="L469" s="231">
        <v>10572.12</v>
      </c>
      <c r="M469" s="252">
        <v>2</v>
      </c>
    </row>
    <row r="470" spans="2:13" s="74" customFormat="1" ht="26.4" x14ac:dyDescent="0.9">
      <c r="B470" s="251" t="s">
        <v>326</v>
      </c>
      <c r="C470" s="388" t="s">
        <v>162</v>
      </c>
      <c r="D470" s="228">
        <v>98.707999999999998</v>
      </c>
      <c r="E470" s="228">
        <v>9</v>
      </c>
      <c r="F470" s="228" t="s">
        <v>317</v>
      </c>
      <c r="G470" s="228">
        <v>9.5</v>
      </c>
      <c r="H470" s="228">
        <v>9.8438199999999991</v>
      </c>
      <c r="I470" s="389" t="s">
        <v>168</v>
      </c>
      <c r="J470" s="231">
        <v>22134</v>
      </c>
      <c r="K470" s="231">
        <v>22134</v>
      </c>
      <c r="L470" s="231">
        <v>21848.04</v>
      </c>
      <c r="M470" s="252">
        <v>3</v>
      </c>
    </row>
    <row r="471" spans="2:13" s="74" customFormat="1" ht="26.4" x14ac:dyDescent="0.9">
      <c r="B471" s="251" t="s">
        <v>326</v>
      </c>
      <c r="C471" s="388" t="s">
        <v>162</v>
      </c>
      <c r="D471" s="228">
        <v>98.6203</v>
      </c>
      <c r="E471" s="228">
        <v>9</v>
      </c>
      <c r="F471" s="228" t="s">
        <v>594</v>
      </c>
      <c r="G471" s="228">
        <v>9.5</v>
      </c>
      <c r="H471" s="228">
        <v>9.8438199999999991</v>
      </c>
      <c r="I471" s="389" t="s">
        <v>168</v>
      </c>
      <c r="J471" s="231">
        <v>10710</v>
      </c>
      <c r="K471" s="231">
        <v>10710</v>
      </c>
      <c r="L471" s="231">
        <v>10562.24</v>
      </c>
      <c r="M471" s="252">
        <v>2</v>
      </c>
    </row>
    <row r="472" spans="2:13" s="74" customFormat="1" ht="26.4" x14ac:dyDescent="0.9">
      <c r="B472" s="251" t="s">
        <v>326</v>
      </c>
      <c r="C472" s="388" t="s">
        <v>162</v>
      </c>
      <c r="D472" s="228">
        <v>98.615799999999993</v>
      </c>
      <c r="E472" s="228">
        <v>9</v>
      </c>
      <c r="F472" s="228" t="s">
        <v>595</v>
      </c>
      <c r="G472" s="228">
        <v>9.5</v>
      </c>
      <c r="H472" s="228">
        <v>9.8438199999999991</v>
      </c>
      <c r="I472" s="389" t="s">
        <v>168</v>
      </c>
      <c r="J472" s="231">
        <v>22134</v>
      </c>
      <c r="K472" s="231">
        <v>22134</v>
      </c>
      <c r="L472" s="231">
        <v>21827.64</v>
      </c>
      <c r="M472" s="252">
        <v>3</v>
      </c>
    </row>
    <row r="473" spans="2:13" s="74" customFormat="1" ht="26.4" x14ac:dyDescent="0.9">
      <c r="B473" s="251" t="s">
        <v>326</v>
      </c>
      <c r="C473" s="388" t="s">
        <v>162</v>
      </c>
      <c r="D473" s="228">
        <v>98.530100000000004</v>
      </c>
      <c r="E473" s="228">
        <v>9</v>
      </c>
      <c r="F473" s="228" t="s">
        <v>596</v>
      </c>
      <c r="G473" s="228">
        <v>9.5</v>
      </c>
      <c r="H473" s="228">
        <v>9.8438199999999991</v>
      </c>
      <c r="I473" s="389" t="s">
        <v>168</v>
      </c>
      <c r="J473" s="231">
        <v>10710</v>
      </c>
      <c r="K473" s="231">
        <v>10710</v>
      </c>
      <c r="L473" s="231">
        <v>10552.59</v>
      </c>
      <c r="M473" s="252">
        <v>2</v>
      </c>
    </row>
    <row r="474" spans="2:13" s="74" customFormat="1" ht="26.4" x14ac:dyDescent="0.9">
      <c r="B474" s="251" t="s">
        <v>326</v>
      </c>
      <c r="C474" s="388" t="s">
        <v>162</v>
      </c>
      <c r="D474" s="228">
        <v>98.525899999999993</v>
      </c>
      <c r="E474" s="228">
        <v>9</v>
      </c>
      <c r="F474" s="228" t="s">
        <v>597</v>
      </c>
      <c r="G474" s="228">
        <v>9.5</v>
      </c>
      <c r="H474" s="228">
        <v>9.8438199999999991</v>
      </c>
      <c r="I474" s="389" t="s">
        <v>168</v>
      </c>
      <c r="J474" s="231">
        <v>22134</v>
      </c>
      <c r="K474" s="231">
        <v>22134</v>
      </c>
      <c r="L474" s="231">
        <v>21807.71</v>
      </c>
      <c r="M474" s="252">
        <v>3</v>
      </c>
    </row>
    <row r="475" spans="2:13" s="74" customFormat="1" ht="26.4" x14ac:dyDescent="0.9">
      <c r="B475" s="251" t="s">
        <v>326</v>
      </c>
      <c r="C475" s="388" t="s">
        <v>162</v>
      </c>
      <c r="D475" s="228">
        <v>98.442099999999996</v>
      </c>
      <c r="E475" s="228">
        <v>9</v>
      </c>
      <c r="F475" s="228" t="s">
        <v>598</v>
      </c>
      <c r="G475" s="228">
        <v>9.5</v>
      </c>
      <c r="H475" s="228">
        <v>9.8438199999999991</v>
      </c>
      <c r="I475" s="389" t="s">
        <v>168</v>
      </c>
      <c r="J475" s="231">
        <v>10710</v>
      </c>
      <c r="K475" s="231">
        <v>10710</v>
      </c>
      <c r="L475" s="231">
        <v>10543.16</v>
      </c>
      <c r="M475" s="252">
        <v>2</v>
      </c>
    </row>
    <row r="476" spans="2:13" s="74" customFormat="1" ht="26.4" x14ac:dyDescent="0.9">
      <c r="B476" s="251" t="s">
        <v>326</v>
      </c>
      <c r="C476" s="388" t="s">
        <v>162</v>
      </c>
      <c r="D476" s="228">
        <v>98.438000000000002</v>
      </c>
      <c r="E476" s="228">
        <v>9</v>
      </c>
      <c r="F476" s="228" t="s">
        <v>599</v>
      </c>
      <c r="G476" s="228">
        <v>9.5</v>
      </c>
      <c r="H476" s="228">
        <v>9.8438199999999991</v>
      </c>
      <c r="I476" s="389" t="s">
        <v>168</v>
      </c>
      <c r="J476" s="231">
        <v>22134</v>
      </c>
      <c r="K476" s="231">
        <v>22134</v>
      </c>
      <c r="L476" s="231">
        <v>21788.27</v>
      </c>
      <c r="M476" s="252">
        <v>3</v>
      </c>
    </row>
    <row r="477" spans="2:13" s="74" customFormat="1" ht="26.4" x14ac:dyDescent="0.9">
      <c r="B477" s="251" t="s">
        <v>326</v>
      </c>
      <c r="C477" s="388" t="s">
        <v>162</v>
      </c>
      <c r="D477" s="228">
        <v>98.356099999999998</v>
      </c>
      <c r="E477" s="228">
        <v>9</v>
      </c>
      <c r="F477" s="228" t="s">
        <v>318</v>
      </c>
      <c r="G477" s="228">
        <v>9.5</v>
      </c>
      <c r="H477" s="228">
        <v>9.8438199999999991</v>
      </c>
      <c r="I477" s="389" t="s">
        <v>168</v>
      </c>
      <c r="J477" s="231">
        <v>10710</v>
      </c>
      <c r="K477" s="231">
        <v>10710</v>
      </c>
      <c r="L477" s="231">
        <v>10533.94</v>
      </c>
      <c r="M477" s="252">
        <v>2</v>
      </c>
    </row>
    <row r="478" spans="2:13" s="74" customFormat="1" ht="26.4" x14ac:dyDescent="0.9">
      <c r="B478" s="251" t="s">
        <v>326</v>
      </c>
      <c r="C478" s="388" t="s">
        <v>162</v>
      </c>
      <c r="D478" s="228">
        <v>98.352099999999993</v>
      </c>
      <c r="E478" s="228">
        <v>9</v>
      </c>
      <c r="F478" s="228" t="s">
        <v>469</v>
      </c>
      <c r="G478" s="228">
        <v>9.5</v>
      </c>
      <c r="H478" s="228">
        <v>9.8438199999999991</v>
      </c>
      <c r="I478" s="389" t="s">
        <v>168</v>
      </c>
      <c r="J478" s="231">
        <v>22134</v>
      </c>
      <c r="K478" s="231">
        <v>22134</v>
      </c>
      <c r="L478" s="231">
        <v>21769.26</v>
      </c>
      <c r="M478" s="252">
        <v>3</v>
      </c>
    </row>
    <row r="479" spans="2:13" s="74" customFormat="1" ht="26.4" x14ac:dyDescent="0.9">
      <c r="B479" s="251" t="s">
        <v>326</v>
      </c>
      <c r="C479" s="388" t="s">
        <v>162</v>
      </c>
      <c r="D479" s="228">
        <v>98.272099999999995</v>
      </c>
      <c r="E479" s="228">
        <v>9</v>
      </c>
      <c r="F479" s="228" t="s">
        <v>300</v>
      </c>
      <c r="G479" s="228">
        <v>9.5</v>
      </c>
      <c r="H479" s="228">
        <v>9.8438199999999991</v>
      </c>
      <c r="I479" s="389" t="s">
        <v>168</v>
      </c>
      <c r="J479" s="231">
        <v>10710</v>
      </c>
      <c r="K479" s="231">
        <v>10710</v>
      </c>
      <c r="L479" s="231">
        <v>10524.95</v>
      </c>
      <c r="M479" s="252">
        <v>2</v>
      </c>
    </row>
    <row r="480" spans="2:13" s="74" customFormat="1" ht="26.4" x14ac:dyDescent="0.9">
      <c r="B480" s="251" t="s">
        <v>326</v>
      </c>
      <c r="C480" s="388" t="s">
        <v>162</v>
      </c>
      <c r="D480" s="228">
        <v>98.268199999999993</v>
      </c>
      <c r="E480" s="228">
        <v>9</v>
      </c>
      <c r="F480" s="228" t="s">
        <v>600</v>
      </c>
      <c r="G480" s="228">
        <v>9.5</v>
      </c>
      <c r="H480" s="228">
        <v>9.8438199999999991</v>
      </c>
      <c r="I480" s="389" t="s">
        <v>168</v>
      </c>
      <c r="J480" s="231">
        <v>22134</v>
      </c>
      <c r="K480" s="231">
        <v>22134</v>
      </c>
      <c r="L480" s="231">
        <v>21750.7</v>
      </c>
      <c r="M480" s="252">
        <v>3</v>
      </c>
    </row>
    <row r="481" spans="2:13" s="74" customFormat="1" ht="26.4" x14ac:dyDescent="0.9">
      <c r="B481" s="251" t="s">
        <v>326</v>
      </c>
      <c r="C481" s="388" t="s">
        <v>162</v>
      </c>
      <c r="D481" s="228">
        <v>98.190100000000001</v>
      </c>
      <c r="E481" s="228">
        <v>9</v>
      </c>
      <c r="F481" s="228" t="s">
        <v>320</v>
      </c>
      <c r="G481" s="228">
        <v>9.5</v>
      </c>
      <c r="H481" s="228">
        <v>9.8438199999999991</v>
      </c>
      <c r="I481" s="389" t="s">
        <v>168</v>
      </c>
      <c r="J481" s="231">
        <v>10710</v>
      </c>
      <c r="K481" s="231">
        <v>10710</v>
      </c>
      <c r="L481" s="231">
        <v>10516.16</v>
      </c>
      <c r="M481" s="252">
        <v>2</v>
      </c>
    </row>
    <row r="482" spans="2:13" s="74" customFormat="1" ht="26.4" x14ac:dyDescent="0.9">
      <c r="B482" s="251" t="s">
        <v>326</v>
      </c>
      <c r="C482" s="388" t="s">
        <v>162</v>
      </c>
      <c r="D482" s="228">
        <v>98.186300000000003</v>
      </c>
      <c r="E482" s="228">
        <v>9</v>
      </c>
      <c r="F482" s="228" t="s">
        <v>416</v>
      </c>
      <c r="G482" s="228">
        <v>9.5</v>
      </c>
      <c r="H482" s="228">
        <v>9.8438199999999991</v>
      </c>
      <c r="I482" s="389" t="s">
        <v>168</v>
      </c>
      <c r="J482" s="231">
        <v>22134</v>
      </c>
      <c r="K482" s="231">
        <v>22134</v>
      </c>
      <c r="L482" s="231">
        <v>21732.57</v>
      </c>
      <c r="M482" s="252">
        <v>3</v>
      </c>
    </row>
    <row r="483" spans="2:13" s="74" customFormat="1" ht="26.4" x14ac:dyDescent="0.9">
      <c r="B483" s="251" t="s">
        <v>326</v>
      </c>
      <c r="C483" s="388" t="s">
        <v>162</v>
      </c>
      <c r="D483" s="228">
        <v>98.109899999999996</v>
      </c>
      <c r="E483" s="228">
        <v>9</v>
      </c>
      <c r="F483" s="228" t="s">
        <v>308</v>
      </c>
      <c r="G483" s="228">
        <v>9.5</v>
      </c>
      <c r="H483" s="228">
        <v>9.8438199999999991</v>
      </c>
      <c r="I483" s="389" t="s">
        <v>168</v>
      </c>
      <c r="J483" s="231">
        <v>10710</v>
      </c>
      <c r="K483" s="231">
        <v>10710</v>
      </c>
      <c r="L483" s="231">
        <v>10507.58</v>
      </c>
      <c r="M483" s="252">
        <v>2</v>
      </c>
    </row>
    <row r="484" spans="2:13" s="74" customFormat="1" ht="26.4" x14ac:dyDescent="0.9">
      <c r="B484" s="251" t="s">
        <v>326</v>
      </c>
      <c r="C484" s="388" t="s">
        <v>162</v>
      </c>
      <c r="D484" s="228">
        <v>98.106300000000005</v>
      </c>
      <c r="E484" s="228">
        <v>9</v>
      </c>
      <c r="F484" s="228" t="s">
        <v>601</v>
      </c>
      <c r="G484" s="228">
        <v>9.5</v>
      </c>
      <c r="H484" s="228">
        <v>9.8438199999999991</v>
      </c>
      <c r="I484" s="389" t="s">
        <v>168</v>
      </c>
      <c r="J484" s="231">
        <v>22134</v>
      </c>
      <c r="K484" s="231">
        <v>22134</v>
      </c>
      <c r="L484" s="231">
        <v>21714.86</v>
      </c>
      <c r="M484" s="252">
        <v>3</v>
      </c>
    </row>
    <row r="485" spans="2:13" s="74" customFormat="1" ht="26.4" x14ac:dyDescent="0.9">
      <c r="B485" s="251" t="s">
        <v>326</v>
      </c>
      <c r="C485" s="388" t="s">
        <v>162</v>
      </c>
      <c r="D485" s="228">
        <v>98.031599999999997</v>
      </c>
      <c r="E485" s="228">
        <v>9</v>
      </c>
      <c r="F485" s="228" t="s">
        <v>602</v>
      </c>
      <c r="G485" s="228">
        <v>9.5</v>
      </c>
      <c r="H485" s="228">
        <v>9.8438199999999991</v>
      </c>
      <c r="I485" s="389" t="s">
        <v>168</v>
      </c>
      <c r="J485" s="231">
        <v>10710</v>
      </c>
      <c r="K485" s="231">
        <v>10710</v>
      </c>
      <c r="L485" s="231">
        <v>10499.19</v>
      </c>
      <c r="M485" s="252">
        <v>2</v>
      </c>
    </row>
    <row r="486" spans="2:13" s="74" customFormat="1" ht="26.4" x14ac:dyDescent="0.9">
      <c r="B486" s="251" t="s">
        <v>326</v>
      </c>
      <c r="C486" s="388" t="s">
        <v>162</v>
      </c>
      <c r="D486" s="228">
        <v>98.028099999999995</v>
      </c>
      <c r="E486" s="228">
        <v>9</v>
      </c>
      <c r="F486" s="228" t="s">
        <v>314</v>
      </c>
      <c r="G486" s="228">
        <v>9.5</v>
      </c>
      <c r="H486" s="228">
        <v>9.8438199999999991</v>
      </c>
      <c r="I486" s="389" t="s">
        <v>168</v>
      </c>
      <c r="J486" s="231">
        <v>22134</v>
      </c>
      <c r="K486" s="231">
        <v>22134</v>
      </c>
      <c r="L486" s="231">
        <v>21697.54</v>
      </c>
      <c r="M486" s="252">
        <v>3</v>
      </c>
    </row>
    <row r="487" spans="2:13" s="74" customFormat="1" ht="26.4" x14ac:dyDescent="0.9">
      <c r="B487" s="251" t="s">
        <v>326</v>
      </c>
      <c r="C487" s="388" t="s">
        <v>162</v>
      </c>
      <c r="D487" s="228">
        <v>97.955100000000002</v>
      </c>
      <c r="E487" s="228">
        <v>9</v>
      </c>
      <c r="F487" s="228" t="s">
        <v>603</v>
      </c>
      <c r="G487" s="228">
        <v>9.5</v>
      </c>
      <c r="H487" s="228">
        <v>9.8438199999999991</v>
      </c>
      <c r="I487" s="389" t="s">
        <v>168</v>
      </c>
      <c r="J487" s="231">
        <v>10710</v>
      </c>
      <c r="K487" s="231">
        <v>10710</v>
      </c>
      <c r="L487" s="231">
        <v>10491</v>
      </c>
      <c r="M487" s="252">
        <v>2</v>
      </c>
    </row>
    <row r="488" spans="2:13" s="74" customFormat="1" ht="26.4" x14ac:dyDescent="0.9">
      <c r="B488" s="251" t="s">
        <v>326</v>
      </c>
      <c r="C488" s="388" t="s">
        <v>162</v>
      </c>
      <c r="D488" s="228">
        <v>97.951700000000002</v>
      </c>
      <c r="E488" s="228">
        <v>9</v>
      </c>
      <c r="F488" s="228" t="s">
        <v>400</v>
      </c>
      <c r="G488" s="228">
        <v>9.5</v>
      </c>
      <c r="H488" s="228">
        <v>9.8438199999999991</v>
      </c>
      <c r="I488" s="389" t="s">
        <v>168</v>
      </c>
      <c r="J488" s="231">
        <v>22134</v>
      </c>
      <c r="K488" s="231">
        <v>22134</v>
      </c>
      <c r="L488" s="231">
        <v>21680.65</v>
      </c>
      <c r="M488" s="252">
        <v>3</v>
      </c>
    </row>
    <row r="489" spans="2:13" s="74" customFormat="1" ht="26.4" x14ac:dyDescent="0.9">
      <c r="B489" s="251" t="s">
        <v>326</v>
      </c>
      <c r="C489" s="388" t="s">
        <v>162</v>
      </c>
      <c r="D489" s="228">
        <v>97.880399999999995</v>
      </c>
      <c r="E489" s="228">
        <v>9</v>
      </c>
      <c r="F489" s="228" t="s">
        <v>604</v>
      </c>
      <c r="G489" s="228">
        <v>9.5</v>
      </c>
      <c r="H489" s="228">
        <v>9.8438199999999991</v>
      </c>
      <c r="I489" s="389" t="s">
        <v>168</v>
      </c>
      <c r="J489" s="231">
        <v>10710</v>
      </c>
      <c r="K489" s="231">
        <v>10710</v>
      </c>
      <c r="L489" s="231">
        <v>10483</v>
      </c>
      <c r="M489" s="252">
        <v>2</v>
      </c>
    </row>
    <row r="490" spans="2:13" s="73" customFormat="1" ht="26.4" x14ac:dyDescent="0.9">
      <c r="B490" s="251" t="s">
        <v>326</v>
      </c>
      <c r="C490" s="388" t="s">
        <v>162</v>
      </c>
      <c r="D490" s="228">
        <v>97.877200000000002</v>
      </c>
      <c r="E490" s="228">
        <v>9</v>
      </c>
      <c r="F490" s="228" t="s">
        <v>605</v>
      </c>
      <c r="G490" s="228">
        <v>9.5</v>
      </c>
      <c r="H490" s="228">
        <v>9.8438199999999991</v>
      </c>
      <c r="I490" s="389" t="s">
        <v>168</v>
      </c>
      <c r="J490" s="231">
        <v>22134</v>
      </c>
      <c r="K490" s="231">
        <v>22134</v>
      </c>
      <c r="L490" s="231">
        <v>21664.15</v>
      </c>
      <c r="M490" s="252">
        <v>3</v>
      </c>
    </row>
    <row r="491" spans="2:13" s="73" customFormat="1" ht="26.4" x14ac:dyDescent="0.9">
      <c r="B491" s="251" t="s">
        <v>326</v>
      </c>
      <c r="C491" s="388" t="s">
        <v>162</v>
      </c>
      <c r="D491" s="228">
        <v>97.807500000000005</v>
      </c>
      <c r="E491" s="228">
        <v>9</v>
      </c>
      <c r="F491" s="228" t="s">
        <v>606</v>
      </c>
      <c r="G491" s="228">
        <v>9.5</v>
      </c>
      <c r="H491" s="228">
        <v>9.8438199999999991</v>
      </c>
      <c r="I491" s="389" t="s">
        <v>168</v>
      </c>
      <c r="J491" s="231">
        <v>10710</v>
      </c>
      <c r="K491" s="231">
        <v>10710</v>
      </c>
      <c r="L491" s="231">
        <v>10475.19</v>
      </c>
      <c r="M491" s="252">
        <v>2</v>
      </c>
    </row>
    <row r="492" spans="2:13" s="74" customFormat="1" ht="26.4" x14ac:dyDescent="0.9">
      <c r="B492" s="251" t="s">
        <v>326</v>
      </c>
      <c r="C492" s="388" t="s">
        <v>162</v>
      </c>
      <c r="D492" s="228">
        <v>97.804299999999998</v>
      </c>
      <c r="E492" s="228">
        <v>9</v>
      </c>
      <c r="F492" s="228" t="s">
        <v>607</v>
      </c>
      <c r="G492" s="228">
        <v>9.5</v>
      </c>
      <c r="H492" s="228">
        <v>9.8438199999999991</v>
      </c>
      <c r="I492" s="389" t="s">
        <v>168</v>
      </c>
      <c r="J492" s="231">
        <v>22134</v>
      </c>
      <c r="K492" s="231">
        <v>22134</v>
      </c>
      <c r="L492" s="231">
        <v>21648.02</v>
      </c>
      <c r="M492" s="252">
        <v>3</v>
      </c>
    </row>
    <row r="493" spans="2:13" s="74" customFormat="1" ht="26.4" x14ac:dyDescent="0.9">
      <c r="B493" s="251" t="s">
        <v>326</v>
      </c>
      <c r="C493" s="388" t="s">
        <v>162</v>
      </c>
      <c r="D493" s="228">
        <v>97.736199999999997</v>
      </c>
      <c r="E493" s="228">
        <v>9</v>
      </c>
      <c r="F493" s="228" t="s">
        <v>608</v>
      </c>
      <c r="G493" s="228">
        <v>9.5</v>
      </c>
      <c r="H493" s="228">
        <v>9.8438199999999991</v>
      </c>
      <c r="I493" s="389" t="s">
        <v>168</v>
      </c>
      <c r="J493" s="231">
        <v>10710</v>
      </c>
      <c r="K493" s="231">
        <v>10710</v>
      </c>
      <c r="L493" s="231">
        <v>10467.549999999999</v>
      </c>
      <c r="M493" s="252">
        <v>2</v>
      </c>
    </row>
    <row r="494" spans="2:13" s="73" customFormat="1" ht="26.4" x14ac:dyDescent="0.9">
      <c r="B494" s="251" t="s">
        <v>326</v>
      </c>
      <c r="C494" s="388" t="s">
        <v>162</v>
      </c>
      <c r="D494" s="228">
        <v>97.733099999999993</v>
      </c>
      <c r="E494" s="228">
        <v>9</v>
      </c>
      <c r="F494" s="228" t="s">
        <v>509</v>
      </c>
      <c r="G494" s="228">
        <v>9.5</v>
      </c>
      <c r="H494" s="228">
        <v>9.8438199999999991</v>
      </c>
      <c r="I494" s="389" t="s">
        <v>168</v>
      </c>
      <c r="J494" s="231">
        <v>22134</v>
      </c>
      <c r="K494" s="231">
        <v>22134</v>
      </c>
      <c r="L494" s="231">
        <v>21632.25</v>
      </c>
      <c r="M494" s="252">
        <v>3</v>
      </c>
    </row>
    <row r="495" spans="2:13" s="73" customFormat="1" ht="26.4" x14ac:dyDescent="0.9">
      <c r="B495" s="251" t="s">
        <v>326</v>
      </c>
      <c r="C495" s="388" t="s">
        <v>162</v>
      </c>
      <c r="D495" s="228">
        <v>97.666600000000003</v>
      </c>
      <c r="E495" s="228">
        <v>9</v>
      </c>
      <c r="F495" s="228" t="s">
        <v>609</v>
      </c>
      <c r="G495" s="228">
        <v>9.5</v>
      </c>
      <c r="H495" s="228">
        <v>9.8438199999999991</v>
      </c>
      <c r="I495" s="389" t="s">
        <v>168</v>
      </c>
      <c r="J495" s="231">
        <v>10710</v>
      </c>
      <c r="K495" s="231">
        <v>10710</v>
      </c>
      <c r="L495" s="231">
        <v>10460.1</v>
      </c>
      <c r="M495" s="252">
        <v>2</v>
      </c>
    </row>
    <row r="496" spans="2:13" s="74" customFormat="1" ht="26.4" x14ac:dyDescent="0.9">
      <c r="B496" s="251" t="s">
        <v>326</v>
      </c>
      <c r="C496" s="388" t="s">
        <v>162</v>
      </c>
      <c r="D496" s="228">
        <v>97.663600000000002</v>
      </c>
      <c r="E496" s="228">
        <v>9</v>
      </c>
      <c r="F496" s="228" t="s">
        <v>305</v>
      </c>
      <c r="G496" s="228">
        <v>9.5</v>
      </c>
      <c r="H496" s="228">
        <v>9.8438199999999991</v>
      </c>
      <c r="I496" s="389" t="s">
        <v>168</v>
      </c>
      <c r="J496" s="231">
        <v>22134</v>
      </c>
      <c r="K496" s="231">
        <v>22134</v>
      </c>
      <c r="L496" s="231">
        <v>21616.880000000001</v>
      </c>
      <c r="M496" s="252">
        <v>3</v>
      </c>
    </row>
    <row r="497" spans="2:13" s="74" customFormat="1" ht="26.4" x14ac:dyDescent="0.9">
      <c r="B497" s="251" t="s">
        <v>326</v>
      </c>
      <c r="C497" s="388" t="s">
        <v>162</v>
      </c>
      <c r="D497" s="228">
        <v>97.598600000000005</v>
      </c>
      <c r="E497" s="228">
        <v>9</v>
      </c>
      <c r="F497" s="228" t="s">
        <v>610</v>
      </c>
      <c r="G497" s="228">
        <v>9.5</v>
      </c>
      <c r="H497" s="228">
        <v>9.8438199999999991</v>
      </c>
      <c r="I497" s="389" t="s">
        <v>168</v>
      </c>
      <c r="J497" s="231">
        <v>10710</v>
      </c>
      <c r="K497" s="231">
        <v>10710</v>
      </c>
      <c r="L497" s="231">
        <v>10452.81</v>
      </c>
      <c r="M497" s="252">
        <v>2</v>
      </c>
    </row>
    <row r="498" spans="2:13" s="74" customFormat="1" ht="26.4" x14ac:dyDescent="0.9">
      <c r="B498" s="251" t="s">
        <v>326</v>
      </c>
      <c r="C498" s="388" t="s">
        <v>162</v>
      </c>
      <c r="D498" s="228">
        <v>97.595699999999994</v>
      </c>
      <c r="E498" s="228">
        <v>9</v>
      </c>
      <c r="F498" s="228" t="s">
        <v>611</v>
      </c>
      <c r="G498" s="228">
        <v>9.5</v>
      </c>
      <c r="H498" s="228">
        <v>9.8438199999999991</v>
      </c>
      <c r="I498" s="389" t="s">
        <v>168</v>
      </c>
      <c r="J498" s="231">
        <v>22134</v>
      </c>
      <c r="K498" s="231">
        <v>22134</v>
      </c>
      <c r="L498" s="231">
        <v>21601.85</v>
      </c>
      <c r="M498" s="252">
        <v>3</v>
      </c>
    </row>
    <row r="499" spans="2:13" s="74" customFormat="1" ht="26.4" x14ac:dyDescent="0.9">
      <c r="B499" s="251" t="s">
        <v>326</v>
      </c>
      <c r="C499" s="388" t="s">
        <v>162</v>
      </c>
      <c r="D499" s="228">
        <v>97.5321</v>
      </c>
      <c r="E499" s="228">
        <v>9</v>
      </c>
      <c r="F499" s="228" t="s">
        <v>612</v>
      </c>
      <c r="G499" s="228">
        <v>9.5</v>
      </c>
      <c r="H499" s="228">
        <v>9.8438199999999991</v>
      </c>
      <c r="I499" s="389" t="s">
        <v>168</v>
      </c>
      <c r="J499" s="231">
        <v>10710</v>
      </c>
      <c r="K499" s="231">
        <v>10710</v>
      </c>
      <c r="L499" s="231">
        <v>10445.700000000001</v>
      </c>
      <c r="M499" s="252">
        <v>2</v>
      </c>
    </row>
    <row r="500" spans="2:13" s="74" customFormat="1" ht="26.4" x14ac:dyDescent="0.9">
      <c r="B500" s="251" t="s">
        <v>326</v>
      </c>
      <c r="C500" s="388" t="s">
        <v>162</v>
      </c>
      <c r="D500" s="228">
        <v>97.529399999999995</v>
      </c>
      <c r="E500" s="228">
        <v>9</v>
      </c>
      <c r="F500" s="228" t="s">
        <v>613</v>
      </c>
      <c r="G500" s="228">
        <v>9.5</v>
      </c>
      <c r="H500" s="228">
        <v>9.8438199999999991</v>
      </c>
      <c r="I500" s="389" t="s">
        <v>168</v>
      </c>
      <c r="J500" s="231">
        <v>22134</v>
      </c>
      <c r="K500" s="231">
        <v>22134</v>
      </c>
      <c r="L500" s="231">
        <v>21587.16</v>
      </c>
      <c r="M500" s="252">
        <v>3</v>
      </c>
    </row>
    <row r="501" spans="2:13" s="74" customFormat="1" ht="26.4" x14ac:dyDescent="0.9">
      <c r="B501" s="251" t="s">
        <v>326</v>
      </c>
      <c r="C501" s="388" t="s">
        <v>162</v>
      </c>
      <c r="D501" s="228">
        <v>97.467299999999994</v>
      </c>
      <c r="E501" s="228">
        <v>9</v>
      </c>
      <c r="F501" s="228" t="s">
        <v>614</v>
      </c>
      <c r="G501" s="228">
        <v>9.5</v>
      </c>
      <c r="H501" s="228">
        <v>9.8438199999999991</v>
      </c>
      <c r="I501" s="389" t="s">
        <v>168</v>
      </c>
      <c r="J501" s="231">
        <v>10830</v>
      </c>
      <c r="K501" s="231">
        <v>10830</v>
      </c>
      <c r="L501" s="231">
        <v>10555.71</v>
      </c>
      <c r="M501" s="252">
        <v>2</v>
      </c>
    </row>
    <row r="502" spans="2:13" s="74" customFormat="1" ht="26.4" x14ac:dyDescent="0.9">
      <c r="B502" s="251" t="s">
        <v>326</v>
      </c>
      <c r="C502" s="388" t="s">
        <v>162</v>
      </c>
      <c r="D502" s="228">
        <v>97.464600000000004</v>
      </c>
      <c r="E502" s="228">
        <v>9</v>
      </c>
      <c r="F502" s="228" t="s">
        <v>324</v>
      </c>
      <c r="G502" s="228">
        <v>9.5</v>
      </c>
      <c r="H502" s="228">
        <v>9.8438199999999991</v>
      </c>
      <c r="I502" s="389" t="s">
        <v>168</v>
      </c>
      <c r="J502" s="231">
        <v>22382</v>
      </c>
      <c r="K502" s="231">
        <v>22382</v>
      </c>
      <c r="L502" s="231">
        <v>21814.53</v>
      </c>
      <c r="M502" s="252">
        <v>3</v>
      </c>
    </row>
    <row r="503" spans="2:13" s="74" customFormat="1" ht="26.4" x14ac:dyDescent="0.9">
      <c r="B503" s="251" t="s">
        <v>506</v>
      </c>
      <c r="C503" s="388" t="s">
        <v>162</v>
      </c>
      <c r="D503" s="228">
        <v>99.886499999999998</v>
      </c>
      <c r="E503" s="228">
        <v>9</v>
      </c>
      <c r="F503" s="228" t="s">
        <v>615</v>
      </c>
      <c r="G503" s="228">
        <v>9.5</v>
      </c>
      <c r="H503" s="228">
        <v>9.8438199999999991</v>
      </c>
      <c r="I503" s="389" t="s">
        <v>168</v>
      </c>
      <c r="J503" s="231">
        <v>7540.07</v>
      </c>
      <c r="K503" s="231">
        <v>7540.07</v>
      </c>
      <c r="L503" s="231">
        <v>7531.51</v>
      </c>
      <c r="M503" s="252">
        <v>1</v>
      </c>
    </row>
    <row r="504" spans="2:13" s="74" customFormat="1" ht="26.4" x14ac:dyDescent="0.9">
      <c r="B504" s="251" t="s">
        <v>506</v>
      </c>
      <c r="C504" s="388" t="s">
        <v>162</v>
      </c>
      <c r="D504" s="228">
        <v>99.878900000000002</v>
      </c>
      <c r="E504" s="228">
        <v>9</v>
      </c>
      <c r="F504" s="228" t="s">
        <v>449</v>
      </c>
      <c r="G504" s="228">
        <v>9.5</v>
      </c>
      <c r="H504" s="228">
        <v>9.8438199999999991</v>
      </c>
      <c r="I504" s="389" t="s">
        <v>168</v>
      </c>
      <c r="J504" s="231">
        <v>33360</v>
      </c>
      <c r="K504" s="231">
        <v>33360</v>
      </c>
      <c r="L504" s="231">
        <v>33319.620000000003</v>
      </c>
      <c r="M504" s="252">
        <v>1</v>
      </c>
    </row>
    <row r="505" spans="2:13" s="74" customFormat="1" ht="26.4" x14ac:dyDescent="0.9">
      <c r="B505" s="251" t="s">
        <v>506</v>
      </c>
      <c r="C505" s="388" t="s">
        <v>162</v>
      </c>
      <c r="D505" s="228">
        <v>99.766900000000007</v>
      </c>
      <c r="E505" s="228">
        <v>9</v>
      </c>
      <c r="F505" s="228" t="s">
        <v>616</v>
      </c>
      <c r="G505" s="228">
        <v>9.5</v>
      </c>
      <c r="H505" s="228">
        <v>9.8438199999999991</v>
      </c>
      <c r="I505" s="389" t="s">
        <v>168</v>
      </c>
      <c r="J505" s="231">
        <v>7540.07</v>
      </c>
      <c r="K505" s="231">
        <v>7540.07</v>
      </c>
      <c r="L505" s="231">
        <v>7522.5</v>
      </c>
      <c r="M505" s="252">
        <v>1</v>
      </c>
    </row>
    <row r="506" spans="2:13" s="74" customFormat="1" ht="26.4" x14ac:dyDescent="0.9">
      <c r="B506" s="251" t="s">
        <v>506</v>
      </c>
      <c r="C506" s="388" t="s">
        <v>162</v>
      </c>
      <c r="D506" s="228">
        <v>99.759600000000006</v>
      </c>
      <c r="E506" s="228">
        <v>9</v>
      </c>
      <c r="F506" s="228" t="s">
        <v>175</v>
      </c>
      <c r="G506" s="228">
        <v>9.5</v>
      </c>
      <c r="H506" s="228">
        <v>9.8438199999999991</v>
      </c>
      <c r="I506" s="389" t="s">
        <v>168</v>
      </c>
      <c r="J506" s="231">
        <v>33360</v>
      </c>
      <c r="K506" s="231">
        <v>33360</v>
      </c>
      <c r="L506" s="231">
        <v>33279.82</v>
      </c>
      <c r="M506" s="252">
        <v>1</v>
      </c>
    </row>
    <row r="507" spans="2:13" s="74" customFormat="1" ht="26.4" x14ac:dyDescent="0.9">
      <c r="B507" s="251" t="s">
        <v>506</v>
      </c>
      <c r="C507" s="388" t="s">
        <v>162</v>
      </c>
      <c r="D507" s="228">
        <v>99.650199999999998</v>
      </c>
      <c r="E507" s="228">
        <v>9</v>
      </c>
      <c r="F507" s="228" t="s">
        <v>617</v>
      </c>
      <c r="G507" s="228">
        <v>9.5</v>
      </c>
      <c r="H507" s="228">
        <v>9.8438199999999991</v>
      </c>
      <c r="I507" s="389" t="s">
        <v>168</v>
      </c>
      <c r="J507" s="231">
        <v>7540.07</v>
      </c>
      <c r="K507" s="231">
        <v>7540.07</v>
      </c>
      <c r="L507" s="231">
        <v>7513.7</v>
      </c>
      <c r="M507" s="252">
        <v>1</v>
      </c>
    </row>
    <row r="508" spans="2:13" s="74" customFormat="1" ht="26.4" x14ac:dyDescent="0.9">
      <c r="B508" s="251" t="s">
        <v>506</v>
      </c>
      <c r="C508" s="388" t="s">
        <v>162</v>
      </c>
      <c r="D508" s="228">
        <v>99.643100000000004</v>
      </c>
      <c r="E508" s="228">
        <v>9</v>
      </c>
      <c r="F508" s="228" t="s">
        <v>258</v>
      </c>
      <c r="G508" s="228">
        <v>9.5</v>
      </c>
      <c r="H508" s="228">
        <v>9.8438199999999991</v>
      </c>
      <c r="I508" s="389" t="s">
        <v>168</v>
      </c>
      <c r="J508" s="231">
        <v>33360</v>
      </c>
      <c r="K508" s="231">
        <v>33360</v>
      </c>
      <c r="L508" s="231">
        <v>33240.949999999997</v>
      </c>
      <c r="M508" s="252">
        <v>1</v>
      </c>
    </row>
    <row r="509" spans="2:13" s="74" customFormat="1" ht="26.4" x14ac:dyDescent="0.9">
      <c r="B509" s="251" t="s">
        <v>506</v>
      </c>
      <c r="C509" s="388" t="s">
        <v>162</v>
      </c>
      <c r="D509" s="228">
        <v>99.536199999999994</v>
      </c>
      <c r="E509" s="228">
        <v>9</v>
      </c>
      <c r="F509" s="228" t="s">
        <v>176</v>
      </c>
      <c r="G509" s="228">
        <v>9.5</v>
      </c>
      <c r="H509" s="228">
        <v>9.8438199999999991</v>
      </c>
      <c r="I509" s="389" t="s">
        <v>168</v>
      </c>
      <c r="J509" s="231">
        <v>7540.07</v>
      </c>
      <c r="K509" s="231">
        <v>7540.07</v>
      </c>
      <c r="L509" s="231">
        <v>7505.1</v>
      </c>
      <c r="M509" s="252">
        <v>1</v>
      </c>
    </row>
    <row r="510" spans="2:13" s="74" customFormat="1" ht="26.4" x14ac:dyDescent="0.9">
      <c r="B510" s="251" t="s">
        <v>506</v>
      </c>
      <c r="C510" s="388" t="s">
        <v>162</v>
      </c>
      <c r="D510" s="228">
        <v>99.529200000000003</v>
      </c>
      <c r="E510" s="228">
        <v>9</v>
      </c>
      <c r="F510" s="228" t="s">
        <v>205</v>
      </c>
      <c r="G510" s="228">
        <v>9.5</v>
      </c>
      <c r="H510" s="228">
        <v>9.8438199999999991</v>
      </c>
      <c r="I510" s="389" t="s">
        <v>168</v>
      </c>
      <c r="J510" s="231">
        <v>33360</v>
      </c>
      <c r="K510" s="231">
        <v>33360</v>
      </c>
      <c r="L510" s="231">
        <v>33202.97</v>
      </c>
      <c r="M510" s="252">
        <v>1</v>
      </c>
    </row>
    <row r="511" spans="2:13" s="74" customFormat="1" ht="26.4" x14ac:dyDescent="0.9">
      <c r="B511" s="251" t="s">
        <v>506</v>
      </c>
      <c r="C511" s="388" t="s">
        <v>162</v>
      </c>
      <c r="D511" s="228">
        <v>99.424800000000005</v>
      </c>
      <c r="E511" s="228">
        <v>9</v>
      </c>
      <c r="F511" s="228" t="s">
        <v>618</v>
      </c>
      <c r="G511" s="228">
        <v>9.5</v>
      </c>
      <c r="H511" s="228">
        <v>9.8438199999999991</v>
      </c>
      <c r="I511" s="389" t="s">
        <v>168</v>
      </c>
      <c r="J511" s="231">
        <v>7540.07</v>
      </c>
      <c r="K511" s="231">
        <v>7540.07</v>
      </c>
      <c r="L511" s="231">
        <v>7496.7</v>
      </c>
      <c r="M511" s="252">
        <v>1</v>
      </c>
    </row>
    <row r="512" spans="2:13" s="74" customFormat="1" ht="26.4" x14ac:dyDescent="0.9">
      <c r="B512" s="251" t="s">
        <v>506</v>
      </c>
      <c r="C512" s="388" t="s">
        <v>162</v>
      </c>
      <c r="D512" s="228">
        <v>99.418099999999995</v>
      </c>
      <c r="E512" s="228">
        <v>9</v>
      </c>
      <c r="F512" s="228" t="s">
        <v>619</v>
      </c>
      <c r="G512" s="228">
        <v>9.5</v>
      </c>
      <c r="H512" s="228">
        <v>9.8438199999999991</v>
      </c>
      <c r="I512" s="389" t="s">
        <v>168</v>
      </c>
      <c r="J512" s="231">
        <v>33360</v>
      </c>
      <c r="K512" s="231">
        <v>33360</v>
      </c>
      <c r="L512" s="231">
        <v>33165.879999999997</v>
      </c>
      <c r="M512" s="252">
        <v>1</v>
      </c>
    </row>
    <row r="513" spans="2:13" s="74" customFormat="1" ht="26.4" x14ac:dyDescent="0.9">
      <c r="B513" s="251" t="s">
        <v>506</v>
      </c>
      <c r="C513" s="388" t="s">
        <v>162</v>
      </c>
      <c r="D513" s="228">
        <v>99.316000000000003</v>
      </c>
      <c r="E513" s="228">
        <v>9</v>
      </c>
      <c r="F513" s="228" t="s">
        <v>620</v>
      </c>
      <c r="G513" s="228">
        <v>9.5</v>
      </c>
      <c r="H513" s="228">
        <v>9.8438199999999991</v>
      </c>
      <c r="I513" s="389" t="s">
        <v>168</v>
      </c>
      <c r="J513" s="231">
        <v>7540.07</v>
      </c>
      <c r="K513" s="231">
        <v>7540.07</v>
      </c>
      <c r="L513" s="231">
        <v>7488.5</v>
      </c>
      <c r="M513" s="252">
        <v>1</v>
      </c>
    </row>
    <row r="514" spans="2:13" s="74" customFormat="1" ht="26.4" x14ac:dyDescent="0.9">
      <c r="B514" s="251" t="s">
        <v>506</v>
      </c>
      <c r="C514" s="388" t="s">
        <v>162</v>
      </c>
      <c r="D514" s="228">
        <v>99.3095</v>
      </c>
      <c r="E514" s="228">
        <v>9</v>
      </c>
      <c r="F514" s="228" t="s">
        <v>621</v>
      </c>
      <c r="G514" s="228">
        <v>9.5</v>
      </c>
      <c r="H514" s="228">
        <v>9.8438199999999991</v>
      </c>
      <c r="I514" s="389" t="s">
        <v>168</v>
      </c>
      <c r="J514" s="231">
        <v>33360</v>
      </c>
      <c r="K514" s="231">
        <v>33360</v>
      </c>
      <c r="L514" s="231">
        <v>33129.65</v>
      </c>
      <c r="M514" s="252">
        <v>1</v>
      </c>
    </row>
    <row r="515" spans="2:13" s="74" customFormat="1" ht="26.4" x14ac:dyDescent="0.9">
      <c r="B515" s="251" t="s">
        <v>506</v>
      </c>
      <c r="C515" s="388" t="s">
        <v>162</v>
      </c>
      <c r="D515" s="228">
        <v>99.209699999999998</v>
      </c>
      <c r="E515" s="228">
        <v>9</v>
      </c>
      <c r="F515" s="228" t="s">
        <v>622</v>
      </c>
      <c r="G515" s="228">
        <v>9.5</v>
      </c>
      <c r="H515" s="228">
        <v>9.8438199999999991</v>
      </c>
      <c r="I515" s="389" t="s">
        <v>168</v>
      </c>
      <c r="J515" s="231">
        <v>7540.07</v>
      </c>
      <c r="K515" s="231">
        <v>7540.07</v>
      </c>
      <c r="L515" s="231">
        <v>7480.48</v>
      </c>
      <c r="M515" s="252">
        <v>1</v>
      </c>
    </row>
    <row r="516" spans="2:13" s="74" customFormat="1" ht="26.4" x14ac:dyDescent="0.9">
      <c r="B516" s="251" t="s">
        <v>506</v>
      </c>
      <c r="C516" s="388" t="s">
        <v>162</v>
      </c>
      <c r="D516" s="228">
        <v>99.203400000000002</v>
      </c>
      <c r="E516" s="228">
        <v>9</v>
      </c>
      <c r="F516" s="228" t="s">
        <v>481</v>
      </c>
      <c r="G516" s="228">
        <v>9.5</v>
      </c>
      <c r="H516" s="228">
        <v>9.8438199999999991</v>
      </c>
      <c r="I516" s="389" t="s">
        <v>168</v>
      </c>
      <c r="J516" s="231">
        <v>33360</v>
      </c>
      <c r="K516" s="231">
        <v>33360</v>
      </c>
      <c r="L516" s="231">
        <v>33094.26</v>
      </c>
      <c r="M516" s="252">
        <v>1</v>
      </c>
    </row>
    <row r="517" spans="2:13" s="74" customFormat="1" ht="26.4" x14ac:dyDescent="0.9">
      <c r="B517" s="251" t="s">
        <v>506</v>
      </c>
      <c r="C517" s="388" t="s">
        <v>162</v>
      </c>
      <c r="D517" s="228">
        <v>99.105900000000005</v>
      </c>
      <c r="E517" s="228">
        <v>9</v>
      </c>
      <c r="F517" s="228" t="s">
        <v>585</v>
      </c>
      <c r="G517" s="228">
        <v>9.5</v>
      </c>
      <c r="H517" s="228">
        <v>9.8438199999999991</v>
      </c>
      <c r="I517" s="389" t="s">
        <v>168</v>
      </c>
      <c r="J517" s="231">
        <v>7540.07</v>
      </c>
      <c r="K517" s="231">
        <v>7540.07</v>
      </c>
      <c r="L517" s="231">
        <v>7472.66</v>
      </c>
      <c r="M517" s="252">
        <v>1</v>
      </c>
    </row>
    <row r="518" spans="2:13" s="74" customFormat="1" ht="26.4" x14ac:dyDescent="0.9">
      <c r="B518" s="251" t="s">
        <v>506</v>
      </c>
      <c r="C518" s="388" t="s">
        <v>162</v>
      </c>
      <c r="D518" s="228">
        <v>99.099699999999999</v>
      </c>
      <c r="E518" s="228">
        <v>9</v>
      </c>
      <c r="F518" s="228" t="s">
        <v>484</v>
      </c>
      <c r="G518" s="228">
        <v>9.5</v>
      </c>
      <c r="H518" s="228">
        <v>9.8438199999999991</v>
      </c>
      <c r="I518" s="389" t="s">
        <v>168</v>
      </c>
      <c r="J518" s="231">
        <v>33360</v>
      </c>
      <c r="K518" s="231">
        <v>33360</v>
      </c>
      <c r="L518" s="231">
        <v>33059.69</v>
      </c>
      <c r="M518" s="252">
        <v>1</v>
      </c>
    </row>
    <row r="519" spans="2:13" s="74" customFormat="1" ht="26.4" x14ac:dyDescent="0.9">
      <c r="B519" s="251" t="s">
        <v>506</v>
      </c>
      <c r="C519" s="388" t="s">
        <v>162</v>
      </c>
      <c r="D519" s="228">
        <v>99.004499999999993</v>
      </c>
      <c r="E519" s="228">
        <v>9</v>
      </c>
      <c r="F519" s="228" t="s">
        <v>623</v>
      </c>
      <c r="G519" s="228">
        <v>9.5</v>
      </c>
      <c r="H519" s="228">
        <v>9.8438199999999991</v>
      </c>
      <c r="I519" s="389" t="s">
        <v>168</v>
      </c>
      <c r="J519" s="231">
        <v>7540.07</v>
      </c>
      <c r="K519" s="231">
        <v>7540.07</v>
      </c>
      <c r="L519" s="231">
        <v>7465.01</v>
      </c>
      <c r="M519" s="252">
        <v>1</v>
      </c>
    </row>
    <row r="520" spans="2:13" s="74" customFormat="1" ht="26.4" x14ac:dyDescent="0.9">
      <c r="B520" s="251" t="s">
        <v>506</v>
      </c>
      <c r="C520" s="388" t="s">
        <v>162</v>
      </c>
      <c r="D520" s="228">
        <v>98.998500000000007</v>
      </c>
      <c r="E520" s="228">
        <v>9</v>
      </c>
      <c r="F520" s="228" t="s">
        <v>624</v>
      </c>
      <c r="G520" s="228">
        <v>9.5</v>
      </c>
      <c r="H520" s="228">
        <v>9.8438199999999991</v>
      </c>
      <c r="I520" s="389" t="s">
        <v>168</v>
      </c>
      <c r="J520" s="231">
        <v>33360</v>
      </c>
      <c r="K520" s="231">
        <v>33360</v>
      </c>
      <c r="L520" s="231">
        <v>33025.919999999998</v>
      </c>
      <c r="M520" s="252">
        <v>1</v>
      </c>
    </row>
    <row r="521" spans="2:13" s="74" customFormat="1" ht="26.4" x14ac:dyDescent="0.9">
      <c r="B521" s="251" t="s">
        <v>506</v>
      </c>
      <c r="C521" s="388" t="s">
        <v>162</v>
      </c>
      <c r="D521" s="228">
        <v>98.9054</v>
      </c>
      <c r="E521" s="228">
        <v>9</v>
      </c>
      <c r="F521" s="228" t="s">
        <v>625</v>
      </c>
      <c r="G521" s="228">
        <v>9.5</v>
      </c>
      <c r="H521" s="228">
        <v>9.8438199999999991</v>
      </c>
      <c r="I521" s="389" t="s">
        <v>168</v>
      </c>
      <c r="J521" s="231">
        <v>7540.07</v>
      </c>
      <c r="K521" s="231">
        <v>7540.07</v>
      </c>
      <c r="L521" s="231">
        <v>7457.54</v>
      </c>
      <c r="M521" s="252">
        <v>1</v>
      </c>
    </row>
    <row r="522" spans="2:13" s="74" customFormat="1" ht="26.4" x14ac:dyDescent="0.9">
      <c r="B522" s="251" t="s">
        <v>506</v>
      </c>
      <c r="C522" s="388" t="s">
        <v>162</v>
      </c>
      <c r="D522" s="228">
        <v>98.899600000000007</v>
      </c>
      <c r="E522" s="228">
        <v>9</v>
      </c>
      <c r="F522" s="228" t="s">
        <v>626</v>
      </c>
      <c r="G522" s="228">
        <v>9.5</v>
      </c>
      <c r="H522" s="228">
        <v>9.8438199999999991</v>
      </c>
      <c r="I522" s="389" t="s">
        <v>168</v>
      </c>
      <c r="J522" s="231">
        <v>33360</v>
      </c>
      <c r="K522" s="231">
        <v>33360</v>
      </c>
      <c r="L522" s="231">
        <v>32992.94</v>
      </c>
      <c r="M522" s="252">
        <v>1</v>
      </c>
    </row>
    <row r="523" spans="2:13" s="74" customFormat="1" ht="26.4" x14ac:dyDescent="0.9">
      <c r="B523" s="251" t="s">
        <v>506</v>
      </c>
      <c r="C523" s="388" t="s">
        <v>162</v>
      </c>
      <c r="D523" s="228">
        <v>98.808599999999998</v>
      </c>
      <c r="E523" s="228">
        <v>9</v>
      </c>
      <c r="F523" s="228" t="s">
        <v>591</v>
      </c>
      <c r="G523" s="228">
        <v>9.5</v>
      </c>
      <c r="H523" s="228">
        <v>9.8438199999999991</v>
      </c>
      <c r="I523" s="389" t="s">
        <v>168</v>
      </c>
      <c r="J523" s="231">
        <v>7540.07</v>
      </c>
      <c r="K523" s="231">
        <v>7540.07</v>
      </c>
      <c r="L523" s="231">
        <v>7450.24</v>
      </c>
      <c r="M523" s="252">
        <v>1</v>
      </c>
    </row>
    <row r="524" spans="2:13" s="74" customFormat="1" ht="26.4" x14ac:dyDescent="0.9">
      <c r="B524" s="251" t="s">
        <v>506</v>
      </c>
      <c r="C524" s="388" t="s">
        <v>162</v>
      </c>
      <c r="D524" s="228">
        <v>98.803100000000001</v>
      </c>
      <c r="E524" s="228">
        <v>9</v>
      </c>
      <c r="F524" s="228" t="s">
        <v>627</v>
      </c>
      <c r="G524" s="228">
        <v>9.5</v>
      </c>
      <c r="H524" s="228">
        <v>9.8438199999999991</v>
      </c>
      <c r="I524" s="389" t="s">
        <v>168</v>
      </c>
      <c r="J524" s="231">
        <v>33360</v>
      </c>
      <c r="K524" s="231">
        <v>33360</v>
      </c>
      <c r="L524" s="231">
        <v>32960.720000000001</v>
      </c>
      <c r="M524" s="252">
        <v>1</v>
      </c>
    </row>
    <row r="525" spans="2:13" s="74" customFormat="1" ht="26.4" x14ac:dyDescent="0.9">
      <c r="B525" s="251" t="s">
        <v>506</v>
      </c>
      <c r="C525" s="388" t="s">
        <v>162</v>
      </c>
      <c r="D525" s="228">
        <v>98.714100000000002</v>
      </c>
      <c r="E525" s="228">
        <v>9</v>
      </c>
      <c r="F525" s="228" t="s">
        <v>628</v>
      </c>
      <c r="G525" s="228">
        <v>9.5</v>
      </c>
      <c r="H525" s="228">
        <v>9.8438199999999991</v>
      </c>
      <c r="I525" s="389" t="s">
        <v>168</v>
      </c>
      <c r="J525" s="231">
        <v>7540.07</v>
      </c>
      <c r="K525" s="231">
        <v>7540.07</v>
      </c>
      <c r="L525" s="231">
        <v>7443.12</v>
      </c>
      <c r="M525" s="252">
        <v>1</v>
      </c>
    </row>
    <row r="526" spans="2:13" s="74" customFormat="1" ht="26.4" x14ac:dyDescent="0.9">
      <c r="B526" s="251" t="s">
        <v>506</v>
      </c>
      <c r="C526" s="388" t="s">
        <v>162</v>
      </c>
      <c r="D526" s="228">
        <v>98.708699999999993</v>
      </c>
      <c r="E526" s="228">
        <v>9</v>
      </c>
      <c r="F526" s="228" t="s">
        <v>462</v>
      </c>
      <c r="G526" s="228">
        <v>9.5</v>
      </c>
      <c r="H526" s="228">
        <v>9.8438199999999991</v>
      </c>
      <c r="I526" s="389" t="s">
        <v>168</v>
      </c>
      <c r="J526" s="231">
        <v>33360</v>
      </c>
      <c r="K526" s="231">
        <v>33360</v>
      </c>
      <c r="L526" s="231">
        <v>32929.24</v>
      </c>
      <c r="M526" s="252">
        <v>1</v>
      </c>
    </row>
    <row r="527" spans="2:13" s="74" customFormat="1" ht="26.4" x14ac:dyDescent="0.9">
      <c r="B527" s="251" t="s">
        <v>506</v>
      </c>
      <c r="C527" s="388" t="s">
        <v>162</v>
      </c>
      <c r="D527" s="228">
        <v>98.621799999999993</v>
      </c>
      <c r="E527" s="228">
        <v>9</v>
      </c>
      <c r="F527" s="228" t="s">
        <v>594</v>
      </c>
      <c r="G527" s="228">
        <v>9.5</v>
      </c>
      <c r="H527" s="228">
        <v>9.8438199999999991</v>
      </c>
      <c r="I527" s="389" t="s">
        <v>168</v>
      </c>
      <c r="J527" s="231">
        <v>7540.07</v>
      </c>
      <c r="K527" s="231">
        <v>7540.07</v>
      </c>
      <c r="L527" s="231">
        <v>7436.16</v>
      </c>
      <c r="M527" s="252">
        <v>1</v>
      </c>
    </row>
    <row r="528" spans="2:13" s="74" customFormat="1" ht="26.4" x14ac:dyDescent="0.9">
      <c r="B528" s="251" t="s">
        <v>506</v>
      </c>
      <c r="C528" s="388" t="s">
        <v>162</v>
      </c>
      <c r="D528" s="228">
        <v>98.616600000000005</v>
      </c>
      <c r="E528" s="228">
        <v>9</v>
      </c>
      <c r="F528" s="228" t="s">
        <v>629</v>
      </c>
      <c r="G528" s="228">
        <v>9.5</v>
      </c>
      <c r="H528" s="228">
        <v>9.8438199999999991</v>
      </c>
      <c r="I528" s="389" t="s">
        <v>168</v>
      </c>
      <c r="J528" s="231">
        <v>33360</v>
      </c>
      <c r="K528" s="231">
        <v>33360</v>
      </c>
      <c r="L528" s="231">
        <v>32898.5</v>
      </c>
      <c r="M528" s="252">
        <v>1</v>
      </c>
    </row>
    <row r="529" spans="2:13" s="74" customFormat="1" ht="26.4" x14ac:dyDescent="0.9">
      <c r="B529" s="251" t="s">
        <v>506</v>
      </c>
      <c r="C529" s="388" t="s">
        <v>162</v>
      </c>
      <c r="D529" s="228">
        <v>98.531599999999997</v>
      </c>
      <c r="E529" s="228">
        <v>9</v>
      </c>
      <c r="F529" s="228" t="s">
        <v>596</v>
      </c>
      <c r="G529" s="228">
        <v>9.5</v>
      </c>
      <c r="H529" s="228">
        <v>9.8438199999999991</v>
      </c>
      <c r="I529" s="389" t="s">
        <v>168</v>
      </c>
      <c r="J529" s="231">
        <v>7540.07</v>
      </c>
      <c r="K529" s="231">
        <v>7540.07</v>
      </c>
      <c r="L529" s="231">
        <v>7429.36</v>
      </c>
      <c r="M529" s="252">
        <v>1</v>
      </c>
    </row>
    <row r="530" spans="2:13" s="74" customFormat="1" ht="26.4" x14ac:dyDescent="0.9">
      <c r="B530" s="251" t="s">
        <v>506</v>
      </c>
      <c r="C530" s="388" t="s">
        <v>162</v>
      </c>
      <c r="D530" s="228">
        <v>98.526600000000002</v>
      </c>
      <c r="E530" s="228">
        <v>9</v>
      </c>
      <c r="F530" s="228" t="s">
        <v>630</v>
      </c>
      <c r="G530" s="228">
        <v>9.5</v>
      </c>
      <c r="H530" s="228">
        <v>9.8438199999999991</v>
      </c>
      <c r="I530" s="389" t="s">
        <v>168</v>
      </c>
      <c r="J530" s="231">
        <v>33360</v>
      </c>
      <c r="K530" s="231">
        <v>33360</v>
      </c>
      <c r="L530" s="231">
        <v>32868.47</v>
      </c>
      <c r="M530" s="252">
        <v>1</v>
      </c>
    </row>
    <row r="531" spans="2:13" s="74" customFormat="1" ht="26.4" x14ac:dyDescent="0.9">
      <c r="B531" s="251" t="s">
        <v>506</v>
      </c>
      <c r="C531" s="388" t="s">
        <v>162</v>
      </c>
      <c r="D531" s="228">
        <v>98.4435</v>
      </c>
      <c r="E531" s="228">
        <v>9</v>
      </c>
      <c r="F531" s="228" t="s">
        <v>631</v>
      </c>
      <c r="G531" s="228">
        <v>9.5</v>
      </c>
      <c r="H531" s="228">
        <v>9.8438199999999991</v>
      </c>
      <c r="I531" s="389" t="s">
        <v>168</v>
      </c>
      <c r="J531" s="231">
        <v>7540.07</v>
      </c>
      <c r="K531" s="231">
        <v>7540.07</v>
      </c>
      <c r="L531" s="231">
        <v>7422.72</v>
      </c>
      <c r="M531" s="252">
        <v>1</v>
      </c>
    </row>
    <row r="532" spans="2:13" s="74" customFormat="1" ht="26.4" x14ac:dyDescent="0.9">
      <c r="B532" s="251" t="s">
        <v>506</v>
      </c>
      <c r="C532" s="388" t="s">
        <v>162</v>
      </c>
      <c r="D532" s="228">
        <v>98.438599999999994</v>
      </c>
      <c r="E532" s="228">
        <v>9</v>
      </c>
      <c r="F532" s="228" t="s">
        <v>632</v>
      </c>
      <c r="G532" s="228">
        <v>9.5</v>
      </c>
      <c r="H532" s="228">
        <v>9.8438199999999991</v>
      </c>
      <c r="I532" s="389" t="s">
        <v>168</v>
      </c>
      <c r="J532" s="231">
        <v>33360</v>
      </c>
      <c r="K532" s="231">
        <v>33360</v>
      </c>
      <c r="L532" s="231">
        <v>32839.14</v>
      </c>
      <c r="M532" s="252">
        <v>1</v>
      </c>
    </row>
    <row r="533" spans="2:13" s="74" customFormat="1" ht="26.4" x14ac:dyDescent="0.9">
      <c r="B533" s="251" t="s">
        <v>506</v>
      </c>
      <c r="C533" s="388" t="s">
        <v>162</v>
      </c>
      <c r="D533" s="228">
        <v>98.357500000000002</v>
      </c>
      <c r="E533" s="228">
        <v>9</v>
      </c>
      <c r="F533" s="228" t="s">
        <v>633</v>
      </c>
      <c r="G533" s="228">
        <v>9.5</v>
      </c>
      <c r="H533" s="228">
        <v>9.8438199999999991</v>
      </c>
      <c r="I533" s="389" t="s">
        <v>168</v>
      </c>
      <c r="J533" s="231">
        <v>7540.07</v>
      </c>
      <c r="K533" s="231">
        <v>7540.07</v>
      </c>
      <c r="L533" s="231">
        <v>7416.23</v>
      </c>
      <c r="M533" s="252">
        <v>1</v>
      </c>
    </row>
    <row r="534" spans="2:13" s="74" customFormat="1" ht="26.4" x14ac:dyDescent="0.9">
      <c r="B534" s="251" t="s">
        <v>506</v>
      </c>
      <c r="C534" s="388" t="s">
        <v>162</v>
      </c>
      <c r="D534" s="228">
        <v>98.352699999999999</v>
      </c>
      <c r="E534" s="228">
        <v>9</v>
      </c>
      <c r="F534" s="228" t="s">
        <v>634</v>
      </c>
      <c r="G534" s="228">
        <v>9.5</v>
      </c>
      <c r="H534" s="228">
        <v>9.8438199999999991</v>
      </c>
      <c r="I534" s="389" t="s">
        <v>168</v>
      </c>
      <c r="J534" s="231">
        <v>33360</v>
      </c>
      <c r="K534" s="231">
        <v>33360</v>
      </c>
      <c r="L534" s="231">
        <v>32810.49</v>
      </c>
      <c r="M534" s="252">
        <v>1</v>
      </c>
    </row>
    <row r="535" spans="2:13" s="74" customFormat="1" ht="26.4" x14ac:dyDescent="0.9">
      <c r="B535" s="251" t="s">
        <v>506</v>
      </c>
      <c r="C535" s="388" t="s">
        <v>162</v>
      </c>
      <c r="D535" s="228">
        <v>98.273499999999999</v>
      </c>
      <c r="E535" s="228">
        <v>9</v>
      </c>
      <c r="F535" s="228" t="s">
        <v>635</v>
      </c>
      <c r="G535" s="228">
        <v>9.5</v>
      </c>
      <c r="H535" s="228">
        <v>9.8438199999999991</v>
      </c>
      <c r="I535" s="389" t="s">
        <v>168</v>
      </c>
      <c r="J535" s="231">
        <v>7540.07</v>
      </c>
      <c r="K535" s="231">
        <v>7540.07</v>
      </c>
      <c r="L535" s="231">
        <v>7409.89</v>
      </c>
      <c r="M535" s="252">
        <v>1</v>
      </c>
    </row>
    <row r="536" spans="2:13" s="74" customFormat="1" ht="26.4" x14ac:dyDescent="0.9">
      <c r="B536" s="251" t="s">
        <v>506</v>
      </c>
      <c r="C536" s="388" t="s">
        <v>162</v>
      </c>
      <c r="D536" s="228">
        <v>98.268799999999999</v>
      </c>
      <c r="E536" s="228">
        <v>9</v>
      </c>
      <c r="F536" s="228" t="s">
        <v>636</v>
      </c>
      <c r="G536" s="228">
        <v>9.5</v>
      </c>
      <c r="H536" s="228">
        <v>9.8438199999999991</v>
      </c>
      <c r="I536" s="389" t="s">
        <v>168</v>
      </c>
      <c r="J536" s="231">
        <v>33360</v>
      </c>
      <c r="K536" s="231">
        <v>33360</v>
      </c>
      <c r="L536" s="231">
        <v>32782.5</v>
      </c>
      <c r="M536" s="252">
        <v>1</v>
      </c>
    </row>
    <row r="537" spans="2:13" s="74" customFormat="1" ht="26.4" x14ac:dyDescent="0.9">
      <c r="B537" s="251" t="s">
        <v>506</v>
      </c>
      <c r="C537" s="388" t="s">
        <v>162</v>
      </c>
      <c r="D537" s="228">
        <v>98.191400000000002</v>
      </c>
      <c r="E537" s="228">
        <v>9</v>
      </c>
      <c r="F537" s="228" t="s">
        <v>493</v>
      </c>
      <c r="G537" s="228">
        <v>9.5</v>
      </c>
      <c r="H537" s="228">
        <v>9.8438199999999991</v>
      </c>
      <c r="I537" s="389" t="s">
        <v>168</v>
      </c>
      <c r="J537" s="231">
        <v>7540.07</v>
      </c>
      <c r="K537" s="231">
        <v>7540.07</v>
      </c>
      <c r="L537" s="231">
        <v>7403.7</v>
      </c>
      <c r="M537" s="252">
        <v>1</v>
      </c>
    </row>
    <row r="538" spans="2:13" s="74" customFormat="1" ht="26.4" x14ac:dyDescent="0.9">
      <c r="B538" s="251" t="s">
        <v>506</v>
      </c>
      <c r="C538" s="388" t="s">
        <v>162</v>
      </c>
      <c r="D538" s="228">
        <v>98.186899999999994</v>
      </c>
      <c r="E538" s="228">
        <v>9</v>
      </c>
      <c r="F538" s="228" t="s">
        <v>492</v>
      </c>
      <c r="G538" s="228">
        <v>9.5</v>
      </c>
      <c r="H538" s="228">
        <v>9.8438199999999991</v>
      </c>
      <c r="I538" s="389" t="s">
        <v>168</v>
      </c>
      <c r="J538" s="231">
        <v>33360</v>
      </c>
      <c r="K538" s="231">
        <v>33360</v>
      </c>
      <c r="L538" s="231">
        <v>32755.17</v>
      </c>
      <c r="M538" s="252">
        <v>1</v>
      </c>
    </row>
    <row r="539" spans="2:13" s="74" customFormat="1" ht="26.4" x14ac:dyDescent="0.9">
      <c r="B539" s="251" t="s">
        <v>506</v>
      </c>
      <c r="C539" s="388" t="s">
        <v>162</v>
      </c>
      <c r="D539" s="228">
        <v>98.111199999999997</v>
      </c>
      <c r="E539" s="228">
        <v>9</v>
      </c>
      <c r="F539" s="228" t="s">
        <v>637</v>
      </c>
      <c r="G539" s="228">
        <v>9.5</v>
      </c>
      <c r="H539" s="228">
        <v>9.8438199999999991</v>
      </c>
      <c r="I539" s="389" t="s">
        <v>168</v>
      </c>
      <c r="J539" s="231">
        <v>7540.07</v>
      </c>
      <c r="K539" s="231">
        <v>7540.07</v>
      </c>
      <c r="L539" s="231">
        <v>7397.65</v>
      </c>
      <c r="M539" s="252">
        <v>1</v>
      </c>
    </row>
    <row r="540" spans="2:13" s="74" customFormat="1" ht="26.4" x14ac:dyDescent="0.9">
      <c r="B540" s="251" t="s">
        <v>506</v>
      </c>
      <c r="C540" s="388" t="s">
        <v>162</v>
      </c>
      <c r="D540" s="228">
        <v>98.106899999999996</v>
      </c>
      <c r="E540" s="228">
        <v>9</v>
      </c>
      <c r="F540" s="228" t="s">
        <v>313</v>
      </c>
      <c r="G540" s="228">
        <v>9.5</v>
      </c>
      <c r="H540" s="228">
        <v>9.8438199999999991</v>
      </c>
      <c r="I540" s="389" t="s">
        <v>168</v>
      </c>
      <c r="J540" s="231">
        <v>33360</v>
      </c>
      <c r="K540" s="231">
        <v>33360</v>
      </c>
      <c r="L540" s="231">
        <v>32728.46</v>
      </c>
      <c r="M540" s="252">
        <v>1</v>
      </c>
    </row>
    <row r="541" spans="2:13" s="74" customFormat="1" ht="26.4" x14ac:dyDescent="0.9">
      <c r="B541" s="251" t="s">
        <v>506</v>
      </c>
      <c r="C541" s="388" t="s">
        <v>162</v>
      </c>
      <c r="D541" s="228">
        <v>98.032799999999995</v>
      </c>
      <c r="E541" s="228">
        <v>9</v>
      </c>
      <c r="F541" s="228" t="s">
        <v>638</v>
      </c>
      <c r="G541" s="228">
        <v>9.5</v>
      </c>
      <c r="H541" s="228">
        <v>9.8438199999999991</v>
      </c>
      <c r="I541" s="389" t="s">
        <v>168</v>
      </c>
      <c r="J541" s="231">
        <v>7540.07</v>
      </c>
      <c r="K541" s="231">
        <v>7540.07</v>
      </c>
      <c r="L541" s="231">
        <v>7391.75</v>
      </c>
      <c r="M541" s="252">
        <v>1</v>
      </c>
    </row>
    <row r="542" spans="2:13" s="74" customFormat="1" ht="26.4" x14ac:dyDescent="0.9">
      <c r="B542" s="251" t="s">
        <v>506</v>
      </c>
      <c r="C542" s="388" t="s">
        <v>162</v>
      </c>
      <c r="D542" s="228">
        <v>98.028700000000001</v>
      </c>
      <c r="E542" s="228">
        <v>9</v>
      </c>
      <c r="F542" s="228" t="s">
        <v>639</v>
      </c>
      <c r="G542" s="228">
        <v>9.5</v>
      </c>
      <c r="H542" s="228">
        <v>9.8438199999999991</v>
      </c>
      <c r="I542" s="389" t="s">
        <v>168</v>
      </c>
      <c r="J542" s="231">
        <v>33360</v>
      </c>
      <c r="K542" s="231">
        <v>33360</v>
      </c>
      <c r="L542" s="231">
        <v>32702.38</v>
      </c>
      <c r="M542" s="252">
        <v>1</v>
      </c>
    </row>
    <row r="543" spans="2:13" s="74" customFormat="1" ht="26.4" x14ac:dyDescent="0.9">
      <c r="B543" s="251" t="s">
        <v>506</v>
      </c>
      <c r="C543" s="388" t="s">
        <v>162</v>
      </c>
      <c r="D543" s="228">
        <v>97.956299999999999</v>
      </c>
      <c r="E543" s="228">
        <v>9</v>
      </c>
      <c r="F543" s="228" t="s">
        <v>640</v>
      </c>
      <c r="G543" s="228">
        <v>9.5</v>
      </c>
      <c r="H543" s="228">
        <v>9.8438199999999991</v>
      </c>
      <c r="I543" s="389" t="s">
        <v>168</v>
      </c>
      <c r="J543" s="231">
        <v>7540.07</v>
      </c>
      <c r="K543" s="231">
        <v>7540.07</v>
      </c>
      <c r="L543" s="231">
        <v>7385.98</v>
      </c>
      <c r="M543" s="252">
        <v>1</v>
      </c>
    </row>
    <row r="544" spans="2:13" s="74" customFormat="1" ht="26.4" x14ac:dyDescent="0.9">
      <c r="B544" s="251" t="s">
        <v>506</v>
      </c>
      <c r="C544" s="388" t="s">
        <v>162</v>
      </c>
      <c r="D544" s="228">
        <v>97.952299999999994</v>
      </c>
      <c r="E544" s="228">
        <v>9</v>
      </c>
      <c r="F544" s="228" t="s">
        <v>641</v>
      </c>
      <c r="G544" s="228">
        <v>9.5</v>
      </c>
      <c r="H544" s="228">
        <v>9.8438199999999991</v>
      </c>
      <c r="I544" s="389" t="s">
        <v>168</v>
      </c>
      <c r="J544" s="231">
        <v>33360</v>
      </c>
      <c r="K544" s="231">
        <v>33360</v>
      </c>
      <c r="L544" s="231">
        <v>32676.9</v>
      </c>
      <c r="M544" s="252">
        <v>1</v>
      </c>
    </row>
    <row r="545" spans="2:13" s="74" customFormat="1" ht="26.4" x14ac:dyDescent="0.9">
      <c r="B545" s="251" t="s">
        <v>506</v>
      </c>
      <c r="C545" s="388" t="s">
        <v>162</v>
      </c>
      <c r="D545" s="228">
        <v>97.881600000000006</v>
      </c>
      <c r="E545" s="228">
        <v>9</v>
      </c>
      <c r="F545" s="228" t="s">
        <v>642</v>
      </c>
      <c r="G545" s="228">
        <v>9.5</v>
      </c>
      <c r="H545" s="228">
        <v>9.8438199999999991</v>
      </c>
      <c r="I545" s="389" t="s">
        <v>168</v>
      </c>
      <c r="J545" s="231">
        <v>7540.07</v>
      </c>
      <c r="K545" s="231">
        <v>7540.07</v>
      </c>
      <c r="L545" s="231">
        <v>7380.34</v>
      </c>
      <c r="M545" s="252">
        <v>1</v>
      </c>
    </row>
    <row r="546" spans="2:13" s="74" customFormat="1" ht="26.4" x14ac:dyDescent="0.9">
      <c r="B546" s="251" t="s">
        <v>506</v>
      </c>
      <c r="C546" s="388" t="s">
        <v>162</v>
      </c>
      <c r="D546" s="228">
        <v>97.877700000000004</v>
      </c>
      <c r="E546" s="228">
        <v>9</v>
      </c>
      <c r="F546" s="228" t="s">
        <v>643</v>
      </c>
      <c r="G546" s="228">
        <v>9.5</v>
      </c>
      <c r="H546" s="228">
        <v>9.8438199999999991</v>
      </c>
      <c r="I546" s="389" t="s">
        <v>168</v>
      </c>
      <c r="J546" s="231">
        <v>33360</v>
      </c>
      <c r="K546" s="231">
        <v>33360</v>
      </c>
      <c r="L546" s="231">
        <v>32652.01</v>
      </c>
      <c r="M546" s="252">
        <v>1</v>
      </c>
    </row>
    <row r="547" spans="2:13" s="74" customFormat="1" ht="26.4" x14ac:dyDescent="0.9">
      <c r="B547" s="251" t="s">
        <v>506</v>
      </c>
      <c r="C547" s="388" t="s">
        <v>162</v>
      </c>
      <c r="D547" s="228">
        <v>97.808599999999998</v>
      </c>
      <c r="E547" s="228">
        <v>9</v>
      </c>
      <c r="F547" s="228" t="s">
        <v>644</v>
      </c>
      <c r="G547" s="228">
        <v>9.5</v>
      </c>
      <c r="H547" s="228">
        <v>9.8438199999999991</v>
      </c>
      <c r="I547" s="389" t="s">
        <v>168</v>
      </c>
      <c r="J547" s="231">
        <v>7540.07</v>
      </c>
      <c r="K547" s="231">
        <v>7540.07</v>
      </c>
      <c r="L547" s="231">
        <v>7374.84</v>
      </c>
      <c r="M547" s="252">
        <v>1</v>
      </c>
    </row>
    <row r="548" spans="2:13" s="74" customFormat="1" ht="26.4" x14ac:dyDescent="0.9">
      <c r="B548" s="251" t="s">
        <v>506</v>
      </c>
      <c r="C548" s="388" t="s">
        <v>162</v>
      </c>
      <c r="D548" s="228">
        <v>97.8048</v>
      </c>
      <c r="E548" s="228">
        <v>9</v>
      </c>
      <c r="F548" s="228" t="s">
        <v>645</v>
      </c>
      <c r="G548" s="228">
        <v>9.5</v>
      </c>
      <c r="H548" s="228">
        <v>9.8438199999999991</v>
      </c>
      <c r="I548" s="389" t="s">
        <v>168</v>
      </c>
      <c r="J548" s="231">
        <v>33360</v>
      </c>
      <c r="K548" s="231">
        <v>33360</v>
      </c>
      <c r="L548" s="231">
        <v>32627.7</v>
      </c>
      <c r="M548" s="252">
        <v>1</v>
      </c>
    </row>
    <row r="549" spans="2:13" s="74" customFormat="1" ht="26.4" x14ac:dyDescent="0.9">
      <c r="B549" s="251" t="s">
        <v>506</v>
      </c>
      <c r="C549" s="388" t="s">
        <v>162</v>
      </c>
      <c r="D549" s="228">
        <v>97.737300000000005</v>
      </c>
      <c r="E549" s="228">
        <v>9</v>
      </c>
      <c r="F549" s="228" t="s">
        <v>507</v>
      </c>
      <c r="G549" s="228">
        <v>9.5</v>
      </c>
      <c r="H549" s="228">
        <v>9.8438199999999991</v>
      </c>
      <c r="I549" s="389" t="s">
        <v>168</v>
      </c>
      <c r="J549" s="231">
        <v>7395.39</v>
      </c>
      <c r="K549" s="231">
        <v>7395.39</v>
      </c>
      <c r="L549" s="231">
        <v>7228.06</v>
      </c>
      <c r="M549" s="252">
        <v>1</v>
      </c>
    </row>
    <row r="550" spans="2:13" s="74" customFormat="1" ht="26.4" x14ac:dyDescent="0.9">
      <c r="B550" s="251" t="s">
        <v>506</v>
      </c>
      <c r="C550" s="388" t="s">
        <v>162</v>
      </c>
      <c r="D550" s="228">
        <v>97.733599999999996</v>
      </c>
      <c r="E550" s="228">
        <v>9</v>
      </c>
      <c r="F550" s="228" t="s">
        <v>508</v>
      </c>
      <c r="G550" s="228">
        <v>9.5</v>
      </c>
      <c r="H550" s="228">
        <v>9.8438199999999991</v>
      </c>
      <c r="I550" s="389" t="s">
        <v>168</v>
      </c>
      <c r="J550" s="231">
        <v>32720</v>
      </c>
      <c r="K550" s="231">
        <v>32720</v>
      </c>
      <c r="L550" s="231">
        <v>31978.46</v>
      </c>
      <c r="M550" s="252">
        <v>1</v>
      </c>
    </row>
    <row r="551" spans="2:13" s="74" customFormat="1" ht="26.4" x14ac:dyDescent="0.9">
      <c r="B551" s="251" t="s">
        <v>166</v>
      </c>
      <c r="C551" s="388"/>
      <c r="D551" s="228"/>
      <c r="E551" s="228"/>
      <c r="F551" s="228"/>
      <c r="G551" s="228"/>
      <c r="H551" s="228"/>
      <c r="I551" s="389"/>
      <c r="J551" s="398">
        <v>3450689.3199999966</v>
      </c>
      <c r="K551" s="398">
        <v>3450689.3199999966</v>
      </c>
      <c r="L551" s="398">
        <v>3418093.7700000005</v>
      </c>
      <c r="M551" s="250">
        <v>230</v>
      </c>
    </row>
    <row r="552" spans="2:13" s="74" customFormat="1" ht="26.4" x14ac:dyDescent="0.9">
      <c r="B552" s="249" t="s">
        <v>345</v>
      </c>
      <c r="C552" s="388"/>
      <c r="D552" s="228"/>
      <c r="E552" s="228"/>
      <c r="F552" s="228"/>
      <c r="G552" s="228"/>
      <c r="H552" s="228"/>
      <c r="I552" s="389"/>
      <c r="J552" s="231"/>
      <c r="K552" s="231"/>
      <c r="L552" s="231"/>
      <c r="M552" s="252"/>
    </row>
    <row r="553" spans="2:13" s="74" customFormat="1" ht="26.4" x14ac:dyDescent="0.9">
      <c r="B553" s="251" t="s">
        <v>346</v>
      </c>
      <c r="C553" s="388" t="s">
        <v>162</v>
      </c>
      <c r="D553" s="228">
        <v>99.992999999999995</v>
      </c>
      <c r="E553" s="228">
        <v>9.5</v>
      </c>
      <c r="F553" s="228" t="s">
        <v>646</v>
      </c>
      <c r="G553" s="228">
        <v>9.5</v>
      </c>
      <c r="H553" s="228">
        <v>9.8438199999999991</v>
      </c>
      <c r="I553" s="389" t="s">
        <v>168</v>
      </c>
      <c r="J553" s="231">
        <v>6100</v>
      </c>
      <c r="K553" s="231">
        <v>6100</v>
      </c>
      <c r="L553" s="231">
        <v>6099.58</v>
      </c>
      <c r="M553" s="252">
        <v>1</v>
      </c>
    </row>
    <row r="554" spans="2:13" s="74" customFormat="1" ht="26.4" x14ac:dyDescent="0.9">
      <c r="B554" s="251" t="s">
        <v>346</v>
      </c>
      <c r="C554" s="388" t="s">
        <v>162</v>
      </c>
      <c r="D554" s="228">
        <v>99.992999999999995</v>
      </c>
      <c r="E554" s="228">
        <v>9.5</v>
      </c>
      <c r="F554" s="228" t="s">
        <v>647</v>
      </c>
      <c r="G554" s="228">
        <v>9.5</v>
      </c>
      <c r="H554" s="228">
        <v>9.8438199999999991</v>
      </c>
      <c r="I554" s="389" t="s">
        <v>168</v>
      </c>
      <c r="J554" s="231">
        <v>10000</v>
      </c>
      <c r="K554" s="231">
        <v>10000</v>
      </c>
      <c r="L554" s="231">
        <v>9999.2999999999993</v>
      </c>
      <c r="M554" s="252">
        <v>1</v>
      </c>
    </row>
    <row r="555" spans="2:13" s="74" customFormat="1" ht="26.4" x14ac:dyDescent="0.9">
      <c r="B555" s="251" t="s">
        <v>346</v>
      </c>
      <c r="C555" s="388" t="s">
        <v>162</v>
      </c>
      <c r="D555" s="228">
        <v>100</v>
      </c>
      <c r="E555" s="228">
        <v>10</v>
      </c>
      <c r="F555" s="228" t="s">
        <v>590</v>
      </c>
      <c r="G555" s="228">
        <v>10</v>
      </c>
      <c r="H555" s="228">
        <v>10.38128</v>
      </c>
      <c r="I555" s="389" t="s">
        <v>168</v>
      </c>
      <c r="J555" s="231">
        <v>8000</v>
      </c>
      <c r="K555" s="231">
        <v>8000</v>
      </c>
      <c r="L555" s="231">
        <v>8000</v>
      </c>
      <c r="M555" s="252">
        <v>1</v>
      </c>
    </row>
    <row r="556" spans="2:13" s="74" customFormat="1" ht="26.4" x14ac:dyDescent="0.9">
      <c r="B556" s="251" t="s">
        <v>166</v>
      </c>
      <c r="C556" s="388"/>
      <c r="D556" s="228"/>
      <c r="E556" s="228"/>
      <c r="F556" s="228"/>
      <c r="G556" s="228"/>
      <c r="H556" s="228"/>
      <c r="I556" s="389"/>
      <c r="J556" s="398">
        <v>24100</v>
      </c>
      <c r="K556" s="398">
        <v>24100</v>
      </c>
      <c r="L556" s="398">
        <v>24098.879999999997</v>
      </c>
      <c r="M556" s="250">
        <v>3</v>
      </c>
    </row>
    <row r="557" spans="2:13" s="74" customFormat="1" ht="26.4" x14ac:dyDescent="0.9">
      <c r="B557" s="249" t="s">
        <v>227</v>
      </c>
      <c r="C557" s="388"/>
      <c r="D557" s="228"/>
      <c r="E557" s="228"/>
      <c r="F557" s="228"/>
      <c r="G557" s="228"/>
      <c r="H557" s="228"/>
      <c r="I557" s="389"/>
      <c r="J557" s="231"/>
      <c r="K557" s="231"/>
      <c r="L557" s="231"/>
      <c r="M557" s="252"/>
    </row>
    <row r="558" spans="2:13" s="74" customFormat="1" ht="26.4" x14ac:dyDescent="0.9">
      <c r="B558" s="251" t="s">
        <v>164</v>
      </c>
      <c r="C558" s="388" t="s">
        <v>162</v>
      </c>
      <c r="D558" s="228">
        <v>101.2616</v>
      </c>
      <c r="E558" s="228">
        <v>7.5</v>
      </c>
      <c r="F558" s="228" t="s">
        <v>535</v>
      </c>
      <c r="G558" s="228">
        <v>2</v>
      </c>
      <c r="H558" s="228">
        <v>2.0150000000000001</v>
      </c>
      <c r="I558" s="389" t="s">
        <v>163</v>
      </c>
      <c r="J558" s="231">
        <v>5093750</v>
      </c>
      <c r="K558" s="231">
        <v>5000000</v>
      </c>
      <c r="L558" s="231">
        <v>5063078.3</v>
      </c>
      <c r="M558" s="252">
        <v>2</v>
      </c>
    </row>
    <row r="559" spans="2:13" s="74" customFormat="1" ht="26.4" x14ac:dyDescent="0.9">
      <c r="B559" s="251" t="s">
        <v>164</v>
      </c>
      <c r="C559" s="388" t="s">
        <v>162</v>
      </c>
      <c r="D559" s="228">
        <v>100</v>
      </c>
      <c r="E559" s="228">
        <v>2.7315999999999998</v>
      </c>
      <c r="F559" s="228" t="s">
        <v>173</v>
      </c>
      <c r="G559" s="228">
        <v>2.7315999999999998</v>
      </c>
      <c r="H559" s="228">
        <v>2.75</v>
      </c>
      <c r="I559" s="389" t="s">
        <v>163</v>
      </c>
      <c r="J559" s="231">
        <v>3041429.27</v>
      </c>
      <c r="K559" s="231">
        <v>3000000</v>
      </c>
      <c r="L559" s="231">
        <v>3000000</v>
      </c>
      <c r="M559" s="252">
        <v>1</v>
      </c>
    </row>
    <row r="560" spans="2:13" s="74" customFormat="1" ht="26.4" x14ac:dyDescent="0.9">
      <c r="B560" s="251" t="s">
        <v>164</v>
      </c>
      <c r="C560" s="388" t="s">
        <v>162</v>
      </c>
      <c r="D560" s="228">
        <v>100</v>
      </c>
      <c r="E560" s="228">
        <v>5.05</v>
      </c>
      <c r="F560" s="228" t="s">
        <v>648</v>
      </c>
      <c r="G560" s="228">
        <v>4.8334000000000001</v>
      </c>
      <c r="H560" s="228">
        <v>4.9359999999999999</v>
      </c>
      <c r="I560" s="389" t="s">
        <v>163</v>
      </c>
      <c r="J560" s="231">
        <v>33638.44</v>
      </c>
      <c r="K560" s="231">
        <v>32000</v>
      </c>
      <c r="L560" s="231">
        <v>32000.01</v>
      </c>
      <c r="M560" s="252">
        <v>1</v>
      </c>
    </row>
    <row r="561" spans="2:13" s="74" customFormat="1" ht="26.4" x14ac:dyDescent="0.9">
      <c r="B561" s="251" t="s">
        <v>164</v>
      </c>
      <c r="C561" s="388" t="s">
        <v>162</v>
      </c>
      <c r="D561" s="228">
        <v>100.0911</v>
      </c>
      <c r="E561" s="228">
        <v>6</v>
      </c>
      <c r="F561" s="228" t="s">
        <v>337</v>
      </c>
      <c r="G561" s="228">
        <v>5</v>
      </c>
      <c r="H561" s="228">
        <v>5.1100000000000003</v>
      </c>
      <c r="I561" s="389" t="s">
        <v>163</v>
      </c>
      <c r="J561" s="231">
        <v>53041.67</v>
      </c>
      <c r="K561" s="231">
        <v>50000</v>
      </c>
      <c r="L561" s="231">
        <v>50045.55</v>
      </c>
      <c r="M561" s="252">
        <v>1</v>
      </c>
    </row>
    <row r="562" spans="2:13" s="74" customFormat="1" ht="26.4" x14ac:dyDescent="0.9">
      <c r="B562" s="251" t="s">
        <v>164</v>
      </c>
      <c r="C562" s="388" t="s">
        <v>162</v>
      </c>
      <c r="D562" s="228">
        <v>100.1258</v>
      </c>
      <c r="E562" s="228">
        <v>6.2</v>
      </c>
      <c r="F562" s="228" t="s">
        <v>364</v>
      </c>
      <c r="G562" s="228">
        <v>5.5</v>
      </c>
      <c r="H562" s="228">
        <v>5.609</v>
      </c>
      <c r="I562" s="389" t="s">
        <v>163</v>
      </c>
      <c r="J562" s="231">
        <v>29760.11</v>
      </c>
      <c r="K562" s="231">
        <v>28000</v>
      </c>
      <c r="L562" s="231">
        <v>28035.22</v>
      </c>
      <c r="M562" s="252">
        <v>1</v>
      </c>
    </row>
    <row r="563" spans="2:13" s="74" customFormat="1" ht="26.4" x14ac:dyDescent="0.9">
      <c r="B563" s="251" t="s">
        <v>164</v>
      </c>
      <c r="C563" s="388" t="s">
        <v>162</v>
      </c>
      <c r="D563" s="228">
        <v>100.0966</v>
      </c>
      <c r="E563" s="228">
        <v>6.5</v>
      </c>
      <c r="F563" s="228" t="s">
        <v>283</v>
      </c>
      <c r="G563" s="228">
        <v>6</v>
      </c>
      <c r="H563" s="228">
        <v>6.11</v>
      </c>
      <c r="I563" s="389" t="s">
        <v>163</v>
      </c>
      <c r="J563" s="231">
        <v>1066263.8799999999</v>
      </c>
      <c r="K563" s="231">
        <v>1000000</v>
      </c>
      <c r="L563" s="231">
        <v>1000965.58</v>
      </c>
      <c r="M563" s="252">
        <v>1</v>
      </c>
    </row>
    <row r="564" spans="2:13" s="74" customFormat="1" ht="26.4" x14ac:dyDescent="0.9">
      <c r="B564" s="251" t="s">
        <v>164</v>
      </c>
      <c r="C564" s="388" t="s">
        <v>162</v>
      </c>
      <c r="D564" s="228">
        <v>97.788499999999999</v>
      </c>
      <c r="E564" s="228">
        <v>6.5</v>
      </c>
      <c r="F564" s="228" t="s">
        <v>649</v>
      </c>
      <c r="G564" s="228">
        <v>9</v>
      </c>
      <c r="H564" s="228">
        <v>9.020999999999999</v>
      </c>
      <c r="I564" s="389" t="s">
        <v>163</v>
      </c>
      <c r="J564" s="231">
        <v>5329.51</v>
      </c>
      <c r="K564" s="231">
        <v>5000</v>
      </c>
      <c r="L564" s="231">
        <v>4889.42</v>
      </c>
      <c r="M564" s="252">
        <v>1</v>
      </c>
    </row>
    <row r="565" spans="2:13" s="74" customFormat="1" ht="26.4" x14ac:dyDescent="0.9">
      <c r="B565" s="251" t="s">
        <v>166</v>
      </c>
      <c r="C565" s="388"/>
      <c r="D565" s="228"/>
      <c r="E565" s="228"/>
      <c r="F565" s="228"/>
      <c r="G565" s="228"/>
      <c r="H565" s="228"/>
      <c r="I565" s="389"/>
      <c r="J565" s="231">
        <v>9323212.8800000008</v>
      </c>
      <c r="K565" s="231">
        <v>9115000</v>
      </c>
      <c r="L565" s="231">
        <v>9179014.0799999982</v>
      </c>
      <c r="M565" s="252">
        <v>8</v>
      </c>
    </row>
    <row r="566" spans="2:13" s="74" customFormat="1" ht="26.4" x14ac:dyDescent="0.9">
      <c r="B566" s="251" t="s">
        <v>202</v>
      </c>
      <c r="C566" s="388"/>
      <c r="D566" s="228"/>
      <c r="E566" s="228"/>
      <c r="F566" s="228"/>
      <c r="G566" s="228"/>
      <c r="H566" s="228"/>
      <c r="I566" s="389"/>
      <c r="J566" s="231"/>
      <c r="K566" s="231"/>
      <c r="L566" s="231"/>
      <c r="M566" s="252"/>
    </row>
    <row r="567" spans="2:13" s="74" customFormat="1" ht="26.4" x14ac:dyDescent="0.9">
      <c r="B567" s="251" t="s">
        <v>203</v>
      </c>
      <c r="C567" s="388" t="s">
        <v>162</v>
      </c>
      <c r="D567" s="228">
        <v>100</v>
      </c>
      <c r="E567" s="228">
        <v>1.982</v>
      </c>
      <c r="F567" s="228" t="s">
        <v>650</v>
      </c>
      <c r="G567" s="228">
        <v>1.982</v>
      </c>
      <c r="H567" s="228">
        <v>2</v>
      </c>
      <c r="I567" s="389" t="s">
        <v>163</v>
      </c>
      <c r="J567" s="231">
        <v>6010240.3399999999</v>
      </c>
      <c r="K567" s="231">
        <v>6000000</v>
      </c>
      <c r="L567" s="231">
        <v>6000000</v>
      </c>
      <c r="M567" s="252">
        <v>2</v>
      </c>
    </row>
    <row r="568" spans="2:13" s="74" customFormat="1" ht="26.4" x14ac:dyDescent="0.9">
      <c r="B568" s="251" t="s">
        <v>203</v>
      </c>
      <c r="C568" s="388" t="s">
        <v>162</v>
      </c>
      <c r="D568" s="228">
        <v>100</v>
      </c>
      <c r="E568" s="228">
        <v>1.982</v>
      </c>
      <c r="F568" s="228" t="s">
        <v>201</v>
      </c>
      <c r="G568" s="228">
        <v>1.982</v>
      </c>
      <c r="H568" s="228">
        <v>1.9990000000000001</v>
      </c>
      <c r="I568" s="389" t="s">
        <v>163</v>
      </c>
      <c r="J568" s="231">
        <v>10017.620000000001</v>
      </c>
      <c r="K568" s="231">
        <v>10000</v>
      </c>
      <c r="L568" s="231">
        <v>10000</v>
      </c>
      <c r="M568" s="252">
        <v>1</v>
      </c>
    </row>
    <row r="569" spans="2:13" s="74" customFormat="1" ht="26.4" x14ac:dyDescent="0.9">
      <c r="B569" s="251" t="s">
        <v>203</v>
      </c>
      <c r="C569" s="388" t="s">
        <v>162</v>
      </c>
      <c r="D569" s="228">
        <v>100</v>
      </c>
      <c r="E569" s="228">
        <v>1.9821</v>
      </c>
      <c r="F569" s="228" t="s">
        <v>651</v>
      </c>
      <c r="G569" s="228">
        <v>1.9821</v>
      </c>
      <c r="H569" s="228">
        <v>1.9990000000000001</v>
      </c>
      <c r="I569" s="389" t="s">
        <v>163</v>
      </c>
      <c r="J569" s="231">
        <v>4007487.93</v>
      </c>
      <c r="K569" s="231">
        <v>4000000</v>
      </c>
      <c r="L569" s="231">
        <v>4000000</v>
      </c>
      <c r="M569" s="252">
        <v>1</v>
      </c>
    </row>
    <row r="570" spans="2:13" s="74" customFormat="1" ht="26.4" x14ac:dyDescent="0.9">
      <c r="B570" s="251" t="s">
        <v>203</v>
      </c>
      <c r="C570" s="388" t="s">
        <v>162</v>
      </c>
      <c r="D570" s="228">
        <v>100</v>
      </c>
      <c r="E570" s="228">
        <v>1.9822</v>
      </c>
      <c r="F570" s="228" t="s">
        <v>204</v>
      </c>
      <c r="G570" s="228">
        <v>1.9822</v>
      </c>
      <c r="H570" s="228">
        <v>2</v>
      </c>
      <c r="I570" s="389" t="s">
        <v>163</v>
      </c>
      <c r="J570" s="231">
        <v>6011562.8399999999</v>
      </c>
      <c r="K570" s="231">
        <v>6000000</v>
      </c>
      <c r="L570" s="231">
        <v>6000000</v>
      </c>
      <c r="M570" s="252">
        <v>2</v>
      </c>
    </row>
    <row r="571" spans="2:13" s="74" customFormat="1" ht="26.4" x14ac:dyDescent="0.9">
      <c r="B571" s="251" t="s">
        <v>203</v>
      </c>
      <c r="C571" s="388" t="s">
        <v>162</v>
      </c>
      <c r="D571" s="228">
        <v>100</v>
      </c>
      <c r="E571" s="228">
        <v>2.4769999999999999</v>
      </c>
      <c r="F571" s="228" t="s">
        <v>171</v>
      </c>
      <c r="G571" s="228">
        <v>2.4769999999999999</v>
      </c>
      <c r="H571" s="228">
        <v>2.5</v>
      </c>
      <c r="I571" s="389" t="s">
        <v>163</v>
      </c>
      <c r="J571" s="231">
        <v>251565.33</v>
      </c>
      <c r="K571" s="231">
        <v>250000</v>
      </c>
      <c r="L571" s="231">
        <v>250000</v>
      </c>
      <c r="M571" s="252">
        <v>1</v>
      </c>
    </row>
    <row r="572" spans="2:13" s="74" customFormat="1" ht="26.4" x14ac:dyDescent="0.9">
      <c r="B572" s="251" t="s">
        <v>203</v>
      </c>
      <c r="C572" s="388" t="s">
        <v>162</v>
      </c>
      <c r="D572" s="228">
        <v>100</v>
      </c>
      <c r="E572" s="228">
        <v>2.7315999999999998</v>
      </c>
      <c r="F572" s="228" t="s">
        <v>173</v>
      </c>
      <c r="G572" s="228">
        <v>2.7315999999999998</v>
      </c>
      <c r="H572" s="228">
        <v>2.75</v>
      </c>
      <c r="I572" s="389" t="s">
        <v>163</v>
      </c>
      <c r="J572" s="231">
        <v>2027619.51</v>
      </c>
      <c r="K572" s="231">
        <v>2000000</v>
      </c>
      <c r="L572" s="231">
        <v>2000000</v>
      </c>
      <c r="M572" s="252">
        <v>1</v>
      </c>
    </row>
    <row r="573" spans="2:13" s="74" customFormat="1" ht="26.4" x14ac:dyDescent="0.9">
      <c r="B573" s="251" t="s">
        <v>228</v>
      </c>
      <c r="C573" s="388" t="s">
        <v>162</v>
      </c>
      <c r="D573" s="228">
        <v>100</v>
      </c>
      <c r="E573" s="228">
        <v>1.5</v>
      </c>
      <c r="F573" s="228" t="s">
        <v>204</v>
      </c>
      <c r="G573" s="228">
        <v>1.5</v>
      </c>
      <c r="H573" s="228">
        <v>1.51</v>
      </c>
      <c r="I573" s="389" t="s">
        <v>163</v>
      </c>
      <c r="J573" s="231">
        <v>51224593.75</v>
      </c>
      <c r="K573" s="231">
        <v>51150000</v>
      </c>
      <c r="L573" s="231">
        <v>51150000</v>
      </c>
      <c r="M573" s="252">
        <v>8</v>
      </c>
    </row>
    <row r="574" spans="2:13" s="74" customFormat="1" ht="26.4" x14ac:dyDescent="0.9">
      <c r="B574" s="251" t="s">
        <v>228</v>
      </c>
      <c r="C574" s="388" t="s">
        <v>162</v>
      </c>
      <c r="D574" s="228">
        <v>100</v>
      </c>
      <c r="E574" s="228">
        <v>2</v>
      </c>
      <c r="F574" s="228" t="s">
        <v>652</v>
      </c>
      <c r="G574" s="228">
        <v>2</v>
      </c>
      <c r="H574" s="228">
        <v>2.016</v>
      </c>
      <c r="I574" s="389" t="s">
        <v>163</v>
      </c>
      <c r="J574" s="231">
        <v>4796730</v>
      </c>
      <c r="K574" s="231">
        <v>4780000</v>
      </c>
      <c r="L574" s="231">
        <v>4780000</v>
      </c>
      <c r="M574" s="252">
        <v>3</v>
      </c>
    </row>
    <row r="575" spans="2:13" s="74" customFormat="1" ht="26.4" x14ac:dyDescent="0.9">
      <c r="B575" s="251" t="s">
        <v>228</v>
      </c>
      <c r="C575" s="388" t="s">
        <v>162</v>
      </c>
      <c r="D575" s="228">
        <v>100</v>
      </c>
      <c r="E575" s="228">
        <v>2</v>
      </c>
      <c r="F575" s="228" t="s">
        <v>265</v>
      </c>
      <c r="G575" s="228">
        <v>2</v>
      </c>
      <c r="H575" s="228">
        <v>2.016</v>
      </c>
      <c r="I575" s="389" t="s">
        <v>163</v>
      </c>
      <c r="J575" s="231">
        <v>12548611.109999999</v>
      </c>
      <c r="K575" s="231">
        <v>12500000</v>
      </c>
      <c r="L575" s="231">
        <v>12500000</v>
      </c>
      <c r="M575" s="252">
        <v>1</v>
      </c>
    </row>
    <row r="576" spans="2:13" s="74" customFormat="1" ht="26.4" x14ac:dyDescent="0.9">
      <c r="B576" s="251" t="s">
        <v>228</v>
      </c>
      <c r="C576" s="388" t="s">
        <v>162</v>
      </c>
      <c r="D576" s="228">
        <v>100</v>
      </c>
      <c r="E576" s="228">
        <v>2.4</v>
      </c>
      <c r="F576" s="228" t="s">
        <v>171</v>
      </c>
      <c r="G576" s="228">
        <v>2.4</v>
      </c>
      <c r="H576" s="228">
        <v>2.4209999999999998</v>
      </c>
      <c r="I576" s="389" t="s">
        <v>163</v>
      </c>
      <c r="J576" s="231">
        <v>18944235.34</v>
      </c>
      <c r="K576" s="231">
        <v>18830000</v>
      </c>
      <c r="L576" s="231">
        <v>18830000</v>
      </c>
      <c r="M576" s="252">
        <v>8</v>
      </c>
    </row>
    <row r="577" spans="2:13" s="74" customFormat="1" ht="26.4" x14ac:dyDescent="0.9">
      <c r="B577" s="251" t="s">
        <v>228</v>
      </c>
      <c r="C577" s="388" t="s">
        <v>162</v>
      </c>
      <c r="D577" s="228">
        <v>100</v>
      </c>
      <c r="E577" s="228">
        <v>2.65</v>
      </c>
      <c r="F577" s="228" t="s">
        <v>173</v>
      </c>
      <c r="G577" s="228">
        <v>2.65</v>
      </c>
      <c r="H577" s="228">
        <v>2.6669999999999998</v>
      </c>
      <c r="I577" s="389" t="s">
        <v>163</v>
      </c>
      <c r="J577" s="231">
        <v>12454651.859999999</v>
      </c>
      <c r="K577" s="231">
        <v>12290000</v>
      </c>
      <c r="L577" s="231">
        <v>12290000</v>
      </c>
      <c r="M577" s="252">
        <v>1</v>
      </c>
    </row>
    <row r="578" spans="2:13" s="74" customFormat="1" ht="26.4" x14ac:dyDescent="0.9">
      <c r="B578" s="251" t="s">
        <v>228</v>
      </c>
      <c r="C578" s="388" t="s">
        <v>162</v>
      </c>
      <c r="D578" s="228">
        <v>100</v>
      </c>
      <c r="E578" s="228">
        <v>3</v>
      </c>
      <c r="F578" s="228" t="s">
        <v>176</v>
      </c>
      <c r="G578" s="228">
        <v>3</v>
      </c>
      <c r="H578" s="228">
        <v>3</v>
      </c>
      <c r="I578" s="389" t="s">
        <v>163</v>
      </c>
      <c r="J578" s="231">
        <v>1029750</v>
      </c>
      <c r="K578" s="231">
        <v>1000000</v>
      </c>
      <c r="L578" s="231">
        <v>1000000</v>
      </c>
      <c r="M578" s="252">
        <v>1</v>
      </c>
    </row>
    <row r="579" spans="2:13" s="74" customFormat="1" ht="26.4" x14ac:dyDescent="0.9">
      <c r="B579" s="251" t="s">
        <v>228</v>
      </c>
      <c r="C579" s="388" t="s">
        <v>162</v>
      </c>
      <c r="D579" s="228">
        <v>100</v>
      </c>
      <c r="E579" s="228">
        <v>3.25</v>
      </c>
      <c r="F579" s="228" t="s">
        <v>205</v>
      </c>
      <c r="G579" s="228">
        <v>3.25</v>
      </c>
      <c r="H579" s="228">
        <v>3.2489999999999997</v>
      </c>
      <c r="I579" s="389" t="s">
        <v>163</v>
      </c>
      <c r="J579" s="231">
        <v>4338016.66</v>
      </c>
      <c r="K579" s="231">
        <v>4200000</v>
      </c>
      <c r="L579" s="231">
        <v>4200000</v>
      </c>
      <c r="M579" s="252">
        <v>2</v>
      </c>
    </row>
    <row r="580" spans="2:13" s="74" customFormat="1" ht="26.4" x14ac:dyDescent="0.9">
      <c r="B580" s="251" t="s">
        <v>653</v>
      </c>
      <c r="C580" s="388" t="s">
        <v>162</v>
      </c>
      <c r="D580" s="228">
        <v>100</v>
      </c>
      <c r="E580" s="228">
        <v>2.4823</v>
      </c>
      <c r="F580" s="228" t="s">
        <v>654</v>
      </c>
      <c r="G580" s="228">
        <v>2.4823</v>
      </c>
      <c r="H580" s="228">
        <v>2.4989999999999997</v>
      </c>
      <c r="I580" s="389" t="s">
        <v>163</v>
      </c>
      <c r="J580" s="231">
        <v>2021237.46</v>
      </c>
      <c r="K580" s="231">
        <v>2000000</v>
      </c>
      <c r="L580" s="231">
        <v>2000000</v>
      </c>
      <c r="M580" s="252">
        <v>1</v>
      </c>
    </row>
    <row r="581" spans="2:13" s="74" customFormat="1" ht="26.4" x14ac:dyDescent="0.9">
      <c r="B581" s="251" t="s">
        <v>655</v>
      </c>
      <c r="C581" s="388" t="s">
        <v>162</v>
      </c>
      <c r="D581" s="228">
        <v>100</v>
      </c>
      <c r="E581" s="228">
        <v>8</v>
      </c>
      <c r="F581" s="228" t="s">
        <v>172</v>
      </c>
      <c r="G581" s="228">
        <v>8</v>
      </c>
      <c r="H581" s="228">
        <v>8.1589999999999989</v>
      </c>
      <c r="I581" s="389" t="s">
        <v>163</v>
      </c>
      <c r="J581" s="231">
        <v>676144.44</v>
      </c>
      <c r="K581" s="231">
        <v>650000</v>
      </c>
      <c r="L581" s="231">
        <v>650000</v>
      </c>
      <c r="M581" s="252">
        <v>1</v>
      </c>
    </row>
    <row r="582" spans="2:13" s="74" customFormat="1" ht="26.4" x14ac:dyDescent="0.9">
      <c r="B582" s="251" t="s">
        <v>206</v>
      </c>
      <c r="C582" s="388" t="s">
        <v>162</v>
      </c>
      <c r="D582" s="228">
        <v>100</v>
      </c>
      <c r="E582" s="228">
        <v>2.7315999999999998</v>
      </c>
      <c r="F582" s="228" t="s">
        <v>173</v>
      </c>
      <c r="G582" s="228">
        <v>2.7315999999999998</v>
      </c>
      <c r="H582" s="228">
        <v>2.75</v>
      </c>
      <c r="I582" s="389" t="s">
        <v>163</v>
      </c>
      <c r="J582" s="231">
        <v>4055239.02</v>
      </c>
      <c r="K582" s="231">
        <v>4000000</v>
      </c>
      <c r="L582" s="231">
        <v>4000000</v>
      </c>
      <c r="M582" s="252">
        <v>1</v>
      </c>
    </row>
    <row r="583" spans="2:13" s="74" customFormat="1" ht="26.4" x14ac:dyDescent="0.9">
      <c r="B583" s="251" t="s">
        <v>206</v>
      </c>
      <c r="C583" s="388" t="s">
        <v>162</v>
      </c>
      <c r="D583" s="228">
        <v>100</v>
      </c>
      <c r="E583" s="228">
        <v>6.3</v>
      </c>
      <c r="F583" s="228" t="s">
        <v>349</v>
      </c>
      <c r="G583" s="228">
        <v>6.3</v>
      </c>
      <c r="H583" s="228">
        <v>6.4320000000000004</v>
      </c>
      <c r="I583" s="389" t="s">
        <v>163</v>
      </c>
      <c r="J583" s="231">
        <v>321792.59000000003</v>
      </c>
      <c r="K583" s="231">
        <v>315119.93</v>
      </c>
      <c r="L583" s="231">
        <v>315119.93</v>
      </c>
      <c r="M583" s="252">
        <v>1</v>
      </c>
    </row>
    <row r="584" spans="2:13" s="74" customFormat="1" ht="26.4" x14ac:dyDescent="0.9">
      <c r="B584" s="251" t="s">
        <v>206</v>
      </c>
      <c r="C584" s="388" t="s">
        <v>162</v>
      </c>
      <c r="D584" s="228">
        <v>100</v>
      </c>
      <c r="E584" s="228">
        <v>7.7</v>
      </c>
      <c r="F584" s="228" t="s">
        <v>350</v>
      </c>
      <c r="G584" s="228">
        <v>7.7</v>
      </c>
      <c r="H584" s="228">
        <v>7.7</v>
      </c>
      <c r="I584" s="389" t="s">
        <v>163</v>
      </c>
      <c r="J584" s="231">
        <v>108228.45</v>
      </c>
      <c r="K584" s="231">
        <v>100351.16</v>
      </c>
      <c r="L584" s="231">
        <v>100351.16</v>
      </c>
      <c r="M584" s="252">
        <v>1</v>
      </c>
    </row>
    <row r="585" spans="2:13" s="74" customFormat="1" ht="26.4" x14ac:dyDescent="0.9">
      <c r="B585" s="251" t="s">
        <v>206</v>
      </c>
      <c r="C585" s="388" t="s">
        <v>162</v>
      </c>
      <c r="D585" s="228">
        <v>100.0868</v>
      </c>
      <c r="E585" s="228">
        <v>5.4</v>
      </c>
      <c r="F585" s="228" t="s">
        <v>341</v>
      </c>
      <c r="G585" s="228">
        <v>5</v>
      </c>
      <c r="H585" s="228">
        <v>5.1158200000000003</v>
      </c>
      <c r="I585" s="389" t="s">
        <v>168</v>
      </c>
      <c r="J585" s="231">
        <v>40000</v>
      </c>
      <c r="K585" s="231">
        <v>40000</v>
      </c>
      <c r="L585" s="231">
        <v>40034.75</v>
      </c>
      <c r="M585" s="252">
        <v>1</v>
      </c>
    </row>
    <row r="586" spans="2:13" s="74" customFormat="1" ht="26.4" x14ac:dyDescent="0.9">
      <c r="B586" s="251" t="s">
        <v>166</v>
      </c>
      <c r="C586" s="388"/>
      <c r="D586" s="228"/>
      <c r="E586" s="228"/>
      <c r="F586" s="228"/>
      <c r="G586" s="228"/>
      <c r="H586" s="228"/>
      <c r="I586" s="389"/>
      <c r="J586" s="398">
        <v>130877724.24999999</v>
      </c>
      <c r="K586" s="398">
        <v>130115471.09</v>
      </c>
      <c r="L586" s="398">
        <v>130115505.84</v>
      </c>
      <c r="M586" s="250">
        <v>38</v>
      </c>
    </row>
    <row r="587" spans="2:13" s="74" customFormat="1" ht="26.4" x14ac:dyDescent="0.9">
      <c r="B587" s="249" t="s">
        <v>207</v>
      </c>
      <c r="C587" s="388"/>
      <c r="D587" s="228"/>
      <c r="E587" s="228"/>
      <c r="F587" s="228"/>
      <c r="G587" s="228"/>
      <c r="H587" s="228"/>
      <c r="I587" s="389"/>
      <c r="J587" s="231"/>
      <c r="K587" s="231"/>
      <c r="L587" s="231"/>
      <c r="M587" s="252"/>
    </row>
    <row r="588" spans="2:13" s="74" customFormat="1" ht="26.4" x14ac:dyDescent="0.9">
      <c r="B588" s="251" t="s">
        <v>183</v>
      </c>
      <c r="C588" s="388" t="s">
        <v>162</v>
      </c>
      <c r="D588" s="228">
        <v>100</v>
      </c>
      <c r="E588" s="228">
        <v>2.7322000000000002</v>
      </c>
      <c r="F588" s="228" t="s">
        <v>523</v>
      </c>
      <c r="G588" s="228">
        <v>2.7322000000000002</v>
      </c>
      <c r="H588" s="228">
        <v>2.7490000000000001</v>
      </c>
      <c r="I588" s="389" t="s">
        <v>163</v>
      </c>
      <c r="J588" s="231">
        <v>10143440.5</v>
      </c>
      <c r="K588" s="231">
        <v>10000000</v>
      </c>
      <c r="L588" s="231">
        <v>10000000</v>
      </c>
      <c r="M588" s="252">
        <v>1</v>
      </c>
    </row>
    <row r="589" spans="2:13" s="74" customFormat="1" ht="26.4" x14ac:dyDescent="0.9">
      <c r="B589" s="251" t="s">
        <v>183</v>
      </c>
      <c r="C589" s="388" t="s">
        <v>162</v>
      </c>
      <c r="D589" s="228">
        <v>100.0771</v>
      </c>
      <c r="E589" s="228">
        <v>6</v>
      </c>
      <c r="F589" s="228" t="s">
        <v>292</v>
      </c>
      <c r="G589" s="228">
        <v>5.5</v>
      </c>
      <c r="H589" s="228">
        <v>5.6070000000000002</v>
      </c>
      <c r="I589" s="389" t="s">
        <v>163</v>
      </c>
      <c r="J589" s="231">
        <v>173867.33</v>
      </c>
      <c r="K589" s="231">
        <v>164000</v>
      </c>
      <c r="L589" s="231">
        <v>164126.51999999999</v>
      </c>
      <c r="M589" s="252">
        <v>1</v>
      </c>
    </row>
    <row r="590" spans="2:13" s="74" customFormat="1" ht="26.4" x14ac:dyDescent="0.9">
      <c r="B590" s="251" t="s">
        <v>183</v>
      </c>
      <c r="C590" s="388" t="s">
        <v>162</v>
      </c>
      <c r="D590" s="228">
        <v>100</v>
      </c>
      <c r="E590" s="228">
        <v>6</v>
      </c>
      <c r="F590" s="228" t="s">
        <v>172</v>
      </c>
      <c r="G590" s="228">
        <v>6</v>
      </c>
      <c r="H590" s="228">
        <v>6.0890000000000004</v>
      </c>
      <c r="I590" s="389" t="s">
        <v>163</v>
      </c>
      <c r="J590" s="231">
        <v>206033.33</v>
      </c>
      <c r="K590" s="231">
        <v>200000</v>
      </c>
      <c r="L590" s="231">
        <v>200000</v>
      </c>
      <c r="M590" s="252">
        <v>1</v>
      </c>
    </row>
    <row r="591" spans="2:13" s="74" customFormat="1" ht="26.4" x14ac:dyDescent="0.9">
      <c r="B591" s="251" t="s">
        <v>183</v>
      </c>
      <c r="C591" s="388" t="s">
        <v>162</v>
      </c>
      <c r="D591" s="228">
        <v>100</v>
      </c>
      <c r="E591" s="228">
        <v>7</v>
      </c>
      <c r="F591" s="228" t="s">
        <v>262</v>
      </c>
      <c r="G591" s="228">
        <v>7</v>
      </c>
      <c r="H591" s="228">
        <v>7.0000000000000009</v>
      </c>
      <c r="I591" s="389" t="s">
        <v>163</v>
      </c>
      <c r="J591" s="231">
        <v>321291.67</v>
      </c>
      <c r="K591" s="231">
        <v>300000</v>
      </c>
      <c r="L591" s="231">
        <v>300000</v>
      </c>
      <c r="M591" s="252">
        <v>1</v>
      </c>
    </row>
    <row r="592" spans="2:13" s="74" customFormat="1" ht="26.4" x14ac:dyDescent="0.9">
      <c r="B592" s="251" t="s">
        <v>183</v>
      </c>
      <c r="C592" s="388" t="s">
        <v>162</v>
      </c>
      <c r="D592" s="228">
        <v>101.08199999999999</v>
      </c>
      <c r="E592" s="228">
        <v>8.5</v>
      </c>
      <c r="F592" s="228" t="s">
        <v>253</v>
      </c>
      <c r="G592" s="228">
        <v>7.25</v>
      </c>
      <c r="H592" s="228">
        <v>7.2620000000000005</v>
      </c>
      <c r="I592" s="389" t="s">
        <v>163</v>
      </c>
      <c r="J592" s="231">
        <v>2171888.89</v>
      </c>
      <c r="K592" s="231">
        <v>2000000</v>
      </c>
      <c r="L592" s="231">
        <v>2021639.65</v>
      </c>
      <c r="M592" s="252">
        <v>1</v>
      </c>
    </row>
    <row r="593" spans="2:13" s="74" customFormat="1" ht="26.4" x14ac:dyDescent="0.9">
      <c r="B593" s="251" t="s">
        <v>183</v>
      </c>
      <c r="C593" s="388" t="s">
        <v>162</v>
      </c>
      <c r="D593" s="228">
        <v>100.9068</v>
      </c>
      <c r="E593" s="228">
        <v>8.6</v>
      </c>
      <c r="F593" s="228" t="s">
        <v>656</v>
      </c>
      <c r="G593" s="228">
        <v>7.4</v>
      </c>
      <c r="H593" s="228">
        <v>7.4349999999999996</v>
      </c>
      <c r="I593" s="389" t="s">
        <v>163</v>
      </c>
      <c r="J593" s="231">
        <v>543119.43999999994</v>
      </c>
      <c r="K593" s="231">
        <v>500000</v>
      </c>
      <c r="L593" s="231">
        <v>504533.87</v>
      </c>
      <c r="M593" s="252">
        <v>1</v>
      </c>
    </row>
    <row r="594" spans="2:13" s="74" customFormat="1" ht="26.4" x14ac:dyDescent="0.9">
      <c r="B594" s="251" t="s">
        <v>183</v>
      </c>
      <c r="C594" s="388" t="s">
        <v>162</v>
      </c>
      <c r="D594" s="228">
        <v>100.9319</v>
      </c>
      <c r="E594" s="228">
        <v>8.6</v>
      </c>
      <c r="F594" s="228" t="s">
        <v>657</v>
      </c>
      <c r="G594" s="228">
        <v>7.4</v>
      </c>
      <c r="H594" s="228">
        <v>7.431</v>
      </c>
      <c r="I594" s="389" t="s">
        <v>163</v>
      </c>
      <c r="J594" s="231">
        <v>2172477.7799999998</v>
      </c>
      <c r="K594" s="231">
        <v>2000000</v>
      </c>
      <c r="L594" s="231">
        <v>2018638.73</v>
      </c>
      <c r="M594" s="252">
        <v>1</v>
      </c>
    </row>
    <row r="595" spans="2:13" s="74" customFormat="1" ht="26.4" x14ac:dyDescent="0.9">
      <c r="B595" s="251" t="s">
        <v>183</v>
      </c>
      <c r="C595" s="388" t="s">
        <v>162</v>
      </c>
      <c r="D595" s="228">
        <v>100.22920000000001</v>
      </c>
      <c r="E595" s="228">
        <v>8.5</v>
      </c>
      <c r="F595" s="228" t="s">
        <v>253</v>
      </c>
      <c r="G595" s="228">
        <v>8.1999999999999993</v>
      </c>
      <c r="H595" s="228">
        <v>8.2149999999999999</v>
      </c>
      <c r="I595" s="389" t="s">
        <v>163</v>
      </c>
      <c r="J595" s="231">
        <v>3257833.33</v>
      </c>
      <c r="K595" s="231">
        <v>3000000</v>
      </c>
      <c r="L595" s="231">
        <v>3006875.67</v>
      </c>
      <c r="M595" s="252">
        <v>1</v>
      </c>
    </row>
    <row r="596" spans="2:13" s="74" customFormat="1" ht="26.4" x14ac:dyDescent="0.9">
      <c r="B596" s="251" t="s">
        <v>183</v>
      </c>
      <c r="C596" s="388" t="s">
        <v>162</v>
      </c>
      <c r="D596" s="228">
        <v>99.964500000000001</v>
      </c>
      <c r="E596" s="228">
        <v>8.5</v>
      </c>
      <c r="F596" s="228" t="s">
        <v>259</v>
      </c>
      <c r="G596" s="228">
        <v>8.5</v>
      </c>
      <c r="H596" s="228">
        <v>8.5150000000000006</v>
      </c>
      <c r="I596" s="389" t="s">
        <v>163</v>
      </c>
      <c r="J596" s="231">
        <v>3257833.33</v>
      </c>
      <c r="K596" s="231">
        <v>3000000</v>
      </c>
      <c r="L596" s="231">
        <v>2998935.79</v>
      </c>
      <c r="M596" s="252">
        <v>1</v>
      </c>
    </row>
    <row r="597" spans="2:13" s="74" customFormat="1" ht="26.4" x14ac:dyDescent="0.9">
      <c r="B597" s="251" t="s">
        <v>183</v>
      </c>
      <c r="C597" s="388" t="s">
        <v>162</v>
      </c>
      <c r="D597" s="228">
        <v>100</v>
      </c>
      <c r="E597" s="228">
        <v>8.5</v>
      </c>
      <c r="F597" s="228" t="s">
        <v>205</v>
      </c>
      <c r="G597" s="228">
        <v>8.5</v>
      </c>
      <c r="H597" s="228">
        <v>8.4959999999999987</v>
      </c>
      <c r="I597" s="389" t="s">
        <v>163</v>
      </c>
      <c r="J597" s="231">
        <v>9914672.7699999996</v>
      </c>
      <c r="K597" s="231">
        <v>9130000</v>
      </c>
      <c r="L597" s="231">
        <v>9130000</v>
      </c>
      <c r="M597" s="252">
        <v>4</v>
      </c>
    </row>
    <row r="598" spans="2:13" s="74" customFormat="1" ht="26.4" x14ac:dyDescent="0.9">
      <c r="B598" s="251" t="s">
        <v>240</v>
      </c>
      <c r="C598" s="388" t="s">
        <v>162</v>
      </c>
      <c r="D598" s="228">
        <v>100.62990000000001</v>
      </c>
      <c r="E598" s="228">
        <v>6.25</v>
      </c>
      <c r="F598" s="228" t="s">
        <v>311</v>
      </c>
      <c r="G598" s="228">
        <v>4.25</v>
      </c>
      <c r="H598" s="228">
        <v>4.3079999999999998</v>
      </c>
      <c r="I598" s="389" t="s">
        <v>163</v>
      </c>
      <c r="J598" s="231">
        <v>1062673.6100000001</v>
      </c>
      <c r="K598" s="231">
        <v>1000000</v>
      </c>
      <c r="L598" s="231">
        <v>1006299.42</v>
      </c>
      <c r="M598" s="252">
        <v>1</v>
      </c>
    </row>
    <row r="599" spans="2:13" s="74" customFormat="1" ht="26.4" x14ac:dyDescent="0.9">
      <c r="B599" s="251" t="s">
        <v>240</v>
      </c>
      <c r="C599" s="388" t="s">
        <v>162</v>
      </c>
      <c r="D599" s="228">
        <v>100.6439</v>
      </c>
      <c r="E599" s="228">
        <v>6.25</v>
      </c>
      <c r="F599" s="228" t="s">
        <v>246</v>
      </c>
      <c r="G599" s="228">
        <v>4.25</v>
      </c>
      <c r="H599" s="228">
        <v>4.3079999999999998</v>
      </c>
      <c r="I599" s="389" t="s">
        <v>163</v>
      </c>
      <c r="J599" s="231">
        <v>1063715.28</v>
      </c>
      <c r="K599" s="231">
        <v>1000000</v>
      </c>
      <c r="L599" s="231">
        <v>1006439.34</v>
      </c>
      <c r="M599" s="252">
        <v>1</v>
      </c>
    </row>
    <row r="600" spans="2:13" s="74" customFormat="1" ht="26.4" x14ac:dyDescent="0.9">
      <c r="B600" s="251" t="s">
        <v>240</v>
      </c>
      <c r="C600" s="388" t="s">
        <v>162</v>
      </c>
      <c r="D600" s="228">
        <v>100.77209999999999</v>
      </c>
      <c r="E600" s="228">
        <v>6.5</v>
      </c>
      <c r="F600" s="228" t="s">
        <v>287</v>
      </c>
      <c r="G600" s="228">
        <v>4.25</v>
      </c>
      <c r="H600" s="228">
        <v>4.306</v>
      </c>
      <c r="I600" s="389" t="s">
        <v>163</v>
      </c>
      <c r="J600" s="231">
        <v>1065361.1100000001</v>
      </c>
      <c r="K600" s="231">
        <v>1000000</v>
      </c>
      <c r="L600" s="231">
        <v>1007720.88</v>
      </c>
      <c r="M600" s="252">
        <v>1</v>
      </c>
    </row>
    <row r="601" spans="2:13" s="74" customFormat="1" ht="26.4" x14ac:dyDescent="0.9">
      <c r="B601" s="251" t="s">
        <v>240</v>
      </c>
      <c r="C601" s="388" t="s">
        <v>162</v>
      </c>
      <c r="D601" s="228">
        <v>100</v>
      </c>
      <c r="E601" s="228">
        <v>5.25</v>
      </c>
      <c r="F601" s="228" t="s">
        <v>171</v>
      </c>
      <c r="G601" s="228">
        <v>5.25</v>
      </c>
      <c r="H601" s="228">
        <v>5.3529999999999998</v>
      </c>
      <c r="I601" s="389" t="s">
        <v>163</v>
      </c>
      <c r="J601" s="231">
        <v>1519906.25</v>
      </c>
      <c r="K601" s="231">
        <v>1500000</v>
      </c>
      <c r="L601" s="231">
        <v>1500000</v>
      </c>
      <c r="M601" s="252">
        <v>1</v>
      </c>
    </row>
    <row r="602" spans="2:13" s="74" customFormat="1" ht="26.4" x14ac:dyDescent="0.9">
      <c r="B602" s="251" t="s">
        <v>240</v>
      </c>
      <c r="C602" s="388" t="s">
        <v>162</v>
      </c>
      <c r="D602" s="228">
        <v>100.33459999999999</v>
      </c>
      <c r="E602" s="228">
        <v>6.25</v>
      </c>
      <c r="F602" s="228" t="s">
        <v>333</v>
      </c>
      <c r="G602" s="228">
        <v>5.25</v>
      </c>
      <c r="H602" s="228">
        <v>5.3289999999999997</v>
      </c>
      <c r="I602" s="389" t="s">
        <v>163</v>
      </c>
      <c r="J602" s="231">
        <v>2127430.56</v>
      </c>
      <c r="K602" s="231">
        <v>2000000</v>
      </c>
      <c r="L602" s="231">
        <v>2006692.72</v>
      </c>
      <c r="M602" s="252">
        <v>2</v>
      </c>
    </row>
    <row r="603" spans="2:13" s="74" customFormat="1" ht="26.4" x14ac:dyDescent="0.9">
      <c r="B603" s="251" t="s">
        <v>240</v>
      </c>
      <c r="C603" s="388" t="s">
        <v>162</v>
      </c>
      <c r="D603" s="228">
        <v>100.10080000000001</v>
      </c>
      <c r="E603" s="228">
        <v>6</v>
      </c>
      <c r="F603" s="228" t="s">
        <v>658</v>
      </c>
      <c r="G603" s="228">
        <v>5.5</v>
      </c>
      <c r="H603" s="228">
        <v>5.5969999999999995</v>
      </c>
      <c r="I603" s="389" t="s">
        <v>163</v>
      </c>
      <c r="J603" s="231">
        <v>113509.17</v>
      </c>
      <c r="K603" s="231">
        <v>107000</v>
      </c>
      <c r="L603" s="231">
        <v>107107.82</v>
      </c>
      <c r="M603" s="252">
        <v>1</v>
      </c>
    </row>
    <row r="604" spans="2:13" s="74" customFormat="1" ht="26.4" x14ac:dyDescent="0.9">
      <c r="B604" s="251" t="s">
        <v>240</v>
      </c>
      <c r="C604" s="388" t="s">
        <v>162</v>
      </c>
      <c r="D604" s="228">
        <v>100</v>
      </c>
      <c r="E604" s="228">
        <v>6</v>
      </c>
      <c r="F604" s="228" t="s">
        <v>245</v>
      </c>
      <c r="G604" s="228">
        <v>6</v>
      </c>
      <c r="H604" s="228">
        <v>6.1179999999999994</v>
      </c>
      <c r="I604" s="389" t="s">
        <v>163</v>
      </c>
      <c r="J604" s="231">
        <v>2041333.33</v>
      </c>
      <c r="K604" s="231">
        <v>2000000</v>
      </c>
      <c r="L604" s="231">
        <v>2000000</v>
      </c>
      <c r="M604" s="252">
        <v>1</v>
      </c>
    </row>
    <row r="605" spans="2:13" s="74" customFormat="1" ht="26.4" x14ac:dyDescent="0.9">
      <c r="B605" s="251" t="s">
        <v>240</v>
      </c>
      <c r="C605" s="388" t="s">
        <v>162</v>
      </c>
      <c r="D605" s="228">
        <v>100</v>
      </c>
      <c r="E605" s="228">
        <v>6.6</v>
      </c>
      <c r="F605" s="228" t="s">
        <v>172</v>
      </c>
      <c r="G605" s="228">
        <v>6.6</v>
      </c>
      <c r="H605" s="228">
        <v>6.7080000000000002</v>
      </c>
      <c r="I605" s="389" t="s">
        <v>163</v>
      </c>
      <c r="J605" s="231">
        <v>1549775</v>
      </c>
      <c r="K605" s="231">
        <v>1500000</v>
      </c>
      <c r="L605" s="231">
        <v>1500000</v>
      </c>
      <c r="M605" s="252">
        <v>1</v>
      </c>
    </row>
    <row r="606" spans="2:13" s="74" customFormat="1" ht="26.4" x14ac:dyDescent="0.9">
      <c r="B606" s="251" t="s">
        <v>240</v>
      </c>
      <c r="C606" s="388" t="s">
        <v>162</v>
      </c>
      <c r="D606" s="228">
        <v>100.10169999999999</v>
      </c>
      <c r="E606" s="228">
        <v>7.05</v>
      </c>
      <c r="F606" s="228" t="s">
        <v>659</v>
      </c>
      <c r="G606" s="228">
        <v>6.7</v>
      </c>
      <c r="H606" s="228">
        <v>6.7839999999999998</v>
      </c>
      <c r="I606" s="389" t="s">
        <v>163</v>
      </c>
      <c r="J606" s="231">
        <v>214139.17</v>
      </c>
      <c r="K606" s="231">
        <v>200000</v>
      </c>
      <c r="L606" s="231">
        <v>200203.38</v>
      </c>
      <c r="M606" s="252">
        <v>1</v>
      </c>
    </row>
    <row r="607" spans="2:13" s="74" customFormat="1" ht="26.4" x14ac:dyDescent="0.9">
      <c r="B607" s="251" t="s">
        <v>240</v>
      </c>
      <c r="C607" s="388" t="s">
        <v>162</v>
      </c>
      <c r="D607" s="228">
        <v>99.980400000000003</v>
      </c>
      <c r="E607" s="228">
        <v>7.05</v>
      </c>
      <c r="F607" s="228" t="s">
        <v>660</v>
      </c>
      <c r="G607" s="228">
        <v>6.9</v>
      </c>
      <c r="H607" s="228">
        <v>6.9870000000000001</v>
      </c>
      <c r="I607" s="389" t="s">
        <v>163</v>
      </c>
      <c r="J607" s="231">
        <v>3212675</v>
      </c>
      <c r="K607" s="231">
        <v>3000000</v>
      </c>
      <c r="L607" s="231">
        <v>2999412.31</v>
      </c>
      <c r="M607" s="252">
        <v>1</v>
      </c>
    </row>
    <row r="608" spans="2:13" s="74" customFormat="1" ht="26.4" x14ac:dyDescent="0.9">
      <c r="B608" s="251" t="s">
        <v>240</v>
      </c>
      <c r="C608" s="388" t="s">
        <v>162</v>
      </c>
      <c r="D608" s="228">
        <v>99.982600000000005</v>
      </c>
      <c r="E608" s="228">
        <v>7.05</v>
      </c>
      <c r="F608" s="228" t="s">
        <v>576</v>
      </c>
      <c r="G608" s="228">
        <v>6.9</v>
      </c>
      <c r="H608" s="228">
        <v>6.984</v>
      </c>
      <c r="I608" s="389" t="s">
        <v>163</v>
      </c>
      <c r="J608" s="231">
        <v>3561365.94</v>
      </c>
      <c r="K608" s="231">
        <v>3325000</v>
      </c>
      <c r="L608" s="231">
        <v>3324420.48</v>
      </c>
      <c r="M608" s="252">
        <v>1</v>
      </c>
    </row>
    <row r="609" spans="2:13" s="74" customFormat="1" ht="26.4" x14ac:dyDescent="0.9">
      <c r="B609" s="251" t="s">
        <v>240</v>
      </c>
      <c r="C609" s="388" t="s">
        <v>162</v>
      </c>
      <c r="D609" s="228">
        <v>99.993099999999998</v>
      </c>
      <c r="E609" s="228">
        <v>7.05</v>
      </c>
      <c r="F609" s="228" t="s">
        <v>661</v>
      </c>
      <c r="G609" s="228">
        <v>6.9</v>
      </c>
      <c r="H609" s="228">
        <v>6.9770000000000003</v>
      </c>
      <c r="I609" s="389" t="s">
        <v>163</v>
      </c>
      <c r="J609" s="231">
        <v>2141391.67</v>
      </c>
      <c r="K609" s="231">
        <v>2000000</v>
      </c>
      <c r="L609" s="231">
        <v>1999861.25</v>
      </c>
      <c r="M609" s="252">
        <v>1</v>
      </c>
    </row>
    <row r="610" spans="2:13" s="73" customFormat="1" ht="26.4" x14ac:dyDescent="0.9">
      <c r="B610" s="251" t="s">
        <v>240</v>
      </c>
      <c r="C610" s="388" t="s">
        <v>162</v>
      </c>
      <c r="D610" s="228">
        <v>99.9268</v>
      </c>
      <c r="E610" s="228">
        <v>7.05</v>
      </c>
      <c r="F610" s="228" t="s">
        <v>662</v>
      </c>
      <c r="G610" s="228">
        <v>7</v>
      </c>
      <c r="H610" s="228">
        <v>7.0779999999999994</v>
      </c>
      <c r="I610" s="389" t="s">
        <v>163</v>
      </c>
      <c r="J610" s="231">
        <v>642652.5</v>
      </c>
      <c r="K610" s="231">
        <v>600000</v>
      </c>
      <c r="L610" s="231">
        <v>599560.78</v>
      </c>
      <c r="M610" s="252">
        <v>1</v>
      </c>
    </row>
    <row r="611" spans="2:13" s="73" customFormat="1" ht="26.4" x14ac:dyDescent="0.9">
      <c r="B611" s="251" t="s">
        <v>240</v>
      </c>
      <c r="C611" s="388" t="s">
        <v>162</v>
      </c>
      <c r="D611" s="228">
        <v>99.946399999999997</v>
      </c>
      <c r="E611" s="228">
        <v>7.05</v>
      </c>
      <c r="F611" s="228" t="s">
        <v>258</v>
      </c>
      <c r="G611" s="228">
        <v>7</v>
      </c>
      <c r="H611" s="228">
        <v>7.0590000000000002</v>
      </c>
      <c r="I611" s="389" t="s">
        <v>163</v>
      </c>
      <c r="J611" s="231">
        <v>535543.75</v>
      </c>
      <c r="K611" s="231">
        <v>500000</v>
      </c>
      <c r="L611" s="231">
        <v>499731.81</v>
      </c>
      <c r="M611" s="252">
        <v>1</v>
      </c>
    </row>
    <row r="612" spans="2:13" s="74" customFormat="1" ht="26.4" x14ac:dyDescent="0.9">
      <c r="B612" s="251" t="s">
        <v>240</v>
      </c>
      <c r="C612" s="388" t="s">
        <v>162</v>
      </c>
      <c r="D612" s="228">
        <v>99.965699999999998</v>
      </c>
      <c r="E612" s="228">
        <v>7.05</v>
      </c>
      <c r="F612" s="228" t="s">
        <v>286</v>
      </c>
      <c r="G612" s="228">
        <v>7</v>
      </c>
      <c r="H612" s="228">
        <v>7.0440000000000005</v>
      </c>
      <c r="I612" s="389" t="s">
        <v>163</v>
      </c>
      <c r="J612" s="231">
        <v>1070891.67</v>
      </c>
      <c r="K612" s="231">
        <v>1000000</v>
      </c>
      <c r="L612" s="231">
        <v>999656.67</v>
      </c>
      <c r="M612" s="252">
        <v>1</v>
      </c>
    </row>
    <row r="613" spans="2:13" s="74" customFormat="1" ht="26.4" x14ac:dyDescent="0.9">
      <c r="B613" s="251" t="s">
        <v>240</v>
      </c>
      <c r="C613" s="388" t="s">
        <v>162</v>
      </c>
      <c r="D613" s="228">
        <v>99.977800000000002</v>
      </c>
      <c r="E613" s="228">
        <v>7.05</v>
      </c>
      <c r="F613" s="228" t="s">
        <v>253</v>
      </c>
      <c r="G613" s="228">
        <v>7.05</v>
      </c>
      <c r="H613" s="228">
        <v>7.0610000000000008</v>
      </c>
      <c r="I613" s="389" t="s">
        <v>163</v>
      </c>
      <c r="J613" s="231">
        <v>1070695.83</v>
      </c>
      <c r="K613" s="231">
        <v>1000000</v>
      </c>
      <c r="L613" s="231">
        <v>999778.13</v>
      </c>
      <c r="M613" s="252">
        <v>1</v>
      </c>
    </row>
    <row r="614" spans="2:13" s="74" customFormat="1" ht="26.4" x14ac:dyDescent="0.9">
      <c r="B614" s="251" t="s">
        <v>240</v>
      </c>
      <c r="C614" s="388" t="s">
        <v>162</v>
      </c>
      <c r="D614" s="228">
        <v>100</v>
      </c>
      <c r="E614" s="228">
        <v>7.5</v>
      </c>
      <c r="F614" s="228" t="s">
        <v>261</v>
      </c>
      <c r="G614" s="228">
        <v>7.5</v>
      </c>
      <c r="H614" s="228">
        <v>7.4990000000000006</v>
      </c>
      <c r="I614" s="389" t="s">
        <v>163</v>
      </c>
      <c r="J614" s="231">
        <v>4300833.33</v>
      </c>
      <c r="K614" s="231">
        <v>4000000</v>
      </c>
      <c r="L614" s="231">
        <v>4000000</v>
      </c>
      <c r="M614" s="252">
        <v>1</v>
      </c>
    </row>
    <row r="615" spans="2:13" s="74" customFormat="1" ht="26.4" x14ac:dyDescent="0.9">
      <c r="B615" s="251" t="s">
        <v>240</v>
      </c>
      <c r="C615" s="388" t="s">
        <v>162</v>
      </c>
      <c r="D615" s="228">
        <v>100</v>
      </c>
      <c r="E615" s="228">
        <v>7.5</v>
      </c>
      <c r="F615" s="228" t="s">
        <v>247</v>
      </c>
      <c r="G615" s="228">
        <v>7.5</v>
      </c>
      <c r="H615" s="228">
        <v>7.4969999999999999</v>
      </c>
      <c r="I615" s="389" t="s">
        <v>163</v>
      </c>
      <c r="J615" s="231">
        <v>5297453.13</v>
      </c>
      <c r="K615" s="231">
        <v>4925000</v>
      </c>
      <c r="L615" s="231">
        <v>4925000</v>
      </c>
      <c r="M615" s="252">
        <v>2</v>
      </c>
    </row>
    <row r="616" spans="2:13" s="74" customFormat="1" ht="26.4" x14ac:dyDescent="0.9">
      <c r="B616" s="251" t="s">
        <v>208</v>
      </c>
      <c r="C616" s="388" t="s">
        <v>162</v>
      </c>
      <c r="D616" s="228">
        <v>100</v>
      </c>
      <c r="E616" s="228">
        <v>2.7315999999999998</v>
      </c>
      <c r="F616" s="228" t="s">
        <v>173</v>
      </c>
      <c r="G616" s="228">
        <v>2.7315999999999998</v>
      </c>
      <c r="H616" s="228">
        <v>2.75</v>
      </c>
      <c r="I616" s="389" t="s">
        <v>163</v>
      </c>
      <c r="J616" s="231">
        <v>506904.88</v>
      </c>
      <c r="K616" s="231">
        <v>500000</v>
      </c>
      <c r="L616" s="231">
        <v>500000</v>
      </c>
      <c r="M616" s="252">
        <v>1</v>
      </c>
    </row>
    <row r="617" spans="2:13" s="74" customFormat="1" ht="26.4" x14ac:dyDescent="0.9">
      <c r="B617" s="251" t="s">
        <v>208</v>
      </c>
      <c r="C617" s="388" t="s">
        <v>162</v>
      </c>
      <c r="D617" s="228">
        <v>100</v>
      </c>
      <c r="E617" s="228">
        <v>8.0500000000000007</v>
      </c>
      <c r="F617" s="228" t="s">
        <v>663</v>
      </c>
      <c r="G617" s="228">
        <v>8.0500000000000007</v>
      </c>
      <c r="H617" s="228">
        <v>8.0609999999999999</v>
      </c>
      <c r="I617" s="389" t="s">
        <v>163</v>
      </c>
      <c r="J617" s="231">
        <v>2155186.11</v>
      </c>
      <c r="K617" s="231">
        <v>2000000</v>
      </c>
      <c r="L617" s="231">
        <v>2000000</v>
      </c>
      <c r="M617" s="252">
        <v>1</v>
      </c>
    </row>
    <row r="618" spans="2:13" s="74" customFormat="1" ht="26.4" x14ac:dyDescent="0.9">
      <c r="B618" s="251" t="s">
        <v>166</v>
      </c>
      <c r="C618" s="388"/>
      <c r="D618" s="228"/>
      <c r="E618" s="228"/>
      <c r="F618" s="228"/>
      <c r="G618" s="228"/>
      <c r="H618" s="228"/>
      <c r="I618" s="389"/>
      <c r="J618" s="398">
        <v>67415895.660000011</v>
      </c>
      <c r="K618" s="398">
        <v>63451000</v>
      </c>
      <c r="L618" s="398">
        <v>63526635.220000006</v>
      </c>
      <c r="M618" s="250">
        <v>35</v>
      </c>
    </row>
    <row r="619" spans="2:13" s="74" customFormat="1" ht="26.4" x14ac:dyDescent="0.9">
      <c r="B619" s="249" t="s">
        <v>209</v>
      </c>
      <c r="C619" s="388"/>
      <c r="D619" s="228"/>
      <c r="E619" s="228"/>
      <c r="F619" s="228"/>
      <c r="G619" s="228"/>
      <c r="H619" s="228"/>
      <c r="I619" s="389"/>
      <c r="J619" s="231"/>
      <c r="K619" s="231"/>
      <c r="L619" s="231"/>
      <c r="M619" s="252"/>
    </row>
    <row r="620" spans="2:13" s="74" customFormat="1" ht="26.4" x14ac:dyDescent="0.9">
      <c r="B620" s="251" t="s">
        <v>192</v>
      </c>
      <c r="C620" s="388" t="s">
        <v>162</v>
      </c>
      <c r="D620" s="228">
        <v>100</v>
      </c>
      <c r="E620" s="228">
        <v>7.75</v>
      </c>
      <c r="F620" s="228" t="s">
        <v>172</v>
      </c>
      <c r="G620" s="228">
        <v>7.75</v>
      </c>
      <c r="H620" s="228">
        <v>7.8990000000000009</v>
      </c>
      <c r="I620" s="389" t="s">
        <v>163</v>
      </c>
      <c r="J620" s="231">
        <v>311689.58</v>
      </c>
      <c r="K620" s="231">
        <v>300000</v>
      </c>
      <c r="L620" s="231">
        <v>300000</v>
      </c>
      <c r="M620" s="252">
        <v>1</v>
      </c>
    </row>
    <row r="621" spans="2:13" s="74" customFormat="1" ht="26.4" x14ac:dyDescent="0.9">
      <c r="B621" s="251" t="s">
        <v>192</v>
      </c>
      <c r="C621" s="388" t="s">
        <v>162</v>
      </c>
      <c r="D621" s="228">
        <v>100</v>
      </c>
      <c r="E621" s="228">
        <v>8.15</v>
      </c>
      <c r="F621" s="228" t="s">
        <v>663</v>
      </c>
      <c r="G621" s="228">
        <v>8.15</v>
      </c>
      <c r="H621" s="228">
        <v>8.1609999999999996</v>
      </c>
      <c r="I621" s="389" t="s">
        <v>163</v>
      </c>
      <c r="J621" s="231">
        <v>539278.47</v>
      </c>
      <c r="K621" s="231">
        <v>500000</v>
      </c>
      <c r="L621" s="231">
        <v>500000</v>
      </c>
      <c r="M621" s="252">
        <v>1</v>
      </c>
    </row>
    <row r="622" spans="2:13" s="74" customFormat="1" ht="26.4" x14ac:dyDescent="0.9">
      <c r="B622" s="251" t="s">
        <v>161</v>
      </c>
      <c r="C622" s="388" t="s">
        <v>162</v>
      </c>
      <c r="D622" s="228">
        <v>100</v>
      </c>
      <c r="E622" s="228">
        <v>7.75</v>
      </c>
      <c r="F622" s="228" t="s">
        <v>172</v>
      </c>
      <c r="G622" s="228">
        <v>7.75</v>
      </c>
      <c r="H622" s="228">
        <v>7.8990000000000009</v>
      </c>
      <c r="I622" s="389" t="s">
        <v>163</v>
      </c>
      <c r="J622" s="231">
        <v>1740266.84</v>
      </c>
      <c r="K622" s="231">
        <v>1675000</v>
      </c>
      <c r="L622" s="231">
        <v>1675000</v>
      </c>
      <c r="M622" s="252">
        <v>3</v>
      </c>
    </row>
    <row r="623" spans="2:13" s="74" customFormat="1" ht="26.4" x14ac:dyDescent="0.9">
      <c r="B623" s="251" t="s">
        <v>161</v>
      </c>
      <c r="C623" s="388" t="s">
        <v>162</v>
      </c>
      <c r="D623" s="228">
        <v>100</v>
      </c>
      <c r="E623" s="228">
        <v>8</v>
      </c>
      <c r="F623" s="228" t="s">
        <v>262</v>
      </c>
      <c r="G623" s="228">
        <v>8</v>
      </c>
      <c r="H623" s="228">
        <v>8</v>
      </c>
      <c r="I623" s="389" t="s">
        <v>163</v>
      </c>
      <c r="J623" s="231">
        <v>389200</v>
      </c>
      <c r="K623" s="231">
        <v>360000</v>
      </c>
      <c r="L623" s="231">
        <v>360000</v>
      </c>
      <c r="M623" s="252">
        <v>2</v>
      </c>
    </row>
    <row r="624" spans="2:13" s="74" customFormat="1" ht="26.4" x14ac:dyDescent="0.9">
      <c r="B624" s="251" t="s">
        <v>164</v>
      </c>
      <c r="C624" s="388" t="s">
        <v>162</v>
      </c>
      <c r="D624" s="228">
        <v>100</v>
      </c>
      <c r="E624" s="228">
        <v>2.4820000000000002</v>
      </c>
      <c r="F624" s="228" t="s">
        <v>664</v>
      </c>
      <c r="G624" s="228">
        <v>2.4820000000000002</v>
      </c>
      <c r="H624" s="228">
        <v>2.4989999999999997</v>
      </c>
      <c r="I624" s="389" t="s">
        <v>163</v>
      </c>
      <c r="J624" s="231">
        <v>20208212.219999999</v>
      </c>
      <c r="K624" s="231">
        <v>20000000</v>
      </c>
      <c r="L624" s="231">
        <v>20000000</v>
      </c>
      <c r="M624" s="252">
        <v>1</v>
      </c>
    </row>
    <row r="625" spans="2:13" s="74" customFormat="1" ht="26.4" x14ac:dyDescent="0.9">
      <c r="B625" s="251" t="s">
        <v>164</v>
      </c>
      <c r="C625" s="388" t="s">
        <v>162</v>
      </c>
      <c r="D625" s="228">
        <v>100</v>
      </c>
      <c r="E625" s="228">
        <v>8</v>
      </c>
      <c r="F625" s="228" t="s">
        <v>261</v>
      </c>
      <c r="G625" s="228">
        <v>8</v>
      </c>
      <c r="H625" s="228">
        <v>7.9990000000000006</v>
      </c>
      <c r="I625" s="389" t="s">
        <v>163</v>
      </c>
      <c r="J625" s="231">
        <v>213884</v>
      </c>
      <c r="K625" s="231">
        <v>198000</v>
      </c>
      <c r="L625" s="231">
        <v>198000</v>
      </c>
      <c r="M625" s="252">
        <v>1</v>
      </c>
    </row>
    <row r="626" spans="2:13" s="74" customFormat="1" ht="26.4" x14ac:dyDescent="0.9">
      <c r="B626" s="251" t="s">
        <v>164</v>
      </c>
      <c r="C626" s="388" t="s">
        <v>162</v>
      </c>
      <c r="D626" s="228">
        <v>100</v>
      </c>
      <c r="E626" s="228">
        <v>8</v>
      </c>
      <c r="F626" s="228" t="s">
        <v>262</v>
      </c>
      <c r="G626" s="228">
        <v>8</v>
      </c>
      <c r="H626" s="228">
        <v>8</v>
      </c>
      <c r="I626" s="389" t="s">
        <v>163</v>
      </c>
      <c r="J626" s="231">
        <v>486500</v>
      </c>
      <c r="K626" s="231">
        <v>450000</v>
      </c>
      <c r="L626" s="231">
        <v>450000</v>
      </c>
      <c r="M626" s="252">
        <v>1</v>
      </c>
    </row>
    <row r="627" spans="2:13" s="74" customFormat="1" ht="26.4" x14ac:dyDescent="0.9">
      <c r="B627" s="251" t="s">
        <v>178</v>
      </c>
      <c r="C627" s="388" t="s">
        <v>162</v>
      </c>
      <c r="D627" s="228">
        <v>99.934299999999993</v>
      </c>
      <c r="E627" s="228">
        <v>6.05</v>
      </c>
      <c r="F627" s="228" t="s">
        <v>195</v>
      </c>
      <c r="G627" s="228">
        <v>6</v>
      </c>
      <c r="H627" s="228">
        <v>6.12</v>
      </c>
      <c r="I627" s="389" t="s">
        <v>163</v>
      </c>
      <c r="J627" s="231">
        <v>2017823.75</v>
      </c>
      <c r="K627" s="231">
        <v>1900000</v>
      </c>
      <c r="L627" s="231">
        <v>1898751.5</v>
      </c>
      <c r="M627" s="252">
        <v>1</v>
      </c>
    </row>
    <row r="628" spans="2:13" s="74" customFormat="1" ht="26.4" x14ac:dyDescent="0.9">
      <c r="B628" s="251" t="s">
        <v>178</v>
      </c>
      <c r="C628" s="388" t="s">
        <v>162</v>
      </c>
      <c r="D628" s="228">
        <v>100</v>
      </c>
      <c r="E628" s="228">
        <v>7.3</v>
      </c>
      <c r="F628" s="228" t="s">
        <v>665</v>
      </c>
      <c r="G628" s="228">
        <v>7.3</v>
      </c>
      <c r="H628" s="228">
        <v>7.487000000000001</v>
      </c>
      <c r="I628" s="389" t="s">
        <v>163</v>
      </c>
      <c r="J628" s="231">
        <v>3066308.33</v>
      </c>
      <c r="K628" s="231">
        <v>3000000</v>
      </c>
      <c r="L628" s="231">
        <v>3000000</v>
      </c>
      <c r="M628" s="252">
        <v>1</v>
      </c>
    </row>
    <row r="629" spans="2:13" s="74" customFormat="1" ht="26.4" x14ac:dyDescent="0.9">
      <c r="B629" s="251" t="s">
        <v>178</v>
      </c>
      <c r="C629" s="388" t="s">
        <v>162</v>
      </c>
      <c r="D629" s="228">
        <v>100</v>
      </c>
      <c r="E629" s="228">
        <v>7.6</v>
      </c>
      <c r="F629" s="228" t="s">
        <v>342</v>
      </c>
      <c r="G629" s="228">
        <v>7.6</v>
      </c>
      <c r="H629" s="228">
        <v>7.7789999999999999</v>
      </c>
      <c r="I629" s="389" t="s">
        <v>163</v>
      </c>
      <c r="J629" s="231">
        <v>1543383.33</v>
      </c>
      <c r="K629" s="231">
        <v>1500000</v>
      </c>
      <c r="L629" s="231">
        <v>1500000</v>
      </c>
      <c r="M629" s="252">
        <v>1</v>
      </c>
    </row>
    <row r="630" spans="2:13" s="74" customFormat="1" ht="26.4" x14ac:dyDescent="0.9">
      <c r="B630" s="251" t="s">
        <v>178</v>
      </c>
      <c r="C630" s="388" t="s">
        <v>162</v>
      </c>
      <c r="D630" s="228">
        <v>100</v>
      </c>
      <c r="E630" s="228">
        <v>7.75</v>
      </c>
      <c r="F630" s="228" t="s">
        <v>172</v>
      </c>
      <c r="G630" s="228">
        <v>7.75</v>
      </c>
      <c r="H630" s="228">
        <v>7.8990000000000009</v>
      </c>
      <c r="I630" s="389" t="s">
        <v>163</v>
      </c>
      <c r="J630" s="231">
        <v>4363654.17</v>
      </c>
      <c r="K630" s="231">
        <v>4200000</v>
      </c>
      <c r="L630" s="231">
        <v>4200000</v>
      </c>
      <c r="M630" s="252">
        <v>1</v>
      </c>
    </row>
    <row r="631" spans="2:13" s="74" customFormat="1" ht="26.4" x14ac:dyDescent="0.9">
      <c r="B631" s="251" t="s">
        <v>351</v>
      </c>
      <c r="C631" s="388" t="s">
        <v>162</v>
      </c>
      <c r="D631" s="228">
        <v>100</v>
      </c>
      <c r="E631" s="228">
        <v>5.75</v>
      </c>
      <c r="F631" s="228" t="s">
        <v>289</v>
      </c>
      <c r="G631" s="228">
        <v>5.4996999999999998</v>
      </c>
      <c r="H631" s="228">
        <v>5.6180000000000003</v>
      </c>
      <c r="I631" s="389" t="s">
        <v>163</v>
      </c>
      <c r="J631" s="231">
        <v>25399.17</v>
      </c>
      <c r="K631" s="231">
        <v>24000</v>
      </c>
      <c r="L631" s="231">
        <v>24000</v>
      </c>
      <c r="M631" s="252">
        <v>1</v>
      </c>
    </row>
    <row r="632" spans="2:13" s="74" customFormat="1" ht="26.4" x14ac:dyDescent="0.9">
      <c r="B632" s="251" t="s">
        <v>165</v>
      </c>
      <c r="C632" s="388" t="s">
        <v>162</v>
      </c>
      <c r="D632" s="228">
        <v>100</v>
      </c>
      <c r="E632" s="228">
        <v>7.65</v>
      </c>
      <c r="F632" s="228" t="s">
        <v>342</v>
      </c>
      <c r="G632" s="228">
        <v>7.65</v>
      </c>
      <c r="H632" s="228">
        <v>7.8319999999999999</v>
      </c>
      <c r="I632" s="389" t="s">
        <v>163</v>
      </c>
      <c r="J632" s="231">
        <v>514556.25</v>
      </c>
      <c r="K632" s="231">
        <v>500000</v>
      </c>
      <c r="L632" s="231">
        <v>500000</v>
      </c>
      <c r="M632" s="252">
        <v>1</v>
      </c>
    </row>
    <row r="633" spans="2:13" s="74" customFormat="1" ht="26.4" x14ac:dyDescent="0.9">
      <c r="B633" s="251" t="s">
        <v>165</v>
      </c>
      <c r="C633" s="388" t="s">
        <v>162</v>
      </c>
      <c r="D633" s="228">
        <v>100</v>
      </c>
      <c r="E633" s="228">
        <v>7.95</v>
      </c>
      <c r="F633" s="228" t="s">
        <v>666</v>
      </c>
      <c r="G633" s="228">
        <v>7.95</v>
      </c>
      <c r="H633" s="228">
        <v>8.0629999999999988</v>
      </c>
      <c r="I633" s="389" t="s">
        <v>163</v>
      </c>
      <c r="J633" s="231">
        <v>525395.82999999996</v>
      </c>
      <c r="K633" s="231">
        <v>500000</v>
      </c>
      <c r="L633" s="231">
        <v>500000</v>
      </c>
      <c r="M633" s="252">
        <v>1</v>
      </c>
    </row>
    <row r="634" spans="2:13" s="74" customFormat="1" ht="26.4" x14ac:dyDescent="0.9">
      <c r="B634" s="251" t="s">
        <v>165</v>
      </c>
      <c r="C634" s="388" t="s">
        <v>162</v>
      </c>
      <c r="D634" s="228">
        <v>100</v>
      </c>
      <c r="E634" s="228">
        <v>8</v>
      </c>
      <c r="F634" s="228" t="s">
        <v>172</v>
      </c>
      <c r="G634" s="228">
        <v>8</v>
      </c>
      <c r="H634" s="228">
        <v>8.1589999999999989</v>
      </c>
      <c r="I634" s="389" t="s">
        <v>163</v>
      </c>
      <c r="J634" s="231">
        <v>3380722.22</v>
      </c>
      <c r="K634" s="231">
        <v>3250000</v>
      </c>
      <c r="L634" s="231">
        <v>3250000</v>
      </c>
      <c r="M634" s="252">
        <v>1</v>
      </c>
    </row>
    <row r="635" spans="2:13" s="74" customFormat="1" ht="26.4" x14ac:dyDescent="0.9">
      <c r="B635" s="251" t="s">
        <v>210</v>
      </c>
      <c r="C635" s="388" t="s">
        <v>162</v>
      </c>
      <c r="D635" s="228">
        <v>100.7449</v>
      </c>
      <c r="E635" s="228">
        <v>6</v>
      </c>
      <c r="F635" s="228" t="s">
        <v>667</v>
      </c>
      <c r="G635" s="228">
        <v>2</v>
      </c>
      <c r="H635" s="228">
        <v>2.016</v>
      </c>
      <c r="I635" s="389" t="s">
        <v>163</v>
      </c>
      <c r="J635" s="231">
        <v>1060833.3500000001</v>
      </c>
      <c r="K635" s="231">
        <v>1000000</v>
      </c>
      <c r="L635" s="231">
        <v>1007449</v>
      </c>
      <c r="M635" s="252">
        <v>1</v>
      </c>
    </row>
    <row r="636" spans="2:13" s="74" customFormat="1" ht="26.4" x14ac:dyDescent="0.9">
      <c r="B636" s="251" t="s">
        <v>210</v>
      </c>
      <c r="C636" s="388" t="s">
        <v>162</v>
      </c>
      <c r="D636" s="228">
        <v>100.75579999999999</v>
      </c>
      <c r="E636" s="228">
        <v>6</v>
      </c>
      <c r="F636" s="228" t="s">
        <v>265</v>
      </c>
      <c r="G636" s="228">
        <v>2</v>
      </c>
      <c r="H636" s="228">
        <v>2.016</v>
      </c>
      <c r="I636" s="389" t="s">
        <v>163</v>
      </c>
      <c r="J636" s="231">
        <v>424200</v>
      </c>
      <c r="K636" s="231">
        <v>400000</v>
      </c>
      <c r="L636" s="231">
        <v>403023.4</v>
      </c>
      <c r="M636" s="252">
        <v>1</v>
      </c>
    </row>
    <row r="637" spans="2:13" s="74" customFormat="1" ht="26.4" x14ac:dyDescent="0.9">
      <c r="B637" s="251" t="s">
        <v>210</v>
      </c>
      <c r="C637" s="388" t="s">
        <v>162</v>
      </c>
      <c r="D637" s="228">
        <v>100</v>
      </c>
      <c r="E637" s="228">
        <v>2.7315</v>
      </c>
      <c r="F637" s="228" t="s">
        <v>173</v>
      </c>
      <c r="G637" s="228">
        <v>2.7315</v>
      </c>
      <c r="H637" s="228">
        <v>2.7490000000000001</v>
      </c>
      <c r="I637" s="389" t="s">
        <v>163</v>
      </c>
      <c r="J637" s="231">
        <v>35483323.75</v>
      </c>
      <c r="K637" s="231">
        <v>35000000</v>
      </c>
      <c r="L637" s="231">
        <v>35000000</v>
      </c>
      <c r="M637" s="252">
        <v>1</v>
      </c>
    </row>
    <row r="638" spans="2:13" s="74" customFormat="1" ht="26.4" x14ac:dyDescent="0.9">
      <c r="B638" s="251" t="s">
        <v>210</v>
      </c>
      <c r="C638" s="388" t="s">
        <v>162</v>
      </c>
      <c r="D638" s="228">
        <v>100</v>
      </c>
      <c r="E638" s="228">
        <v>6</v>
      </c>
      <c r="F638" s="228" t="s">
        <v>668</v>
      </c>
      <c r="G638" s="228">
        <v>5.7416999999999998</v>
      </c>
      <c r="H638" s="228">
        <v>5.8639999999999999</v>
      </c>
      <c r="I638" s="389" t="s">
        <v>163</v>
      </c>
      <c r="J638" s="231">
        <v>24399.17</v>
      </c>
      <c r="K638" s="231">
        <v>23000</v>
      </c>
      <c r="L638" s="231">
        <v>23000</v>
      </c>
      <c r="M638" s="252">
        <v>1</v>
      </c>
    </row>
    <row r="639" spans="2:13" s="74" customFormat="1" ht="26.4" x14ac:dyDescent="0.9">
      <c r="B639" s="251" t="s">
        <v>210</v>
      </c>
      <c r="C639" s="388" t="s">
        <v>162</v>
      </c>
      <c r="D639" s="228">
        <v>99.940200000000004</v>
      </c>
      <c r="E639" s="228">
        <v>6</v>
      </c>
      <c r="F639" s="228" t="s">
        <v>290</v>
      </c>
      <c r="G639" s="228">
        <v>6</v>
      </c>
      <c r="H639" s="228">
        <v>6.1429999999999998</v>
      </c>
      <c r="I639" s="389" t="s">
        <v>163</v>
      </c>
      <c r="J639" s="231">
        <v>1060500</v>
      </c>
      <c r="K639" s="231">
        <v>1000000</v>
      </c>
      <c r="L639" s="231">
        <v>999401.7</v>
      </c>
      <c r="M639" s="252">
        <v>1</v>
      </c>
    </row>
    <row r="640" spans="2:13" s="74" customFormat="1" ht="26.4" x14ac:dyDescent="0.9">
      <c r="B640" s="251" t="s">
        <v>210</v>
      </c>
      <c r="C640" s="388" t="s">
        <v>162</v>
      </c>
      <c r="D640" s="228">
        <v>99.924800000000005</v>
      </c>
      <c r="E640" s="228">
        <v>6</v>
      </c>
      <c r="F640" s="228" t="s">
        <v>665</v>
      </c>
      <c r="G640" s="228">
        <v>6</v>
      </c>
      <c r="H640" s="228">
        <v>6.1260000000000003</v>
      </c>
      <c r="I640" s="389" t="s">
        <v>163</v>
      </c>
      <c r="J640" s="231">
        <v>2120666.7000000002</v>
      </c>
      <c r="K640" s="231">
        <v>2000000</v>
      </c>
      <c r="L640" s="231">
        <v>1998495.3</v>
      </c>
      <c r="M640" s="252">
        <v>1</v>
      </c>
    </row>
    <row r="641" spans="2:13" s="74" customFormat="1" ht="26.4" x14ac:dyDescent="0.9">
      <c r="B641" s="251" t="s">
        <v>210</v>
      </c>
      <c r="C641" s="388" t="s">
        <v>162</v>
      </c>
      <c r="D641" s="228">
        <v>100</v>
      </c>
      <c r="E641" s="228">
        <v>6.6</v>
      </c>
      <c r="F641" s="228" t="s">
        <v>669</v>
      </c>
      <c r="G641" s="228">
        <v>6.6</v>
      </c>
      <c r="H641" s="228">
        <v>6.7970000000000006</v>
      </c>
      <c r="I641" s="389" t="s">
        <v>163</v>
      </c>
      <c r="J641" s="231">
        <v>5035750</v>
      </c>
      <c r="K641" s="231">
        <v>5000000</v>
      </c>
      <c r="L641" s="231">
        <v>5000000</v>
      </c>
      <c r="M641" s="252">
        <v>1</v>
      </c>
    </row>
    <row r="642" spans="2:13" s="74" customFormat="1" ht="26.4" x14ac:dyDescent="0.9">
      <c r="B642" s="251" t="s">
        <v>210</v>
      </c>
      <c r="C642" s="388" t="s">
        <v>162</v>
      </c>
      <c r="D642" s="228">
        <v>101.1182</v>
      </c>
      <c r="E642" s="228">
        <v>8.5</v>
      </c>
      <c r="F642" s="228" t="s">
        <v>270</v>
      </c>
      <c r="G642" s="228">
        <v>7.25</v>
      </c>
      <c r="H642" s="228">
        <v>7.2569999999999997</v>
      </c>
      <c r="I642" s="389" t="s">
        <v>163</v>
      </c>
      <c r="J642" s="231">
        <v>1085236.1200000001</v>
      </c>
      <c r="K642" s="231">
        <v>1000000</v>
      </c>
      <c r="L642" s="231">
        <v>1011181.56</v>
      </c>
      <c r="M642" s="252">
        <v>2</v>
      </c>
    </row>
    <row r="643" spans="2:13" s="74" customFormat="1" ht="26.4" x14ac:dyDescent="0.9">
      <c r="B643" s="251" t="s">
        <v>210</v>
      </c>
      <c r="C643" s="388" t="s">
        <v>162</v>
      </c>
      <c r="D643" s="228">
        <v>100</v>
      </c>
      <c r="E643" s="228">
        <v>7.5</v>
      </c>
      <c r="F643" s="228" t="s">
        <v>172</v>
      </c>
      <c r="G643" s="228">
        <v>7.5</v>
      </c>
      <c r="H643" s="228">
        <v>7.6390000000000002</v>
      </c>
      <c r="I643" s="389" t="s">
        <v>163</v>
      </c>
      <c r="J643" s="231">
        <v>83016.67</v>
      </c>
      <c r="K643" s="231">
        <v>80000</v>
      </c>
      <c r="L643" s="231">
        <v>80000</v>
      </c>
      <c r="M643" s="252">
        <v>2</v>
      </c>
    </row>
    <row r="644" spans="2:13" s="74" customFormat="1" ht="26.4" x14ac:dyDescent="0.9">
      <c r="B644" s="251" t="s">
        <v>210</v>
      </c>
      <c r="C644" s="388" t="s">
        <v>162</v>
      </c>
      <c r="D644" s="228">
        <v>100.7788</v>
      </c>
      <c r="E644" s="228">
        <v>8.5</v>
      </c>
      <c r="F644" s="228" t="s">
        <v>529</v>
      </c>
      <c r="G644" s="228">
        <v>7.5</v>
      </c>
      <c r="H644" s="228">
        <v>7.5289999999999999</v>
      </c>
      <c r="I644" s="389" t="s">
        <v>163</v>
      </c>
      <c r="J644" s="231">
        <v>1085472.2</v>
      </c>
      <c r="K644" s="231">
        <v>1000000</v>
      </c>
      <c r="L644" s="231">
        <v>1007788.4</v>
      </c>
      <c r="M644" s="252">
        <v>1</v>
      </c>
    </row>
    <row r="645" spans="2:13" s="74" customFormat="1" ht="26.4" x14ac:dyDescent="0.9">
      <c r="B645" s="251" t="s">
        <v>210</v>
      </c>
      <c r="C645" s="388" t="s">
        <v>162</v>
      </c>
      <c r="D645" s="228">
        <v>100.879</v>
      </c>
      <c r="E645" s="228">
        <v>8.5</v>
      </c>
      <c r="F645" s="228" t="s">
        <v>670</v>
      </c>
      <c r="G645" s="228">
        <v>7.5</v>
      </c>
      <c r="H645" s="228">
        <v>7.5090000000000003</v>
      </c>
      <c r="I645" s="389" t="s">
        <v>163</v>
      </c>
      <c r="J645" s="231">
        <v>1085472.2</v>
      </c>
      <c r="K645" s="231">
        <v>1000000</v>
      </c>
      <c r="L645" s="231">
        <v>1008789.75</v>
      </c>
      <c r="M645" s="252">
        <v>1</v>
      </c>
    </row>
    <row r="646" spans="2:13" s="74" customFormat="1" ht="26.4" x14ac:dyDescent="0.9">
      <c r="B646" s="251" t="s">
        <v>210</v>
      </c>
      <c r="C646" s="388" t="s">
        <v>162</v>
      </c>
      <c r="D646" s="228">
        <v>100</v>
      </c>
      <c r="E646" s="228">
        <v>8</v>
      </c>
      <c r="F646" s="228" t="s">
        <v>262</v>
      </c>
      <c r="G646" s="228">
        <v>8</v>
      </c>
      <c r="H646" s="228">
        <v>8</v>
      </c>
      <c r="I646" s="389" t="s">
        <v>163</v>
      </c>
      <c r="J646" s="231">
        <v>332982.21999999997</v>
      </c>
      <c r="K646" s="231">
        <v>308000</v>
      </c>
      <c r="L646" s="231">
        <v>308000</v>
      </c>
      <c r="M646" s="252">
        <v>2</v>
      </c>
    </row>
    <row r="647" spans="2:13" s="74" customFormat="1" ht="26.4" x14ac:dyDescent="0.9">
      <c r="B647" s="251" t="s">
        <v>210</v>
      </c>
      <c r="C647" s="388" t="s">
        <v>162</v>
      </c>
      <c r="D647" s="228">
        <v>100</v>
      </c>
      <c r="E647" s="228">
        <v>8.1</v>
      </c>
      <c r="F647" s="228" t="s">
        <v>663</v>
      </c>
      <c r="G647" s="228">
        <v>8.1</v>
      </c>
      <c r="H647" s="228">
        <v>8.1110000000000007</v>
      </c>
      <c r="I647" s="389" t="s">
        <v>163</v>
      </c>
      <c r="J647" s="231">
        <v>5390375</v>
      </c>
      <c r="K647" s="231">
        <v>5000000</v>
      </c>
      <c r="L647" s="231">
        <v>5000000</v>
      </c>
      <c r="M647" s="252">
        <v>1</v>
      </c>
    </row>
    <row r="648" spans="2:13" s="74" customFormat="1" ht="26.4" x14ac:dyDescent="0.9">
      <c r="B648" s="251" t="s">
        <v>210</v>
      </c>
      <c r="C648" s="388" t="s">
        <v>162</v>
      </c>
      <c r="D648" s="228">
        <v>100.0993</v>
      </c>
      <c r="E648" s="228">
        <v>8.5</v>
      </c>
      <c r="F648" s="228" t="s">
        <v>253</v>
      </c>
      <c r="G648" s="228">
        <v>8.35</v>
      </c>
      <c r="H648" s="228">
        <v>8.3659999999999997</v>
      </c>
      <c r="I648" s="389" t="s">
        <v>163</v>
      </c>
      <c r="J648" s="231">
        <v>3256416.66</v>
      </c>
      <c r="K648" s="231">
        <v>3000000</v>
      </c>
      <c r="L648" s="231">
        <v>3002979.72</v>
      </c>
      <c r="M648" s="252">
        <v>1</v>
      </c>
    </row>
    <row r="649" spans="2:13" s="74" customFormat="1" ht="26.4" x14ac:dyDescent="0.9">
      <c r="B649" s="251" t="s">
        <v>210</v>
      </c>
      <c r="C649" s="388" t="s">
        <v>162</v>
      </c>
      <c r="D649" s="228">
        <v>100.1181</v>
      </c>
      <c r="E649" s="228">
        <v>8.5</v>
      </c>
      <c r="F649" s="228" t="s">
        <v>280</v>
      </c>
      <c r="G649" s="228">
        <v>8.35</v>
      </c>
      <c r="H649" s="228">
        <v>8.3559999999999999</v>
      </c>
      <c r="I649" s="389" t="s">
        <v>163</v>
      </c>
      <c r="J649" s="231">
        <v>1954275.03</v>
      </c>
      <c r="K649" s="231">
        <v>1800000</v>
      </c>
      <c r="L649" s="231">
        <v>1802125.53</v>
      </c>
      <c r="M649" s="252">
        <v>2</v>
      </c>
    </row>
    <row r="650" spans="2:13" s="74" customFormat="1" ht="26.4" x14ac:dyDescent="0.9">
      <c r="B650" s="251" t="s">
        <v>152</v>
      </c>
      <c r="C650" s="388" t="s">
        <v>162</v>
      </c>
      <c r="D650" s="228">
        <v>100</v>
      </c>
      <c r="E650" s="228">
        <v>2.4769999999999999</v>
      </c>
      <c r="F650" s="228" t="s">
        <v>171</v>
      </c>
      <c r="G650" s="228">
        <v>2.4769999999999999</v>
      </c>
      <c r="H650" s="228">
        <v>2.5</v>
      </c>
      <c r="I650" s="389" t="s">
        <v>163</v>
      </c>
      <c r="J650" s="231">
        <v>5031306.53</v>
      </c>
      <c r="K650" s="231">
        <v>5000000</v>
      </c>
      <c r="L650" s="231">
        <v>5000000</v>
      </c>
      <c r="M650" s="252">
        <v>1</v>
      </c>
    </row>
    <row r="651" spans="2:13" s="74" customFormat="1" ht="26.4" x14ac:dyDescent="0.9">
      <c r="B651" s="251" t="s">
        <v>152</v>
      </c>
      <c r="C651" s="388" t="s">
        <v>162</v>
      </c>
      <c r="D651" s="228">
        <v>100</v>
      </c>
      <c r="E651" s="228">
        <v>7.3</v>
      </c>
      <c r="F651" s="228" t="s">
        <v>665</v>
      </c>
      <c r="G651" s="228">
        <v>7.3</v>
      </c>
      <c r="H651" s="228">
        <v>7.487000000000001</v>
      </c>
      <c r="I651" s="389" t="s">
        <v>163</v>
      </c>
      <c r="J651" s="231">
        <v>4088411.11</v>
      </c>
      <c r="K651" s="231">
        <v>4000000</v>
      </c>
      <c r="L651" s="231">
        <v>4000000</v>
      </c>
      <c r="M651" s="252">
        <v>1</v>
      </c>
    </row>
    <row r="652" spans="2:13" s="74" customFormat="1" ht="26.4" x14ac:dyDescent="0.9">
      <c r="B652" s="251" t="s">
        <v>152</v>
      </c>
      <c r="C652" s="388" t="s">
        <v>162</v>
      </c>
      <c r="D652" s="228">
        <v>100</v>
      </c>
      <c r="E652" s="228">
        <v>7.6</v>
      </c>
      <c r="F652" s="228" t="s">
        <v>342</v>
      </c>
      <c r="G652" s="228">
        <v>7.6</v>
      </c>
      <c r="H652" s="228">
        <v>7.7789999999999999</v>
      </c>
      <c r="I652" s="389" t="s">
        <v>163</v>
      </c>
      <c r="J652" s="231">
        <v>3086766.67</v>
      </c>
      <c r="K652" s="231">
        <v>3000000</v>
      </c>
      <c r="L652" s="231">
        <v>3000000</v>
      </c>
      <c r="M652" s="252">
        <v>1</v>
      </c>
    </row>
    <row r="653" spans="2:13" s="74" customFormat="1" ht="26.4" x14ac:dyDescent="0.9">
      <c r="B653" s="251" t="s">
        <v>152</v>
      </c>
      <c r="C653" s="388" t="s">
        <v>162</v>
      </c>
      <c r="D653" s="228">
        <v>100</v>
      </c>
      <c r="E653" s="228">
        <v>7.75</v>
      </c>
      <c r="F653" s="228" t="s">
        <v>172</v>
      </c>
      <c r="G653" s="228">
        <v>7.75</v>
      </c>
      <c r="H653" s="228">
        <v>7.8990000000000009</v>
      </c>
      <c r="I653" s="389" t="s">
        <v>163</v>
      </c>
      <c r="J653" s="231">
        <v>18077995.829999998</v>
      </c>
      <c r="K653" s="231">
        <v>17400000</v>
      </c>
      <c r="L653" s="231">
        <v>17400000</v>
      </c>
      <c r="M653" s="252">
        <v>2</v>
      </c>
    </row>
    <row r="654" spans="2:13" s="74" customFormat="1" ht="26.4" x14ac:dyDescent="0.9">
      <c r="B654" s="251" t="s">
        <v>152</v>
      </c>
      <c r="C654" s="388" t="s">
        <v>162</v>
      </c>
      <c r="D654" s="228">
        <v>100</v>
      </c>
      <c r="E654" s="228">
        <v>7.9</v>
      </c>
      <c r="F654" s="228" t="s">
        <v>666</v>
      </c>
      <c r="G654" s="228">
        <v>7.9</v>
      </c>
      <c r="H654" s="228">
        <v>8.0109999999999992</v>
      </c>
      <c r="I654" s="389" t="s">
        <v>163</v>
      </c>
      <c r="J654" s="231">
        <v>3151416.67</v>
      </c>
      <c r="K654" s="231">
        <v>3000000</v>
      </c>
      <c r="L654" s="231">
        <v>3000000</v>
      </c>
      <c r="M654" s="252">
        <v>1</v>
      </c>
    </row>
    <row r="655" spans="2:13" s="74" customFormat="1" ht="26.4" x14ac:dyDescent="0.9">
      <c r="B655" s="251" t="s">
        <v>279</v>
      </c>
      <c r="C655" s="388" t="s">
        <v>162</v>
      </c>
      <c r="D655" s="228">
        <v>100.73220000000001</v>
      </c>
      <c r="E655" s="228">
        <v>8.5</v>
      </c>
      <c r="F655" s="228" t="s">
        <v>671</v>
      </c>
      <c r="G655" s="228">
        <v>7.5</v>
      </c>
      <c r="H655" s="228">
        <v>7.5389999999999997</v>
      </c>
      <c r="I655" s="389" t="s">
        <v>163</v>
      </c>
      <c r="J655" s="231">
        <v>868188.88</v>
      </c>
      <c r="K655" s="231">
        <v>800000</v>
      </c>
      <c r="L655" s="231">
        <v>805857.28000000003</v>
      </c>
      <c r="M655" s="252">
        <v>1</v>
      </c>
    </row>
    <row r="656" spans="2:13" s="74" customFormat="1" ht="26.4" x14ac:dyDescent="0.9">
      <c r="B656" s="251" t="s">
        <v>279</v>
      </c>
      <c r="C656" s="388" t="s">
        <v>162</v>
      </c>
      <c r="D656" s="228">
        <v>100</v>
      </c>
      <c r="E656" s="228">
        <v>7.85</v>
      </c>
      <c r="F656" s="228" t="s">
        <v>172</v>
      </c>
      <c r="G656" s="228">
        <v>7.85</v>
      </c>
      <c r="H656" s="228">
        <v>8.0030000000000001</v>
      </c>
      <c r="I656" s="389" t="s">
        <v>163</v>
      </c>
      <c r="J656" s="231">
        <v>1611175.49</v>
      </c>
      <c r="K656" s="231">
        <v>1550000</v>
      </c>
      <c r="L656" s="231">
        <v>1550000</v>
      </c>
      <c r="M656" s="252">
        <v>1</v>
      </c>
    </row>
    <row r="657" spans="2:13" s="74" customFormat="1" ht="26.4" x14ac:dyDescent="0.9">
      <c r="B657" s="251" t="s">
        <v>279</v>
      </c>
      <c r="C657" s="388" t="s">
        <v>162</v>
      </c>
      <c r="D657" s="228">
        <v>99.857600000000005</v>
      </c>
      <c r="E657" s="228">
        <v>8.25</v>
      </c>
      <c r="F657" s="228" t="s">
        <v>672</v>
      </c>
      <c r="G657" s="228">
        <v>8.25</v>
      </c>
      <c r="H657" s="228">
        <v>8.3550000000000004</v>
      </c>
      <c r="I657" s="389" t="s">
        <v>163</v>
      </c>
      <c r="J657" s="231">
        <v>1083187.5</v>
      </c>
      <c r="K657" s="231">
        <v>1000000</v>
      </c>
      <c r="L657" s="231">
        <v>998575.9</v>
      </c>
      <c r="M657" s="252">
        <v>1</v>
      </c>
    </row>
    <row r="658" spans="2:13" s="74" customFormat="1" ht="26.4" x14ac:dyDescent="0.9">
      <c r="B658" s="251" t="s">
        <v>279</v>
      </c>
      <c r="C658" s="388" t="s">
        <v>162</v>
      </c>
      <c r="D658" s="228">
        <v>100</v>
      </c>
      <c r="E658" s="228">
        <v>8.25</v>
      </c>
      <c r="F658" s="228" t="s">
        <v>262</v>
      </c>
      <c r="G658" s="228">
        <v>8.25</v>
      </c>
      <c r="H658" s="228">
        <v>8.25</v>
      </c>
      <c r="I658" s="389" t="s">
        <v>163</v>
      </c>
      <c r="J658" s="231">
        <v>1012125.21</v>
      </c>
      <c r="K658" s="231">
        <v>934000</v>
      </c>
      <c r="L658" s="231">
        <v>934000</v>
      </c>
      <c r="M658" s="252">
        <v>2</v>
      </c>
    </row>
    <row r="659" spans="2:13" s="74" customFormat="1" ht="26.4" x14ac:dyDescent="0.9">
      <c r="B659" s="251" t="s">
        <v>267</v>
      </c>
      <c r="C659" s="388" t="s">
        <v>162</v>
      </c>
      <c r="D659" s="228">
        <v>100</v>
      </c>
      <c r="E659" s="228">
        <v>2.4820000000000002</v>
      </c>
      <c r="F659" s="228" t="s">
        <v>664</v>
      </c>
      <c r="G659" s="228">
        <v>2.4820000000000002</v>
      </c>
      <c r="H659" s="228">
        <v>2.4989999999999997</v>
      </c>
      <c r="I659" s="389" t="s">
        <v>163</v>
      </c>
      <c r="J659" s="231">
        <v>4041642.44</v>
      </c>
      <c r="K659" s="231">
        <v>4000000</v>
      </c>
      <c r="L659" s="231">
        <v>4000000</v>
      </c>
      <c r="M659" s="252">
        <v>1</v>
      </c>
    </row>
    <row r="660" spans="2:13" s="74" customFormat="1" ht="26.4" x14ac:dyDescent="0.9">
      <c r="B660" s="251" t="s">
        <v>267</v>
      </c>
      <c r="C660" s="388" t="s">
        <v>162</v>
      </c>
      <c r="D660" s="228">
        <v>99.911799999999999</v>
      </c>
      <c r="E660" s="228">
        <v>6.25</v>
      </c>
      <c r="F660" s="228" t="s">
        <v>260</v>
      </c>
      <c r="G660" s="228">
        <v>6.25</v>
      </c>
      <c r="H660" s="228">
        <v>6.3789999999999996</v>
      </c>
      <c r="I660" s="389" t="s">
        <v>163</v>
      </c>
      <c r="J660" s="231">
        <v>638229.18000000005</v>
      </c>
      <c r="K660" s="231">
        <v>600000</v>
      </c>
      <c r="L660" s="231">
        <v>599470.68000000005</v>
      </c>
      <c r="M660" s="252">
        <v>1</v>
      </c>
    </row>
    <row r="661" spans="2:13" s="74" customFormat="1" ht="26.4" x14ac:dyDescent="0.9">
      <c r="B661" s="251" t="s">
        <v>267</v>
      </c>
      <c r="C661" s="388" t="s">
        <v>162</v>
      </c>
      <c r="D661" s="228">
        <v>100.4372</v>
      </c>
      <c r="E661" s="228">
        <v>7.9</v>
      </c>
      <c r="F661" s="228" t="s">
        <v>673</v>
      </c>
      <c r="G661" s="228">
        <v>7</v>
      </c>
      <c r="H661" s="228">
        <v>7.0839999999999996</v>
      </c>
      <c r="I661" s="389" t="s">
        <v>163</v>
      </c>
      <c r="J661" s="231">
        <v>1080097.2</v>
      </c>
      <c r="K661" s="231">
        <v>1000000</v>
      </c>
      <c r="L661" s="231">
        <v>1004371.7</v>
      </c>
      <c r="M661" s="252">
        <v>1</v>
      </c>
    </row>
    <row r="662" spans="2:13" s="74" customFormat="1" ht="26.4" x14ac:dyDescent="0.9">
      <c r="B662" s="251" t="s">
        <v>267</v>
      </c>
      <c r="C662" s="388" t="s">
        <v>162</v>
      </c>
      <c r="D662" s="228">
        <v>101.13460000000001</v>
      </c>
      <c r="E662" s="228">
        <v>8.5</v>
      </c>
      <c r="F662" s="228" t="s">
        <v>674</v>
      </c>
      <c r="G662" s="228">
        <v>7.25</v>
      </c>
      <c r="H662" s="228">
        <v>7.2530000000000001</v>
      </c>
      <c r="I662" s="389" t="s">
        <v>163</v>
      </c>
      <c r="J662" s="231">
        <v>3258541.65</v>
      </c>
      <c r="K662" s="231">
        <v>3000000</v>
      </c>
      <c r="L662" s="231">
        <v>3034039.2</v>
      </c>
      <c r="M662" s="252">
        <v>1</v>
      </c>
    </row>
    <row r="663" spans="2:13" s="74" customFormat="1" ht="26.4" x14ac:dyDescent="0.9">
      <c r="B663" s="251" t="s">
        <v>249</v>
      </c>
      <c r="C663" s="388" t="s">
        <v>162</v>
      </c>
      <c r="D663" s="228">
        <v>100</v>
      </c>
      <c r="E663" s="228">
        <v>2.4823</v>
      </c>
      <c r="F663" s="228" t="s">
        <v>654</v>
      </c>
      <c r="G663" s="228">
        <v>2.4823</v>
      </c>
      <c r="H663" s="228">
        <v>2.4989999999999997</v>
      </c>
      <c r="I663" s="389" t="s">
        <v>163</v>
      </c>
      <c r="J663" s="231">
        <v>2021237.46</v>
      </c>
      <c r="K663" s="231">
        <v>2000000</v>
      </c>
      <c r="L663" s="231">
        <v>2000000</v>
      </c>
      <c r="M663" s="252">
        <v>1</v>
      </c>
    </row>
    <row r="664" spans="2:13" s="74" customFormat="1" ht="26.4" x14ac:dyDescent="0.9">
      <c r="B664" s="251" t="s">
        <v>249</v>
      </c>
      <c r="C664" s="388" t="s">
        <v>162</v>
      </c>
      <c r="D664" s="228">
        <v>100</v>
      </c>
      <c r="E664" s="228">
        <v>8</v>
      </c>
      <c r="F664" s="228" t="s">
        <v>172</v>
      </c>
      <c r="G664" s="228">
        <v>8</v>
      </c>
      <c r="H664" s="228">
        <v>8.1589999999999989</v>
      </c>
      <c r="I664" s="389" t="s">
        <v>163</v>
      </c>
      <c r="J664" s="231">
        <v>2600555.56</v>
      </c>
      <c r="K664" s="231">
        <v>2500000</v>
      </c>
      <c r="L664" s="231">
        <v>2500000</v>
      </c>
      <c r="M664" s="252">
        <v>1</v>
      </c>
    </row>
    <row r="665" spans="2:13" s="74" customFormat="1" ht="26.4" x14ac:dyDescent="0.9">
      <c r="B665" s="251" t="s">
        <v>249</v>
      </c>
      <c r="C665" s="388" t="s">
        <v>162</v>
      </c>
      <c r="D665" s="228">
        <v>100</v>
      </c>
      <c r="E665" s="228">
        <v>9.15</v>
      </c>
      <c r="F665" s="228" t="s">
        <v>348</v>
      </c>
      <c r="G665" s="228">
        <v>9.15</v>
      </c>
      <c r="H665" s="228">
        <v>9.15</v>
      </c>
      <c r="I665" s="389" t="s">
        <v>163</v>
      </c>
      <c r="J665" s="231">
        <v>2186.0500000000002</v>
      </c>
      <c r="K665" s="231">
        <v>2000</v>
      </c>
      <c r="L665" s="231">
        <v>2000</v>
      </c>
      <c r="M665" s="252">
        <v>1</v>
      </c>
    </row>
    <row r="666" spans="2:13" s="74" customFormat="1" ht="26.4" x14ac:dyDescent="0.9">
      <c r="B666" s="251" t="s">
        <v>675</v>
      </c>
      <c r="C666" s="388" t="s">
        <v>162</v>
      </c>
      <c r="D666" s="228">
        <v>100</v>
      </c>
      <c r="E666" s="228">
        <v>8</v>
      </c>
      <c r="F666" s="228" t="s">
        <v>172</v>
      </c>
      <c r="G666" s="228">
        <v>8</v>
      </c>
      <c r="H666" s="228">
        <v>8.1589999999999989</v>
      </c>
      <c r="I666" s="389" t="s">
        <v>163</v>
      </c>
      <c r="J666" s="231">
        <v>1820388.89</v>
      </c>
      <c r="K666" s="231">
        <v>1750000</v>
      </c>
      <c r="L666" s="231">
        <v>1750000</v>
      </c>
      <c r="M666" s="252">
        <v>1</v>
      </c>
    </row>
    <row r="667" spans="2:13" s="74" customFormat="1" ht="26.4" x14ac:dyDescent="0.9">
      <c r="B667" s="251" t="s">
        <v>676</v>
      </c>
      <c r="C667" s="388" t="s">
        <v>162</v>
      </c>
      <c r="D667" s="228">
        <v>100</v>
      </c>
      <c r="E667" s="228">
        <v>1.9822</v>
      </c>
      <c r="F667" s="228" t="s">
        <v>204</v>
      </c>
      <c r="G667" s="228">
        <v>1.9822</v>
      </c>
      <c r="H667" s="228">
        <v>2</v>
      </c>
      <c r="I667" s="389" t="s">
        <v>163</v>
      </c>
      <c r="J667" s="231">
        <v>14026979.949999999</v>
      </c>
      <c r="K667" s="231">
        <v>14000000</v>
      </c>
      <c r="L667" s="231">
        <v>14000000</v>
      </c>
      <c r="M667" s="252">
        <v>3</v>
      </c>
    </row>
    <row r="668" spans="2:13" s="74" customFormat="1" ht="26.4" x14ac:dyDescent="0.9">
      <c r="B668" s="251" t="s">
        <v>208</v>
      </c>
      <c r="C668" s="388" t="s">
        <v>162</v>
      </c>
      <c r="D668" s="228">
        <v>100</v>
      </c>
      <c r="E668" s="228">
        <v>5.5</v>
      </c>
      <c r="F668" s="228" t="s">
        <v>677</v>
      </c>
      <c r="G668" s="228">
        <v>5.2812999999999999</v>
      </c>
      <c r="H668" s="228">
        <v>5.3849999999999998</v>
      </c>
      <c r="I668" s="389" t="s">
        <v>163</v>
      </c>
      <c r="J668" s="231">
        <v>17949.27</v>
      </c>
      <c r="K668" s="231">
        <v>17001.22</v>
      </c>
      <c r="L668" s="231">
        <v>17001.22</v>
      </c>
      <c r="M668" s="252">
        <v>1</v>
      </c>
    </row>
    <row r="669" spans="2:13" s="74" customFormat="1" ht="26.4" x14ac:dyDescent="0.9">
      <c r="B669" s="251" t="s">
        <v>355</v>
      </c>
      <c r="C669" s="388" t="s">
        <v>162</v>
      </c>
      <c r="D669" s="228">
        <v>100</v>
      </c>
      <c r="E669" s="228">
        <v>8</v>
      </c>
      <c r="F669" s="228" t="s">
        <v>172</v>
      </c>
      <c r="G669" s="228">
        <v>8</v>
      </c>
      <c r="H669" s="228">
        <v>8.1589999999999989</v>
      </c>
      <c r="I669" s="389" t="s">
        <v>163</v>
      </c>
      <c r="J669" s="231">
        <v>3380722.22</v>
      </c>
      <c r="K669" s="231">
        <v>3250000</v>
      </c>
      <c r="L669" s="231">
        <v>3250000</v>
      </c>
      <c r="M669" s="252">
        <v>1</v>
      </c>
    </row>
    <row r="670" spans="2:13" s="74" customFormat="1" ht="26.4" x14ac:dyDescent="0.9">
      <c r="B670" s="251" t="s">
        <v>678</v>
      </c>
      <c r="C670" s="388" t="s">
        <v>162</v>
      </c>
      <c r="D670" s="228">
        <v>100</v>
      </c>
      <c r="E670" s="228">
        <v>2.4823</v>
      </c>
      <c r="F670" s="228" t="s">
        <v>654</v>
      </c>
      <c r="G670" s="228">
        <v>2.4823</v>
      </c>
      <c r="H670" s="228">
        <v>2.4989999999999997</v>
      </c>
      <c r="I670" s="389" t="s">
        <v>163</v>
      </c>
      <c r="J670" s="231">
        <v>2021237.46</v>
      </c>
      <c r="K670" s="231">
        <v>2000000</v>
      </c>
      <c r="L670" s="231">
        <v>2000000</v>
      </c>
      <c r="M670" s="252">
        <v>1</v>
      </c>
    </row>
    <row r="671" spans="2:13" s="74" customFormat="1" ht="26.4" x14ac:dyDescent="0.9">
      <c r="B671" s="251" t="s">
        <v>679</v>
      </c>
      <c r="C671" s="388" t="s">
        <v>162</v>
      </c>
      <c r="D671" s="228">
        <v>100</v>
      </c>
      <c r="E671" s="228">
        <v>2.4823</v>
      </c>
      <c r="F671" s="228" t="s">
        <v>654</v>
      </c>
      <c r="G671" s="228">
        <v>2.4823</v>
      </c>
      <c r="H671" s="228">
        <v>2.4989999999999997</v>
      </c>
      <c r="I671" s="389" t="s">
        <v>163</v>
      </c>
      <c r="J671" s="231">
        <v>2021237.46</v>
      </c>
      <c r="K671" s="231">
        <v>2000000</v>
      </c>
      <c r="L671" s="231">
        <v>2000000</v>
      </c>
      <c r="M671" s="252">
        <v>1</v>
      </c>
    </row>
    <row r="672" spans="2:13" s="74" customFormat="1" ht="26.4" x14ac:dyDescent="0.9">
      <c r="B672" s="251" t="s">
        <v>679</v>
      </c>
      <c r="C672" s="388" t="s">
        <v>162</v>
      </c>
      <c r="D672" s="228">
        <v>100</v>
      </c>
      <c r="E672" s="228">
        <v>8</v>
      </c>
      <c r="F672" s="228" t="s">
        <v>172</v>
      </c>
      <c r="G672" s="228">
        <v>8</v>
      </c>
      <c r="H672" s="228">
        <v>8.1589999999999989</v>
      </c>
      <c r="I672" s="389" t="s">
        <v>163</v>
      </c>
      <c r="J672" s="231">
        <v>416088.89</v>
      </c>
      <c r="K672" s="231">
        <v>400000</v>
      </c>
      <c r="L672" s="231">
        <v>400000</v>
      </c>
      <c r="M672" s="252">
        <v>1</v>
      </c>
    </row>
    <row r="673" spans="2:13" s="74" customFormat="1" ht="26.4" x14ac:dyDescent="0.9">
      <c r="B673" s="251" t="s">
        <v>679</v>
      </c>
      <c r="C673" s="388" t="s">
        <v>162</v>
      </c>
      <c r="D673" s="228">
        <v>100</v>
      </c>
      <c r="E673" s="228">
        <v>8.5</v>
      </c>
      <c r="F673" s="228" t="s">
        <v>205</v>
      </c>
      <c r="G673" s="228">
        <v>8.5</v>
      </c>
      <c r="H673" s="228">
        <v>8.4959999999999987</v>
      </c>
      <c r="I673" s="389" t="s">
        <v>163</v>
      </c>
      <c r="J673" s="231">
        <v>10859.44</v>
      </c>
      <c r="K673" s="231">
        <v>10000</v>
      </c>
      <c r="L673" s="231">
        <v>10000</v>
      </c>
      <c r="M673" s="252">
        <v>1</v>
      </c>
    </row>
    <row r="674" spans="2:13" s="74" customFormat="1" ht="26.4" x14ac:dyDescent="0.9">
      <c r="B674" s="251" t="s">
        <v>679</v>
      </c>
      <c r="C674" s="388" t="s">
        <v>162</v>
      </c>
      <c r="D674" s="228">
        <v>100</v>
      </c>
      <c r="E674" s="228">
        <v>8.5</v>
      </c>
      <c r="F674" s="228" t="s">
        <v>262</v>
      </c>
      <c r="G674" s="228">
        <v>8.5</v>
      </c>
      <c r="H674" s="228">
        <v>8.5</v>
      </c>
      <c r="I674" s="389" t="s">
        <v>163</v>
      </c>
      <c r="J674" s="231">
        <v>16292.71</v>
      </c>
      <c r="K674" s="231">
        <v>15000</v>
      </c>
      <c r="L674" s="231">
        <v>15000</v>
      </c>
      <c r="M674" s="252">
        <v>1</v>
      </c>
    </row>
    <row r="675" spans="2:13" s="74" customFormat="1" ht="26.4" x14ac:dyDescent="0.9">
      <c r="B675" s="251" t="s">
        <v>679</v>
      </c>
      <c r="C675" s="388" t="s">
        <v>162</v>
      </c>
      <c r="D675" s="228">
        <v>100</v>
      </c>
      <c r="E675" s="228">
        <v>8.5</v>
      </c>
      <c r="F675" s="228" t="s">
        <v>354</v>
      </c>
      <c r="G675" s="228">
        <v>8.5</v>
      </c>
      <c r="H675" s="228">
        <v>8.5</v>
      </c>
      <c r="I675" s="389" t="s">
        <v>163</v>
      </c>
      <c r="J675" s="231">
        <v>108688.89</v>
      </c>
      <c r="K675" s="231">
        <v>100000</v>
      </c>
      <c r="L675" s="231">
        <v>100000</v>
      </c>
      <c r="M675" s="252">
        <v>1</v>
      </c>
    </row>
    <row r="676" spans="2:13" s="74" customFormat="1" ht="26.4" x14ac:dyDescent="0.9">
      <c r="B676" s="251" t="s">
        <v>680</v>
      </c>
      <c r="C676" s="388" t="s">
        <v>162</v>
      </c>
      <c r="D676" s="228">
        <v>100</v>
      </c>
      <c r="E676" s="228">
        <v>7.25</v>
      </c>
      <c r="F676" s="228" t="s">
        <v>172</v>
      </c>
      <c r="G676" s="228">
        <v>7.25</v>
      </c>
      <c r="H676" s="228">
        <v>7.3800000000000008</v>
      </c>
      <c r="I676" s="389" t="s">
        <v>163</v>
      </c>
      <c r="J676" s="231">
        <v>1347386.81</v>
      </c>
      <c r="K676" s="231">
        <v>1300000</v>
      </c>
      <c r="L676" s="231">
        <v>1300000</v>
      </c>
      <c r="M676" s="252">
        <v>1</v>
      </c>
    </row>
    <row r="677" spans="2:13" s="74" customFormat="1" ht="26.4" x14ac:dyDescent="0.9">
      <c r="B677" s="251" t="s">
        <v>263</v>
      </c>
      <c r="C677" s="388" t="s">
        <v>162</v>
      </c>
      <c r="D677" s="228">
        <v>100</v>
      </c>
      <c r="E677" s="228">
        <v>4</v>
      </c>
      <c r="F677" s="228" t="s">
        <v>650</v>
      </c>
      <c r="G677" s="228">
        <v>4</v>
      </c>
      <c r="H677" s="228">
        <v>4.0730000000000004</v>
      </c>
      <c r="I677" s="389" t="s">
        <v>163</v>
      </c>
      <c r="J677" s="231">
        <v>6020666.6699999999</v>
      </c>
      <c r="K677" s="231">
        <v>6000000</v>
      </c>
      <c r="L677" s="231">
        <v>6000000</v>
      </c>
      <c r="M677" s="252">
        <v>1</v>
      </c>
    </row>
    <row r="678" spans="2:13" s="74" customFormat="1" ht="26.4" x14ac:dyDescent="0.9">
      <c r="B678" s="251" t="s">
        <v>356</v>
      </c>
      <c r="C678" s="388" t="s">
        <v>162</v>
      </c>
      <c r="D678" s="228">
        <v>100</v>
      </c>
      <c r="E678" s="228">
        <v>7.8</v>
      </c>
      <c r="F678" s="228" t="s">
        <v>172</v>
      </c>
      <c r="G678" s="228">
        <v>7.8</v>
      </c>
      <c r="H678" s="228">
        <v>7.9509999999999996</v>
      </c>
      <c r="I678" s="389" t="s">
        <v>163</v>
      </c>
      <c r="J678" s="231">
        <v>4156866.67</v>
      </c>
      <c r="K678" s="231">
        <v>4000000</v>
      </c>
      <c r="L678" s="231">
        <v>4000000</v>
      </c>
      <c r="M678" s="252">
        <v>1</v>
      </c>
    </row>
    <row r="679" spans="2:13" s="74" customFormat="1" ht="26.4" x14ac:dyDescent="0.9">
      <c r="B679" s="251" t="s">
        <v>681</v>
      </c>
      <c r="C679" s="388" t="s">
        <v>162</v>
      </c>
      <c r="D679" s="228">
        <v>100</v>
      </c>
      <c r="E679" s="228">
        <v>5.25</v>
      </c>
      <c r="F679" s="228" t="s">
        <v>242</v>
      </c>
      <c r="G679" s="228">
        <v>5.25</v>
      </c>
      <c r="H679" s="228">
        <v>5.3639999999999999</v>
      </c>
      <c r="I679" s="389" t="s">
        <v>163</v>
      </c>
      <c r="J679" s="231">
        <v>399550.5</v>
      </c>
      <c r="K679" s="231">
        <v>395855.85</v>
      </c>
      <c r="L679" s="231">
        <v>395855.85</v>
      </c>
      <c r="M679" s="252">
        <v>1</v>
      </c>
    </row>
    <row r="680" spans="2:13" s="74" customFormat="1" ht="26.4" x14ac:dyDescent="0.9">
      <c r="B680" s="251" t="s">
        <v>681</v>
      </c>
      <c r="C680" s="388" t="s">
        <v>162</v>
      </c>
      <c r="D680" s="228">
        <v>100</v>
      </c>
      <c r="E680" s="228">
        <v>5.25</v>
      </c>
      <c r="F680" s="228" t="s">
        <v>291</v>
      </c>
      <c r="G680" s="228">
        <v>5.25</v>
      </c>
      <c r="H680" s="228">
        <v>5.3629999999999995</v>
      </c>
      <c r="I680" s="389" t="s">
        <v>163</v>
      </c>
      <c r="J680" s="231">
        <v>270876.32</v>
      </c>
      <c r="K680" s="231">
        <v>268255.24</v>
      </c>
      <c r="L680" s="231">
        <v>268255.24</v>
      </c>
      <c r="M680" s="252">
        <v>1</v>
      </c>
    </row>
    <row r="681" spans="2:13" s="74" customFormat="1" ht="26.4" x14ac:dyDescent="0.9">
      <c r="B681" s="251" t="s">
        <v>166</v>
      </c>
      <c r="C681" s="388"/>
      <c r="D681" s="228"/>
      <c r="E681" s="228"/>
      <c r="F681" s="228"/>
      <c r="G681" s="228"/>
      <c r="H681" s="228"/>
      <c r="I681" s="389"/>
      <c r="J681" s="398">
        <v>186498048.80999997</v>
      </c>
      <c r="K681" s="398">
        <v>181260112.31</v>
      </c>
      <c r="L681" s="398">
        <v>181342412.93000001</v>
      </c>
      <c r="M681" s="250">
        <v>72</v>
      </c>
    </row>
    <row r="682" spans="2:13" s="74" customFormat="1" ht="26.4" x14ac:dyDescent="0.9">
      <c r="B682" s="249" t="s">
        <v>211</v>
      </c>
      <c r="C682" s="388"/>
      <c r="D682" s="228"/>
      <c r="E682" s="228"/>
      <c r="F682" s="228"/>
      <c r="G682" s="228"/>
      <c r="H682" s="228"/>
      <c r="I682" s="389"/>
      <c r="J682" s="231"/>
      <c r="K682" s="231"/>
      <c r="L682" s="231"/>
      <c r="M682" s="252"/>
    </row>
    <row r="683" spans="2:13" s="74" customFormat="1" ht="26.4" x14ac:dyDescent="0.9">
      <c r="B683" s="251" t="s">
        <v>682</v>
      </c>
      <c r="C683" s="388" t="s">
        <v>162</v>
      </c>
      <c r="D683" s="228">
        <v>99.332300000000004</v>
      </c>
      <c r="E683" s="228">
        <v>8</v>
      </c>
      <c r="F683" s="228" t="s">
        <v>683</v>
      </c>
      <c r="G683" s="228">
        <v>0</v>
      </c>
      <c r="H683" s="228">
        <v>8.7748000000000008</v>
      </c>
      <c r="I683" s="389" t="s">
        <v>168</v>
      </c>
      <c r="J683" s="231">
        <v>65000</v>
      </c>
      <c r="K683" s="231">
        <v>65000</v>
      </c>
      <c r="L683" s="231">
        <v>64566.05</v>
      </c>
      <c r="M683" s="252">
        <v>1</v>
      </c>
    </row>
    <row r="684" spans="2:13" s="74" customFormat="1" ht="26.4" x14ac:dyDescent="0.9">
      <c r="B684" s="251" t="s">
        <v>682</v>
      </c>
      <c r="C684" s="388" t="s">
        <v>162</v>
      </c>
      <c r="D684" s="228">
        <v>99.290199999999999</v>
      </c>
      <c r="E684" s="228">
        <v>8</v>
      </c>
      <c r="F684" s="228" t="s">
        <v>684</v>
      </c>
      <c r="G684" s="228">
        <v>8.5</v>
      </c>
      <c r="H684" s="228">
        <v>8.7747899999999994</v>
      </c>
      <c r="I684" s="389" t="s">
        <v>168</v>
      </c>
      <c r="J684" s="231">
        <v>100000</v>
      </c>
      <c r="K684" s="231">
        <v>100000</v>
      </c>
      <c r="L684" s="231">
        <v>99290.21</v>
      </c>
      <c r="M684" s="252">
        <v>1</v>
      </c>
    </row>
    <row r="685" spans="2:13" s="74" customFormat="1" ht="26.4" x14ac:dyDescent="0.9">
      <c r="B685" s="251" t="s">
        <v>682</v>
      </c>
      <c r="C685" s="388" t="s">
        <v>162</v>
      </c>
      <c r="D685" s="228">
        <v>99.287899999999993</v>
      </c>
      <c r="E685" s="228">
        <v>8</v>
      </c>
      <c r="F685" s="228" t="s">
        <v>685</v>
      </c>
      <c r="G685" s="228">
        <v>8.5</v>
      </c>
      <c r="H685" s="228">
        <v>8.7747899999999994</v>
      </c>
      <c r="I685" s="389" t="s">
        <v>168</v>
      </c>
      <c r="J685" s="231">
        <v>50000</v>
      </c>
      <c r="K685" s="231">
        <v>50000</v>
      </c>
      <c r="L685" s="231">
        <v>49643.99</v>
      </c>
      <c r="M685" s="252">
        <v>1</v>
      </c>
    </row>
    <row r="686" spans="2:13" s="74" customFormat="1" ht="26.4" x14ac:dyDescent="0.9">
      <c r="B686" s="251" t="s">
        <v>682</v>
      </c>
      <c r="C686" s="388" t="s">
        <v>162</v>
      </c>
      <c r="D686" s="228">
        <v>99.283600000000007</v>
      </c>
      <c r="E686" s="228">
        <v>8</v>
      </c>
      <c r="F686" s="228" t="s">
        <v>442</v>
      </c>
      <c r="G686" s="228">
        <v>8.5</v>
      </c>
      <c r="H686" s="228">
        <v>8.7747899999999994</v>
      </c>
      <c r="I686" s="389" t="s">
        <v>168</v>
      </c>
      <c r="J686" s="231">
        <v>325000</v>
      </c>
      <c r="K686" s="231">
        <v>325000</v>
      </c>
      <c r="L686" s="231">
        <v>322671.74</v>
      </c>
      <c r="M686" s="252">
        <v>1</v>
      </c>
    </row>
    <row r="687" spans="2:13" s="74" customFormat="1" ht="26.4" x14ac:dyDescent="0.9">
      <c r="B687" s="251" t="s">
        <v>357</v>
      </c>
      <c r="C687" s="388" t="s">
        <v>162</v>
      </c>
      <c r="D687" s="228">
        <v>99.898600000000002</v>
      </c>
      <c r="E687" s="228">
        <v>7</v>
      </c>
      <c r="F687" s="228" t="s">
        <v>310</v>
      </c>
      <c r="G687" s="228">
        <v>7.35</v>
      </c>
      <c r="H687" s="228">
        <v>7.5550699999999997</v>
      </c>
      <c r="I687" s="389" t="s">
        <v>168</v>
      </c>
      <c r="J687" s="231">
        <v>100000</v>
      </c>
      <c r="K687" s="231">
        <v>336134.45</v>
      </c>
      <c r="L687" s="231">
        <v>99898.69</v>
      </c>
      <c r="M687" s="252">
        <v>1</v>
      </c>
    </row>
    <row r="688" spans="2:13" s="74" customFormat="1" ht="26.4" x14ac:dyDescent="0.9">
      <c r="B688" s="251" t="s">
        <v>686</v>
      </c>
      <c r="C688" s="388" t="s">
        <v>162</v>
      </c>
      <c r="D688" s="228">
        <v>100.0427</v>
      </c>
      <c r="E688" s="228">
        <v>9</v>
      </c>
      <c r="F688" s="228" t="s">
        <v>548</v>
      </c>
      <c r="G688" s="228">
        <v>8.9499999999999993</v>
      </c>
      <c r="H688" s="228">
        <v>9.2548899999999996</v>
      </c>
      <c r="I688" s="389" t="s">
        <v>168</v>
      </c>
      <c r="J688" s="231">
        <v>100000</v>
      </c>
      <c r="K688" s="231">
        <v>100000</v>
      </c>
      <c r="L688" s="231">
        <v>100042.79</v>
      </c>
      <c r="M688" s="252">
        <v>1</v>
      </c>
    </row>
    <row r="689" spans="2:13" s="74" customFormat="1" ht="26.4" x14ac:dyDescent="0.9">
      <c r="B689" s="251" t="s">
        <v>358</v>
      </c>
      <c r="C689" s="388" t="s">
        <v>162</v>
      </c>
      <c r="D689" s="228">
        <v>99.163300000000007</v>
      </c>
      <c r="E689" s="228">
        <v>8</v>
      </c>
      <c r="F689" s="228" t="s">
        <v>687</v>
      </c>
      <c r="G689" s="228">
        <v>9.25</v>
      </c>
      <c r="H689" s="228">
        <v>9.5758299999999998</v>
      </c>
      <c r="I689" s="389" t="s">
        <v>168</v>
      </c>
      <c r="J689" s="231">
        <v>10000</v>
      </c>
      <c r="K689" s="231">
        <v>10000</v>
      </c>
      <c r="L689" s="231">
        <v>9916.34</v>
      </c>
      <c r="M689" s="252">
        <v>1</v>
      </c>
    </row>
    <row r="690" spans="2:13" s="74" customFormat="1" ht="26.4" x14ac:dyDescent="0.9">
      <c r="B690" s="251" t="s">
        <v>359</v>
      </c>
      <c r="C690" s="388" t="s">
        <v>162</v>
      </c>
      <c r="D690" s="228">
        <v>99.573999999999998</v>
      </c>
      <c r="E690" s="228">
        <v>8</v>
      </c>
      <c r="F690" s="228" t="s">
        <v>688</v>
      </c>
      <c r="G690" s="228">
        <v>8.5</v>
      </c>
      <c r="H690" s="228">
        <v>8.7747899999999994</v>
      </c>
      <c r="I690" s="389" t="s">
        <v>168</v>
      </c>
      <c r="J690" s="231">
        <v>500000</v>
      </c>
      <c r="K690" s="231">
        <v>500000</v>
      </c>
      <c r="L690" s="231">
        <v>497870.42</v>
      </c>
      <c r="M690" s="252">
        <v>1</v>
      </c>
    </row>
    <row r="691" spans="2:13" s="74" customFormat="1" ht="26.4" x14ac:dyDescent="0.9">
      <c r="B691" s="251" t="s">
        <v>359</v>
      </c>
      <c r="C691" s="388" t="s">
        <v>162</v>
      </c>
      <c r="D691" s="228">
        <v>99.366100000000003</v>
      </c>
      <c r="E691" s="228">
        <v>8</v>
      </c>
      <c r="F691" s="228" t="s">
        <v>689</v>
      </c>
      <c r="G691" s="228">
        <v>8.75</v>
      </c>
      <c r="H691" s="228">
        <v>9.0413099999999993</v>
      </c>
      <c r="I691" s="389" t="s">
        <v>168</v>
      </c>
      <c r="J691" s="231">
        <v>250000</v>
      </c>
      <c r="K691" s="231">
        <v>250000</v>
      </c>
      <c r="L691" s="231">
        <v>248415.35</v>
      </c>
      <c r="M691" s="252">
        <v>1</v>
      </c>
    </row>
    <row r="692" spans="2:13" s="74" customFormat="1" ht="26.4" x14ac:dyDescent="0.9">
      <c r="B692" s="251" t="s">
        <v>166</v>
      </c>
      <c r="C692" s="388"/>
      <c r="D692" s="228"/>
      <c r="E692" s="228"/>
      <c r="F692" s="228"/>
      <c r="G692" s="228"/>
      <c r="H692" s="228"/>
      <c r="I692" s="389"/>
      <c r="J692" s="398">
        <v>1500000</v>
      </c>
      <c r="K692" s="398">
        <v>1736134.45</v>
      </c>
      <c r="L692" s="398">
        <v>1492315.58</v>
      </c>
      <c r="M692" s="250">
        <v>9</v>
      </c>
    </row>
    <row r="693" spans="2:13" s="74" customFormat="1" ht="26.4" x14ac:dyDescent="0.9">
      <c r="B693" s="249" t="s">
        <v>212</v>
      </c>
      <c r="C693" s="388"/>
      <c r="D693" s="228"/>
      <c r="E693" s="228"/>
      <c r="F693" s="228"/>
      <c r="G693" s="228"/>
      <c r="H693" s="228"/>
      <c r="I693" s="389"/>
      <c r="J693" s="231"/>
      <c r="K693" s="231"/>
      <c r="L693" s="231"/>
      <c r="M693" s="252"/>
    </row>
    <row r="694" spans="2:13" s="74" customFormat="1" ht="26.4" x14ac:dyDescent="0.9">
      <c r="B694" s="251" t="s">
        <v>190</v>
      </c>
      <c r="C694" s="388" t="s">
        <v>162</v>
      </c>
      <c r="D694" s="228">
        <v>99.181700000000006</v>
      </c>
      <c r="E694" s="228"/>
      <c r="F694" s="228" t="s">
        <v>362</v>
      </c>
      <c r="G694" s="228">
        <v>9</v>
      </c>
      <c r="H694" s="228">
        <v>9.3770000000000007</v>
      </c>
      <c r="I694" s="389" t="s">
        <v>163</v>
      </c>
      <c r="J694" s="231">
        <v>198328.09</v>
      </c>
      <c r="K694" s="231">
        <v>203693.22</v>
      </c>
      <c r="L694" s="231">
        <v>196705.27</v>
      </c>
      <c r="M694" s="252">
        <v>1</v>
      </c>
    </row>
    <row r="695" spans="2:13" s="74" customFormat="1" ht="26.4" x14ac:dyDescent="0.9">
      <c r="B695" s="251" t="s">
        <v>190</v>
      </c>
      <c r="C695" s="388" t="s">
        <v>162</v>
      </c>
      <c r="D695" s="228">
        <v>99.181700000000006</v>
      </c>
      <c r="E695" s="228"/>
      <c r="F695" s="228" t="s">
        <v>362</v>
      </c>
      <c r="G695" s="228">
        <v>9</v>
      </c>
      <c r="H695" s="228">
        <v>9.3770000000000007</v>
      </c>
      <c r="I695" s="389" t="s">
        <v>163</v>
      </c>
      <c r="J695" s="231">
        <v>198548.75</v>
      </c>
      <c r="K695" s="231">
        <v>203919.86</v>
      </c>
      <c r="L695" s="231">
        <v>196924.13</v>
      </c>
      <c r="M695" s="252">
        <v>1</v>
      </c>
    </row>
    <row r="696" spans="2:13" s="74" customFormat="1" ht="26.4" x14ac:dyDescent="0.9">
      <c r="B696" s="251" t="s">
        <v>190</v>
      </c>
      <c r="C696" s="388" t="s">
        <v>162</v>
      </c>
      <c r="D696" s="228">
        <v>99.181700000000006</v>
      </c>
      <c r="E696" s="228"/>
      <c r="F696" s="228" t="s">
        <v>362</v>
      </c>
      <c r="G696" s="228">
        <v>9</v>
      </c>
      <c r="H696" s="228">
        <v>9.3770000000000007</v>
      </c>
      <c r="I696" s="389" t="s">
        <v>163</v>
      </c>
      <c r="J696" s="231">
        <v>202631.53</v>
      </c>
      <c r="K696" s="231">
        <v>208113.08</v>
      </c>
      <c r="L696" s="231">
        <v>200973.5</v>
      </c>
      <c r="M696" s="252">
        <v>1</v>
      </c>
    </row>
    <row r="697" spans="2:13" s="74" customFormat="1" ht="26.4" x14ac:dyDescent="0.9">
      <c r="B697" s="251" t="s">
        <v>190</v>
      </c>
      <c r="C697" s="388" t="s">
        <v>162</v>
      </c>
      <c r="D697" s="228">
        <v>98.7898</v>
      </c>
      <c r="E697" s="228"/>
      <c r="F697" s="228" t="s">
        <v>278</v>
      </c>
      <c r="G697" s="228">
        <v>9</v>
      </c>
      <c r="H697" s="228">
        <v>9.3569999999999993</v>
      </c>
      <c r="I697" s="389" t="s">
        <v>163</v>
      </c>
      <c r="J697" s="231">
        <v>199977.36</v>
      </c>
      <c r="K697" s="231">
        <v>205387.11</v>
      </c>
      <c r="L697" s="231">
        <v>197557.28</v>
      </c>
      <c r="M697" s="252">
        <v>1</v>
      </c>
    </row>
    <row r="698" spans="2:13" s="74" customFormat="1" ht="26.4" x14ac:dyDescent="0.9">
      <c r="B698" s="251" t="s">
        <v>190</v>
      </c>
      <c r="C698" s="388" t="s">
        <v>162</v>
      </c>
      <c r="D698" s="228">
        <v>98.7898</v>
      </c>
      <c r="E698" s="228"/>
      <c r="F698" s="228" t="s">
        <v>278</v>
      </c>
      <c r="G698" s="228">
        <v>9</v>
      </c>
      <c r="H698" s="228">
        <v>9.3569999999999993</v>
      </c>
      <c r="I698" s="389" t="s">
        <v>163</v>
      </c>
      <c r="J698" s="231">
        <v>199991.87</v>
      </c>
      <c r="K698" s="231">
        <v>205402.01</v>
      </c>
      <c r="L698" s="231">
        <v>197571.61</v>
      </c>
      <c r="M698" s="252">
        <v>1</v>
      </c>
    </row>
    <row r="699" spans="2:13" s="74" customFormat="1" ht="26.4" x14ac:dyDescent="0.9">
      <c r="B699" s="251" t="s">
        <v>190</v>
      </c>
      <c r="C699" s="388" t="s">
        <v>162</v>
      </c>
      <c r="D699" s="228">
        <v>98.7898</v>
      </c>
      <c r="E699" s="228"/>
      <c r="F699" s="228" t="s">
        <v>278</v>
      </c>
      <c r="G699" s="228">
        <v>9</v>
      </c>
      <c r="H699" s="228">
        <v>9.3569999999999993</v>
      </c>
      <c r="I699" s="389" t="s">
        <v>163</v>
      </c>
      <c r="J699" s="231">
        <v>244997.73</v>
      </c>
      <c r="K699" s="231">
        <v>251625.36</v>
      </c>
      <c r="L699" s="231">
        <v>242032.82</v>
      </c>
      <c r="M699" s="252">
        <v>1</v>
      </c>
    </row>
    <row r="700" spans="2:13" s="74" customFormat="1" ht="26.4" x14ac:dyDescent="0.9">
      <c r="B700" s="251" t="s">
        <v>190</v>
      </c>
      <c r="C700" s="388" t="s">
        <v>162</v>
      </c>
      <c r="D700" s="228">
        <v>95.9923</v>
      </c>
      <c r="E700" s="228"/>
      <c r="F700" s="228" t="s">
        <v>304</v>
      </c>
      <c r="G700" s="228">
        <v>9</v>
      </c>
      <c r="H700" s="228">
        <v>9.2170000000000005</v>
      </c>
      <c r="I700" s="389" t="s">
        <v>163</v>
      </c>
      <c r="J700" s="231">
        <v>14853.7</v>
      </c>
      <c r="K700" s="231">
        <v>15255.52</v>
      </c>
      <c r="L700" s="231">
        <v>14258.41</v>
      </c>
      <c r="M700" s="252">
        <v>1</v>
      </c>
    </row>
    <row r="701" spans="2:13" s="74" customFormat="1" ht="26.4" x14ac:dyDescent="0.9">
      <c r="B701" s="251" t="s">
        <v>190</v>
      </c>
      <c r="C701" s="388" t="s">
        <v>162</v>
      </c>
      <c r="D701" s="228">
        <v>95.854299999999995</v>
      </c>
      <c r="E701" s="228"/>
      <c r="F701" s="228" t="s">
        <v>616</v>
      </c>
      <c r="G701" s="228">
        <v>9</v>
      </c>
      <c r="H701" s="228">
        <v>9.2100000000000009</v>
      </c>
      <c r="I701" s="389" t="s">
        <v>163</v>
      </c>
      <c r="J701" s="231">
        <v>14639.31</v>
      </c>
      <c r="K701" s="231">
        <v>15035.33</v>
      </c>
      <c r="L701" s="231">
        <v>14032.41</v>
      </c>
      <c r="M701" s="252">
        <v>1</v>
      </c>
    </row>
    <row r="702" spans="2:13" s="74" customFormat="1" ht="26.4" x14ac:dyDescent="0.9">
      <c r="B702" s="251" t="s">
        <v>190</v>
      </c>
      <c r="C702" s="388" t="s">
        <v>162</v>
      </c>
      <c r="D702" s="228">
        <v>95.854299999999995</v>
      </c>
      <c r="E702" s="228"/>
      <c r="F702" s="228" t="s">
        <v>616</v>
      </c>
      <c r="G702" s="228">
        <v>9</v>
      </c>
      <c r="H702" s="228">
        <v>9.2100000000000009</v>
      </c>
      <c r="I702" s="389" t="s">
        <v>163</v>
      </c>
      <c r="J702" s="231">
        <v>17528.22</v>
      </c>
      <c r="K702" s="231">
        <v>18002.39</v>
      </c>
      <c r="L702" s="231">
        <v>16801.55</v>
      </c>
      <c r="M702" s="252">
        <v>1</v>
      </c>
    </row>
    <row r="703" spans="2:13" s="74" customFormat="1" ht="26.4" x14ac:dyDescent="0.9">
      <c r="B703" s="251" t="s">
        <v>190</v>
      </c>
      <c r="C703" s="388" t="s">
        <v>162</v>
      </c>
      <c r="D703" s="228">
        <v>95.693700000000007</v>
      </c>
      <c r="E703" s="228"/>
      <c r="F703" s="228" t="s">
        <v>175</v>
      </c>
      <c r="G703" s="228">
        <v>9</v>
      </c>
      <c r="H703" s="228">
        <v>9.202</v>
      </c>
      <c r="I703" s="389" t="s">
        <v>163</v>
      </c>
      <c r="J703" s="231">
        <v>49999.89</v>
      </c>
      <c r="K703" s="231">
        <v>51352.480000000003</v>
      </c>
      <c r="L703" s="231">
        <v>47846.78</v>
      </c>
      <c r="M703" s="252">
        <v>1</v>
      </c>
    </row>
    <row r="704" spans="2:13" s="74" customFormat="1" ht="26.4" x14ac:dyDescent="0.9">
      <c r="B704" s="251" t="s">
        <v>190</v>
      </c>
      <c r="C704" s="388" t="s">
        <v>162</v>
      </c>
      <c r="D704" s="228">
        <v>97.470500000000001</v>
      </c>
      <c r="E704" s="228"/>
      <c r="F704" s="228" t="s">
        <v>332</v>
      </c>
      <c r="G704" s="228">
        <v>9.25</v>
      </c>
      <c r="H704" s="228">
        <v>9.5609999999999999</v>
      </c>
      <c r="I704" s="389" t="s">
        <v>163</v>
      </c>
      <c r="J704" s="231">
        <v>149214.59</v>
      </c>
      <c r="K704" s="231">
        <v>153251.10999999999</v>
      </c>
      <c r="L704" s="231">
        <v>145440.20000000001</v>
      </c>
      <c r="M704" s="252">
        <v>1</v>
      </c>
    </row>
    <row r="705" spans="2:13" s="74" customFormat="1" ht="26.4" x14ac:dyDescent="0.9">
      <c r="B705" s="251" t="s">
        <v>190</v>
      </c>
      <c r="C705" s="388" t="s">
        <v>162</v>
      </c>
      <c r="D705" s="228">
        <v>95.579400000000007</v>
      </c>
      <c r="E705" s="228"/>
      <c r="F705" s="228" t="s">
        <v>175</v>
      </c>
      <c r="G705" s="228">
        <v>9.25</v>
      </c>
      <c r="H705" s="228">
        <v>9.463000000000001</v>
      </c>
      <c r="I705" s="389" t="s">
        <v>163</v>
      </c>
      <c r="J705" s="231">
        <v>12288.72</v>
      </c>
      <c r="K705" s="231">
        <v>12621.16</v>
      </c>
      <c r="L705" s="231">
        <v>11745.49</v>
      </c>
      <c r="M705" s="252">
        <v>1</v>
      </c>
    </row>
    <row r="706" spans="2:13" s="74" customFormat="1" ht="26.4" x14ac:dyDescent="0.9">
      <c r="B706" s="251" t="s">
        <v>190</v>
      </c>
      <c r="C706" s="388" t="s">
        <v>162</v>
      </c>
      <c r="D706" s="228">
        <v>98.558499999999995</v>
      </c>
      <c r="E706" s="228"/>
      <c r="F706" s="228" t="s">
        <v>690</v>
      </c>
      <c r="G706" s="228">
        <v>9.75</v>
      </c>
      <c r="H706" s="228">
        <v>10.163</v>
      </c>
      <c r="I706" s="389" t="s">
        <v>163</v>
      </c>
      <c r="J706" s="231">
        <v>98132.24</v>
      </c>
      <c r="K706" s="231">
        <v>100786.9</v>
      </c>
      <c r="L706" s="231">
        <v>96717.74</v>
      </c>
      <c r="M706" s="252">
        <v>1</v>
      </c>
    </row>
    <row r="707" spans="2:13" s="74" customFormat="1" ht="26.4" x14ac:dyDescent="0.9">
      <c r="B707" s="251" t="s">
        <v>190</v>
      </c>
      <c r="C707" s="388" t="s">
        <v>162</v>
      </c>
      <c r="D707" s="228">
        <v>98.558499999999995</v>
      </c>
      <c r="E707" s="228"/>
      <c r="F707" s="228" t="s">
        <v>690</v>
      </c>
      <c r="G707" s="228">
        <v>9.75</v>
      </c>
      <c r="H707" s="228">
        <v>10.163</v>
      </c>
      <c r="I707" s="389" t="s">
        <v>163</v>
      </c>
      <c r="J707" s="231">
        <v>98998.86</v>
      </c>
      <c r="K707" s="231">
        <v>101676.96</v>
      </c>
      <c r="L707" s="231">
        <v>97571.87</v>
      </c>
      <c r="M707" s="252">
        <v>1</v>
      </c>
    </row>
    <row r="708" spans="2:13" s="74" customFormat="1" ht="26.4" x14ac:dyDescent="0.9">
      <c r="B708" s="251" t="s">
        <v>190</v>
      </c>
      <c r="C708" s="388" t="s">
        <v>162</v>
      </c>
      <c r="D708" s="228">
        <v>98.558499999999995</v>
      </c>
      <c r="E708" s="228"/>
      <c r="F708" s="228" t="s">
        <v>690</v>
      </c>
      <c r="G708" s="228">
        <v>9.75</v>
      </c>
      <c r="H708" s="228">
        <v>10.163</v>
      </c>
      <c r="I708" s="389" t="s">
        <v>163</v>
      </c>
      <c r="J708" s="231">
        <v>100054.9</v>
      </c>
      <c r="K708" s="231">
        <v>102761.57</v>
      </c>
      <c r="L708" s="231">
        <v>98612.69</v>
      </c>
      <c r="M708" s="252">
        <v>1</v>
      </c>
    </row>
    <row r="709" spans="2:13" s="74" customFormat="1" ht="26.4" x14ac:dyDescent="0.9">
      <c r="B709" s="251" t="s">
        <v>190</v>
      </c>
      <c r="C709" s="388" t="s">
        <v>162</v>
      </c>
      <c r="D709" s="228">
        <v>98.558499999999995</v>
      </c>
      <c r="E709" s="228"/>
      <c r="F709" s="228" t="s">
        <v>690</v>
      </c>
      <c r="G709" s="228">
        <v>9.75</v>
      </c>
      <c r="H709" s="228">
        <v>10.163</v>
      </c>
      <c r="I709" s="389" t="s">
        <v>163</v>
      </c>
      <c r="J709" s="231">
        <v>101424.02</v>
      </c>
      <c r="K709" s="231">
        <v>104167.73</v>
      </c>
      <c r="L709" s="231">
        <v>99962.07</v>
      </c>
      <c r="M709" s="252">
        <v>1</v>
      </c>
    </row>
    <row r="710" spans="2:13" s="74" customFormat="1" ht="26.4" x14ac:dyDescent="0.9">
      <c r="B710" s="251" t="s">
        <v>360</v>
      </c>
      <c r="C710" s="388" t="s">
        <v>162</v>
      </c>
      <c r="D710" s="228">
        <v>99.230900000000005</v>
      </c>
      <c r="E710" s="228"/>
      <c r="F710" s="228" t="s">
        <v>650</v>
      </c>
      <c r="G710" s="228">
        <v>9</v>
      </c>
      <c r="H710" s="228">
        <v>9.3789999999999996</v>
      </c>
      <c r="I710" s="389" t="s">
        <v>163</v>
      </c>
      <c r="J710" s="231">
        <v>26022.6</v>
      </c>
      <c r="K710" s="231">
        <v>27328</v>
      </c>
      <c r="L710" s="231">
        <v>25822.48</v>
      </c>
      <c r="M710" s="252">
        <v>1</v>
      </c>
    </row>
    <row r="711" spans="2:13" s="74" customFormat="1" ht="26.4" x14ac:dyDescent="0.9">
      <c r="B711" s="251" t="s">
        <v>360</v>
      </c>
      <c r="C711" s="388" t="s">
        <v>162</v>
      </c>
      <c r="D711" s="228">
        <v>98.643600000000006</v>
      </c>
      <c r="E711" s="228"/>
      <c r="F711" s="228" t="s">
        <v>516</v>
      </c>
      <c r="G711" s="228">
        <v>9</v>
      </c>
      <c r="H711" s="228">
        <v>9.35</v>
      </c>
      <c r="I711" s="389" t="s">
        <v>163</v>
      </c>
      <c r="J711" s="231">
        <v>26171.91</v>
      </c>
      <c r="K711" s="231">
        <v>27484.799999999999</v>
      </c>
      <c r="L711" s="231">
        <v>25816.93</v>
      </c>
      <c r="M711" s="252">
        <v>1</v>
      </c>
    </row>
    <row r="712" spans="2:13" s="74" customFormat="1" ht="26.4" x14ac:dyDescent="0.9">
      <c r="B712" s="251" t="s">
        <v>361</v>
      </c>
      <c r="C712" s="388" t="s">
        <v>162</v>
      </c>
      <c r="D712" s="228">
        <v>97.299899999999994</v>
      </c>
      <c r="E712" s="228"/>
      <c r="F712" s="228" t="s">
        <v>691</v>
      </c>
      <c r="G712" s="228">
        <v>9</v>
      </c>
      <c r="H712" s="228">
        <v>9.2829999999999995</v>
      </c>
      <c r="I712" s="389" t="s">
        <v>163</v>
      </c>
      <c r="J712" s="231">
        <v>1327.79</v>
      </c>
      <c r="K712" s="231">
        <v>1394.4</v>
      </c>
      <c r="L712" s="231">
        <v>1291.94</v>
      </c>
      <c r="M712" s="252">
        <v>1</v>
      </c>
    </row>
    <row r="713" spans="2:13" s="74" customFormat="1" ht="26.4" x14ac:dyDescent="0.9">
      <c r="B713" s="251" t="s">
        <v>361</v>
      </c>
      <c r="C713" s="388" t="s">
        <v>162</v>
      </c>
      <c r="D713" s="228">
        <v>97.252600000000001</v>
      </c>
      <c r="E713" s="228"/>
      <c r="F713" s="228" t="s">
        <v>296</v>
      </c>
      <c r="G713" s="228">
        <v>9</v>
      </c>
      <c r="H713" s="228">
        <v>9.2799999999999994</v>
      </c>
      <c r="I713" s="389" t="s">
        <v>163</v>
      </c>
      <c r="J713" s="231">
        <v>2847.56</v>
      </c>
      <c r="K713" s="231">
        <v>2990.4</v>
      </c>
      <c r="L713" s="231">
        <v>2769.33</v>
      </c>
      <c r="M713" s="252">
        <v>1</v>
      </c>
    </row>
    <row r="714" spans="2:13" s="74" customFormat="1" ht="26.4" x14ac:dyDescent="0.9">
      <c r="B714" s="251" t="s">
        <v>361</v>
      </c>
      <c r="C714" s="388" t="s">
        <v>162</v>
      </c>
      <c r="D714" s="228">
        <v>97.205299999999994</v>
      </c>
      <c r="E714" s="228"/>
      <c r="F714" s="228" t="s">
        <v>297</v>
      </c>
      <c r="G714" s="228">
        <v>9</v>
      </c>
      <c r="H714" s="228">
        <v>9.2780000000000005</v>
      </c>
      <c r="I714" s="389" t="s">
        <v>163</v>
      </c>
      <c r="J714" s="231">
        <v>9057.84</v>
      </c>
      <c r="K714" s="231">
        <v>9512.2199999999993</v>
      </c>
      <c r="L714" s="231">
        <v>8804.7000000000007</v>
      </c>
      <c r="M714" s="252">
        <v>1</v>
      </c>
    </row>
    <row r="715" spans="2:13" s="74" customFormat="1" ht="26.4" x14ac:dyDescent="0.9">
      <c r="B715" s="251" t="s">
        <v>692</v>
      </c>
      <c r="C715" s="388" t="s">
        <v>162</v>
      </c>
      <c r="D715" s="228">
        <v>99.280199999999994</v>
      </c>
      <c r="E715" s="228"/>
      <c r="F715" s="228" t="s">
        <v>309</v>
      </c>
      <c r="G715" s="228">
        <v>9</v>
      </c>
      <c r="H715" s="228">
        <v>9.3810000000000002</v>
      </c>
      <c r="I715" s="389" t="s">
        <v>163</v>
      </c>
      <c r="J715" s="231">
        <v>29287.96</v>
      </c>
      <c r="K715" s="231">
        <v>30757.16</v>
      </c>
      <c r="L715" s="231">
        <v>29077.15</v>
      </c>
      <c r="M715" s="252">
        <v>1</v>
      </c>
    </row>
    <row r="716" spans="2:13" s="74" customFormat="1" ht="26.4" x14ac:dyDescent="0.9">
      <c r="B716" s="251" t="s">
        <v>363</v>
      </c>
      <c r="C716" s="388" t="s">
        <v>162</v>
      </c>
      <c r="D716" s="228">
        <v>97.967100000000002</v>
      </c>
      <c r="E716" s="228"/>
      <c r="F716" s="228" t="s">
        <v>535</v>
      </c>
      <c r="G716" s="228">
        <v>9</v>
      </c>
      <c r="H716" s="228">
        <v>9.3160000000000007</v>
      </c>
      <c r="I716" s="389" t="s">
        <v>163</v>
      </c>
      <c r="J716" s="231">
        <v>50428.92</v>
      </c>
      <c r="K716" s="231">
        <v>51793.11</v>
      </c>
      <c r="L716" s="231">
        <v>49403.79</v>
      </c>
      <c r="M716" s="252">
        <v>1</v>
      </c>
    </row>
    <row r="717" spans="2:13" s="74" customFormat="1" ht="26.4" x14ac:dyDescent="0.9">
      <c r="B717" s="251" t="s">
        <v>365</v>
      </c>
      <c r="C717" s="388" t="s">
        <v>162</v>
      </c>
      <c r="D717" s="228">
        <v>98.8386</v>
      </c>
      <c r="E717" s="228"/>
      <c r="F717" s="228" t="s">
        <v>515</v>
      </c>
      <c r="G717" s="228">
        <v>9</v>
      </c>
      <c r="H717" s="228">
        <v>9.36</v>
      </c>
      <c r="I717" s="389" t="s">
        <v>163</v>
      </c>
      <c r="J717" s="231">
        <v>5744.17</v>
      </c>
      <c r="K717" s="231">
        <v>6032.32</v>
      </c>
      <c r="L717" s="231">
        <v>5677.46</v>
      </c>
      <c r="M717" s="252">
        <v>1</v>
      </c>
    </row>
    <row r="718" spans="2:13" s="74" customFormat="1" ht="26.4" x14ac:dyDescent="0.9">
      <c r="B718" s="251" t="s">
        <v>365</v>
      </c>
      <c r="C718" s="388" t="s">
        <v>162</v>
      </c>
      <c r="D718" s="228">
        <v>98.8386</v>
      </c>
      <c r="E718" s="228"/>
      <c r="F718" s="228" t="s">
        <v>515</v>
      </c>
      <c r="G718" s="228">
        <v>9</v>
      </c>
      <c r="H718" s="228">
        <v>9.36</v>
      </c>
      <c r="I718" s="389" t="s">
        <v>163</v>
      </c>
      <c r="J718" s="231">
        <v>16741.919999999998</v>
      </c>
      <c r="K718" s="231">
        <v>17581.759999999998</v>
      </c>
      <c r="L718" s="231">
        <v>16547.490000000002</v>
      </c>
      <c r="M718" s="252">
        <v>1</v>
      </c>
    </row>
    <row r="719" spans="2:13" s="74" customFormat="1" ht="26.4" x14ac:dyDescent="0.9">
      <c r="B719" s="251" t="s">
        <v>365</v>
      </c>
      <c r="C719" s="388" t="s">
        <v>162</v>
      </c>
      <c r="D719" s="228">
        <v>98.692300000000003</v>
      </c>
      <c r="E719" s="228"/>
      <c r="F719" s="228" t="s">
        <v>693</v>
      </c>
      <c r="G719" s="228">
        <v>9</v>
      </c>
      <c r="H719" s="228">
        <v>9.3520000000000003</v>
      </c>
      <c r="I719" s="389" t="s">
        <v>163</v>
      </c>
      <c r="J719" s="231">
        <v>8609.43</v>
      </c>
      <c r="K719" s="231">
        <v>9041.31</v>
      </c>
      <c r="L719" s="231">
        <v>8496.85</v>
      </c>
      <c r="M719" s="252">
        <v>1</v>
      </c>
    </row>
    <row r="720" spans="2:13" s="74" customFormat="1" ht="26.4" x14ac:dyDescent="0.9">
      <c r="B720" s="251" t="s">
        <v>166</v>
      </c>
      <c r="C720" s="388"/>
      <c r="D720" s="228"/>
      <c r="E720" s="228"/>
      <c r="F720" s="228"/>
      <c r="G720" s="228"/>
      <c r="H720" s="228"/>
      <c r="I720" s="389"/>
      <c r="J720" s="398">
        <v>2077849.88</v>
      </c>
      <c r="K720" s="398">
        <v>2136967.2699999991</v>
      </c>
      <c r="L720" s="398">
        <v>2048461.94</v>
      </c>
      <c r="M720" s="250">
        <v>26</v>
      </c>
    </row>
    <row r="721" spans="2:18" s="74" customFormat="1" ht="26.4" x14ac:dyDescent="0.9">
      <c r="B721" s="249" t="s">
        <v>366</v>
      </c>
      <c r="C721" s="388"/>
      <c r="D721" s="228"/>
      <c r="E721" s="228"/>
      <c r="F721" s="228"/>
      <c r="G721" s="228"/>
      <c r="H721" s="228"/>
      <c r="I721" s="389"/>
      <c r="J721" s="231"/>
      <c r="K721" s="231"/>
      <c r="L721" s="231"/>
      <c r="M721" s="252"/>
    </row>
    <row r="722" spans="2:18" s="74" customFormat="1" ht="26.4" x14ac:dyDescent="0.9">
      <c r="B722" s="251" t="s">
        <v>367</v>
      </c>
      <c r="C722" s="388" t="s">
        <v>162</v>
      </c>
      <c r="D722" s="228">
        <v>98.039199999999994</v>
      </c>
      <c r="E722" s="228"/>
      <c r="F722" s="228" t="s">
        <v>289</v>
      </c>
      <c r="G722" s="228">
        <v>9</v>
      </c>
      <c r="H722" s="228">
        <v>9.32</v>
      </c>
      <c r="I722" s="389" t="s">
        <v>163</v>
      </c>
      <c r="J722" s="231">
        <v>9373.4699999999993</v>
      </c>
      <c r="K722" s="231">
        <v>9843.68</v>
      </c>
      <c r="L722" s="231">
        <v>9189.68</v>
      </c>
      <c r="M722" s="252">
        <v>1</v>
      </c>
    </row>
    <row r="723" spans="2:18" s="74" customFormat="1" ht="26.4" x14ac:dyDescent="0.9">
      <c r="B723" s="251" t="s">
        <v>367</v>
      </c>
      <c r="C723" s="388" t="s">
        <v>162</v>
      </c>
      <c r="D723" s="228">
        <v>97.584699999999998</v>
      </c>
      <c r="E723" s="228"/>
      <c r="F723" s="228" t="s">
        <v>694</v>
      </c>
      <c r="G723" s="228">
        <v>9</v>
      </c>
      <c r="H723" s="228">
        <v>9.2970000000000006</v>
      </c>
      <c r="I723" s="389" t="s">
        <v>163</v>
      </c>
      <c r="J723" s="231">
        <v>2586.2600000000002</v>
      </c>
      <c r="K723" s="231">
        <v>2716</v>
      </c>
      <c r="L723" s="231">
        <v>2523.8000000000002</v>
      </c>
      <c r="M723" s="252">
        <v>1</v>
      </c>
    </row>
    <row r="724" spans="2:18" s="74" customFormat="1" ht="26.4" x14ac:dyDescent="0.9">
      <c r="B724" s="251"/>
      <c r="C724" s="388"/>
      <c r="D724" s="228"/>
      <c r="E724" s="228"/>
      <c r="F724" s="228"/>
      <c r="G724" s="228"/>
      <c r="H724" s="228"/>
      <c r="I724" s="389"/>
      <c r="J724" s="398">
        <v>11959.73</v>
      </c>
      <c r="K724" s="398">
        <v>12559.68</v>
      </c>
      <c r="L724" s="398">
        <v>11713.48</v>
      </c>
      <c r="M724" s="250">
        <v>2</v>
      </c>
    </row>
    <row r="725" spans="2:18" s="76" customFormat="1" ht="6.75" customHeight="1" x14ac:dyDescent="0.9">
      <c r="B725" s="257"/>
      <c r="C725" s="240"/>
      <c r="D725" s="276"/>
      <c r="E725" s="276"/>
      <c r="F725" s="277"/>
      <c r="G725" s="278"/>
      <c r="H725" s="278"/>
      <c r="I725" s="240"/>
      <c r="J725" s="274"/>
      <c r="K725" s="274"/>
      <c r="L725" s="274"/>
      <c r="M725" s="275"/>
    </row>
    <row r="726" spans="2:18" s="79" customFormat="1" ht="31.8" x14ac:dyDescent="1.1000000000000001">
      <c r="B726" s="279" t="s">
        <v>214</v>
      </c>
      <c r="C726" s="280"/>
      <c r="D726" s="280"/>
      <c r="E726" s="280"/>
      <c r="F726" s="280"/>
      <c r="G726" s="280"/>
      <c r="H726" s="281"/>
      <c r="I726" s="281"/>
      <c r="J726" s="281">
        <f>J54+J62+J70+J114+J122+J143+J155+J162+J210+J236+J301+J304+J397+J403+J551+J556+J565+J586+J618+J681+J692+J720+J724</f>
        <v>634996998.17999995</v>
      </c>
      <c r="K726" s="281">
        <f>K54+K62+K70+K114+K122+K143+K155+K162+K210+K236+K301+K304+K397+K403+K551+K556+K565+K586+K618+K681+K692+K720+K724</f>
        <v>626001539.92999995</v>
      </c>
      <c r="L726" s="281">
        <f>L54+L62+L70+L114+L122+L143+L155+L162+L210+L236+L301+L304+L397+L403+L551+L556+L565+L586+L618+L681+L692+L720+L724</f>
        <v>619295483.18000019</v>
      </c>
      <c r="M726" s="450">
        <f>M54+M62+M70+M114+M122+M143+M155+M162+M210+M236+M301+M304+M397+M403+M551+M556+M565+M586+M618+M681+M692+M720+M724</f>
        <v>1034</v>
      </c>
      <c r="N726" s="419"/>
      <c r="O726" s="419"/>
      <c r="P726" s="419"/>
      <c r="Q726" s="419"/>
      <c r="R726" s="420"/>
    </row>
    <row r="727" spans="2:18" s="73" customFormat="1" ht="6" customHeight="1" x14ac:dyDescent="0.9">
      <c r="B727" s="282"/>
      <c r="J727" s="283"/>
      <c r="K727" s="283"/>
      <c r="L727" s="283"/>
      <c r="M727" s="284"/>
    </row>
    <row r="728" spans="2:18" s="74" customFormat="1" ht="26.4" x14ac:dyDescent="0.9">
      <c r="B728" s="285" t="s">
        <v>215</v>
      </c>
      <c r="C728" s="286"/>
      <c r="D728" s="286"/>
      <c r="E728" s="286"/>
      <c r="F728" s="286"/>
      <c r="G728" s="286"/>
      <c r="H728" s="286"/>
      <c r="I728" s="286"/>
      <c r="J728" s="287"/>
      <c r="K728" s="287"/>
      <c r="L728" s="287"/>
      <c r="M728" s="288"/>
    </row>
    <row r="729" spans="2:18" s="54" customFormat="1" x14ac:dyDescent="0.7">
      <c r="B729" s="289" t="s">
        <v>216</v>
      </c>
      <c r="C729" s="290"/>
      <c r="D729" s="290"/>
      <c r="E729" s="290"/>
      <c r="F729" s="290"/>
      <c r="G729" s="290"/>
      <c r="H729" s="290"/>
      <c r="I729" s="290"/>
      <c r="J729" s="291"/>
      <c r="K729" s="291"/>
      <c r="L729" s="291"/>
      <c r="M729" s="292"/>
    </row>
    <row r="730" spans="2:18" s="54" customFormat="1" ht="6.75" customHeight="1" x14ac:dyDescent="0.7">
      <c r="B730" s="290"/>
      <c r="C730" s="290"/>
      <c r="D730" s="290"/>
      <c r="E730" s="290"/>
      <c r="F730" s="290"/>
      <c r="G730" s="290"/>
      <c r="H730" s="290"/>
      <c r="I730" s="290"/>
      <c r="J730" s="290"/>
      <c r="K730" s="291"/>
      <c r="L730" s="291"/>
      <c r="M730" s="290"/>
    </row>
    <row r="731" spans="2:18" s="54" customFormat="1" ht="6.75" customHeight="1" x14ac:dyDescent="0.7">
      <c r="B731" s="293"/>
      <c r="C731" s="293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</row>
    <row r="732" spans="2:18" s="79" customFormat="1" ht="31.8" x14ac:dyDescent="1.1000000000000001">
      <c r="B732" s="294" t="s">
        <v>217</v>
      </c>
      <c r="C732" s="294"/>
      <c r="D732" s="294"/>
      <c r="E732" s="294"/>
      <c r="F732" s="294"/>
      <c r="G732" s="294"/>
      <c r="H732" s="294"/>
      <c r="I732" s="295"/>
      <c r="J732" s="296"/>
      <c r="K732" s="297">
        <f>K726+K46</f>
        <v>626268348.92999995</v>
      </c>
      <c r="L732" s="297">
        <f>L726+L46</f>
        <v>619859256.46000016</v>
      </c>
      <c r="M732" s="298">
        <f>M726+M46</f>
        <v>1137</v>
      </c>
    </row>
    <row r="733" spans="2:18" ht="6.75" customHeight="1" x14ac:dyDescent="0.7">
      <c r="B733" s="59"/>
      <c r="C733" s="59"/>
      <c r="D733" s="59"/>
      <c r="E733" s="59"/>
      <c r="F733" s="59"/>
      <c r="G733" s="59"/>
      <c r="H733" s="59"/>
      <c r="I733" s="59"/>
      <c r="J733" s="60"/>
      <c r="K733" s="60"/>
      <c r="L733" s="59"/>
      <c r="M733" s="59"/>
    </row>
    <row r="734" spans="2:18" x14ac:dyDescent="0.7">
      <c r="B734" s="54"/>
      <c r="C734" s="54"/>
      <c r="D734" s="54"/>
      <c r="E734" s="54"/>
      <c r="F734" s="54"/>
      <c r="G734" s="54"/>
      <c r="H734" s="54"/>
      <c r="I734" s="54"/>
      <c r="J734" s="56"/>
      <c r="K734" s="56"/>
      <c r="L734" s="54"/>
      <c r="M734" s="54"/>
    </row>
    <row r="735" spans="2:18" ht="24" x14ac:dyDescent="0.85">
      <c r="L735" s="61"/>
    </row>
    <row r="736" spans="2:18" ht="24" x14ac:dyDescent="0.85">
      <c r="L736" s="61"/>
    </row>
    <row r="737" spans="11:12" ht="24" x14ac:dyDescent="0.85">
      <c r="K737" s="62"/>
      <c r="L737" s="61"/>
    </row>
    <row r="738" spans="11:12" ht="24" x14ac:dyDescent="0.85">
      <c r="K738" s="62"/>
      <c r="L738" s="61"/>
    </row>
    <row r="739" spans="11:12" ht="24" x14ac:dyDescent="0.85">
      <c r="L739" s="61"/>
    </row>
    <row r="740" spans="11:12" ht="24" x14ac:dyDescent="0.85">
      <c r="L740" s="61"/>
    </row>
    <row r="741" spans="11:12" ht="24" x14ac:dyDescent="0.85">
      <c r="L741" s="61"/>
    </row>
    <row r="742" spans="11:12" ht="24" x14ac:dyDescent="0.85">
      <c r="L742" s="61"/>
    </row>
    <row r="743" spans="11:12" ht="24" x14ac:dyDescent="0.85">
      <c r="L743" s="61"/>
    </row>
    <row r="744" spans="11:12" ht="24" x14ac:dyDescent="0.85">
      <c r="L744" s="61"/>
    </row>
  </sheetData>
  <mergeCells count="3">
    <mergeCell ref="B1:G1"/>
    <mergeCell ref="B3:M3"/>
    <mergeCell ref="B48:M48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8"/>
  <sheetViews>
    <sheetView showGridLines="0" zoomScale="69" zoomScaleNormal="69" workbookViewId="0">
      <selection activeCell="B2" sqref="B1:B1048576"/>
    </sheetView>
  </sheetViews>
  <sheetFormatPr baseColWidth="10" defaultColWidth="12.88671875" defaultRowHeight="19.8" x14ac:dyDescent="0.3"/>
  <cols>
    <col min="1" max="1" width="1.109375" style="63" customWidth="1"/>
    <col min="2" max="2" width="85" style="64" customWidth="1"/>
    <col min="3" max="3" width="33.5546875" style="65" customWidth="1"/>
    <col min="4" max="4" width="12.5546875" style="66" customWidth="1"/>
    <col min="5" max="5" width="5.6640625" style="66" customWidth="1"/>
    <col min="6" max="6" width="31.88671875" style="65" customWidth="1"/>
    <col min="7" max="7" width="15.5546875" style="66" customWidth="1"/>
    <col min="8" max="16384" width="12.88671875" style="63"/>
  </cols>
  <sheetData>
    <row r="1" spans="2:7" ht="97.5" customHeight="1" x14ac:dyDescent="0.3">
      <c r="B1" s="445" t="s">
        <v>695</v>
      </c>
      <c r="C1" s="445"/>
      <c r="D1" s="309"/>
    </row>
    <row r="3" spans="2:7" s="70" customFormat="1" ht="42.75" customHeight="1" x14ac:dyDescent="0.3">
      <c r="B3" s="310" t="s">
        <v>39</v>
      </c>
      <c r="C3" s="312" t="s">
        <v>218</v>
      </c>
      <c r="D3" s="311" t="s">
        <v>82</v>
      </c>
      <c r="E3" s="311"/>
      <c r="F3" s="312" t="s">
        <v>219</v>
      </c>
      <c r="G3" s="311" t="s">
        <v>82</v>
      </c>
    </row>
    <row r="4" spans="2:7" s="69" customFormat="1" ht="35.4" customHeight="1" x14ac:dyDescent="0.9">
      <c r="B4" s="313" t="s">
        <v>220</v>
      </c>
      <c r="C4" s="314"/>
      <c r="D4" s="315"/>
      <c r="E4" s="315"/>
      <c r="F4" s="314"/>
      <c r="G4" s="315"/>
    </row>
    <row r="5" spans="2:7" ht="20.399999999999999" x14ac:dyDescent="0.3">
      <c r="B5" s="328" t="s">
        <v>221</v>
      </c>
      <c r="C5" s="329">
        <v>245909</v>
      </c>
      <c r="D5" s="327">
        <f>(C5/$C$36)*100</f>
        <v>3.9265755713208825E-2</v>
      </c>
      <c r="E5" s="327"/>
      <c r="F5" s="329">
        <v>539931.27999999968</v>
      </c>
      <c r="G5" s="327">
        <f>(F5/$F$36)*100</f>
        <v>8.7105463760198246E-2</v>
      </c>
    </row>
    <row r="6" spans="2:7" ht="20.399999999999999" x14ac:dyDescent="0.3">
      <c r="B6" s="328" t="s">
        <v>157</v>
      </c>
      <c r="C6" s="329">
        <v>18000</v>
      </c>
      <c r="D6" s="327">
        <f>(C6/$C$36)*100</f>
        <v>2.8741672847994938E-3</v>
      </c>
      <c r="E6" s="327"/>
      <c r="F6" s="329">
        <v>21000</v>
      </c>
      <c r="G6" s="327">
        <f>(F6/$F$36)*100</f>
        <v>3.3878658390826405E-3</v>
      </c>
    </row>
    <row r="7" spans="2:7" ht="20.399999999999999" x14ac:dyDescent="0.3">
      <c r="B7" s="328" t="s">
        <v>271</v>
      </c>
      <c r="C7" s="329">
        <v>2900</v>
      </c>
      <c r="D7" s="327">
        <f>(C7/$C$36)*100</f>
        <v>4.6306028477325186E-4</v>
      </c>
      <c r="E7" s="327"/>
      <c r="F7" s="329">
        <v>2842</v>
      </c>
      <c r="G7" s="327">
        <f>(F7/$F$36)*100</f>
        <v>4.5849117688918396E-4</v>
      </c>
    </row>
    <row r="8" spans="2:7" ht="20.399999999999999" x14ac:dyDescent="0.3">
      <c r="B8" s="324"/>
      <c r="C8" s="325">
        <f>SUM(C5:C7)</f>
        <v>266809</v>
      </c>
      <c r="D8" s="326"/>
      <c r="E8" s="326"/>
      <c r="F8" s="325">
        <f>SUM(F5:F7)</f>
        <v>563773.27999999968</v>
      </c>
      <c r="G8" s="327"/>
    </row>
    <row r="9" spans="2:7" x14ac:dyDescent="0.3">
      <c r="B9" s="316"/>
      <c r="C9" s="317"/>
      <c r="D9" s="318"/>
      <c r="E9" s="318"/>
      <c r="F9" s="317"/>
      <c r="G9" s="318"/>
    </row>
    <row r="10" spans="2:7" ht="20.399999999999999" x14ac:dyDescent="0.45">
      <c r="B10" s="313" t="s">
        <v>222</v>
      </c>
      <c r="C10" s="317"/>
      <c r="D10" s="318"/>
      <c r="E10" s="318"/>
      <c r="F10" s="317"/>
      <c r="G10" s="319"/>
    </row>
    <row r="11" spans="2:7" ht="20.399999999999999" x14ac:dyDescent="0.3">
      <c r="B11" s="328" t="s">
        <v>160</v>
      </c>
      <c r="C11" s="329">
        <v>3980000</v>
      </c>
      <c r="D11" s="327">
        <f t="shared" ref="D11:D33" si="0">(C11/$C$36)*100</f>
        <v>0.63551032186122147</v>
      </c>
      <c r="E11" s="327"/>
      <c r="F11" s="329">
        <v>3911853.04</v>
      </c>
      <c r="G11" s="327">
        <f t="shared" ref="G11:G33" si="1">(F11/$F$36)*100</f>
        <v>0.63108729912988459</v>
      </c>
    </row>
    <row r="12" spans="2:7" ht="20.399999999999999" x14ac:dyDescent="0.3">
      <c r="B12" s="328" t="s">
        <v>225</v>
      </c>
      <c r="C12" s="329">
        <v>2626638.7900000005</v>
      </c>
      <c r="D12" s="327">
        <f t="shared" si="0"/>
        <v>0.4194110710668516</v>
      </c>
      <c r="E12" s="327"/>
      <c r="F12" s="329">
        <v>2639221.09</v>
      </c>
      <c r="G12" s="327">
        <f t="shared" si="1"/>
        <v>0.42577747488559287</v>
      </c>
    </row>
    <row r="13" spans="2:7" ht="20.399999999999999" x14ac:dyDescent="0.3">
      <c r="B13" s="328" t="s">
        <v>299</v>
      </c>
      <c r="C13" s="329">
        <v>5082225.3900000006</v>
      </c>
      <c r="D13" s="327">
        <f t="shared" si="0"/>
        <v>0.81150921943974175</v>
      </c>
      <c r="E13" s="327"/>
      <c r="F13" s="329">
        <v>4872326.67</v>
      </c>
      <c r="G13" s="327">
        <f t="shared" si="1"/>
        <v>0.78603757534020358</v>
      </c>
    </row>
    <row r="14" spans="2:7" ht="20.399999999999999" x14ac:dyDescent="0.3">
      <c r="B14" s="328" t="s">
        <v>252</v>
      </c>
      <c r="C14" s="329">
        <v>3208243.5</v>
      </c>
      <c r="D14" s="327">
        <f t="shared" si="0"/>
        <v>0.5122793616317014</v>
      </c>
      <c r="E14" s="327"/>
      <c r="F14" s="329">
        <v>2809241.3000000003</v>
      </c>
      <c r="G14" s="327">
        <f t="shared" si="1"/>
        <v>0.4532063159052433</v>
      </c>
    </row>
    <row r="15" spans="2:7" ht="20.399999999999999" x14ac:dyDescent="0.3">
      <c r="B15" s="328" t="s">
        <v>428</v>
      </c>
      <c r="C15" s="329">
        <v>3036359.36</v>
      </c>
      <c r="D15" s="327">
        <f t="shared" si="0"/>
        <v>0.48483359652259606</v>
      </c>
      <c r="E15" s="327"/>
      <c r="F15" s="329">
        <v>2873933.8699999996</v>
      </c>
      <c r="G15" s="327">
        <f t="shared" si="1"/>
        <v>0.46364297056931281</v>
      </c>
    </row>
    <row r="16" spans="2:7" ht="20.399999999999999" x14ac:dyDescent="0.3">
      <c r="B16" s="328" t="s">
        <v>169</v>
      </c>
      <c r="C16" s="329">
        <v>1826615</v>
      </c>
      <c r="D16" s="327">
        <f t="shared" si="0"/>
        <v>0.29166650416244599</v>
      </c>
      <c r="E16" s="327"/>
      <c r="F16" s="329">
        <v>1699177.7</v>
      </c>
      <c r="G16" s="327">
        <f t="shared" si="1"/>
        <v>0.27412314687433387</v>
      </c>
    </row>
    <row r="17" spans="2:7" ht="20.399999999999999" x14ac:dyDescent="0.3">
      <c r="B17" s="328" t="s">
        <v>170</v>
      </c>
      <c r="C17" s="329">
        <v>87065262.569999993</v>
      </c>
      <c r="D17" s="327">
        <f t="shared" si="0"/>
        <v>13.902229406731772</v>
      </c>
      <c r="E17" s="327"/>
      <c r="F17" s="329">
        <v>85473020.439999998</v>
      </c>
      <c r="G17" s="327">
        <f t="shared" si="1"/>
        <v>13.789101243423252</v>
      </c>
    </row>
    <row r="18" spans="2:7" ht="20.399999999999999" x14ac:dyDescent="0.3">
      <c r="B18" s="328" t="s">
        <v>254</v>
      </c>
      <c r="C18" s="329">
        <v>1600000</v>
      </c>
      <c r="D18" s="327">
        <f t="shared" si="0"/>
        <v>0.25548153642662169</v>
      </c>
      <c r="E18" s="327"/>
      <c r="F18" s="329">
        <v>1479190.9700000002</v>
      </c>
      <c r="G18" s="327">
        <f t="shared" si="1"/>
        <v>0.23863335984488171</v>
      </c>
    </row>
    <row r="19" spans="2:7" ht="20.399999999999999" x14ac:dyDescent="0.3">
      <c r="B19" s="328" t="s">
        <v>179</v>
      </c>
      <c r="C19" s="329">
        <v>15158483.16</v>
      </c>
      <c r="D19" s="327">
        <f t="shared" si="0"/>
        <v>2.4204453547586695</v>
      </c>
      <c r="E19" s="327"/>
      <c r="F19" s="329">
        <v>15085390.369999997</v>
      </c>
      <c r="G19" s="327">
        <f t="shared" si="1"/>
        <v>2.4336799382737726</v>
      </c>
    </row>
    <row r="20" spans="2:7" ht="20.399999999999999" x14ac:dyDescent="0.3">
      <c r="B20" s="328" t="s">
        <v>181</v>
      </c>
      <c r="C20" s="329">
        <v>14900348.869999997</v>
      </c>
      <c r="D20" s="327">
        <f t="shared" si="0"/>
        <v>2.3792275141251724</v>
      </c>
      <c r="E20" s="327"/>
      <c r="F20" s="329">
        <v>14105708.509999998</v>
      </c>
      <c r="G20" s="327">
        <f t="shared" si="1"/>
        <v>2.2756308570041086</v>
      </c>
    </row>
    <row r="21" spans="2:7" ht="20.399999999999999" x14ac:dyDescent="0.3">
      <c r="B21" s="328" t="s">
        <v>182</v>
      </c>
      <c r="C21" s="329">
        <v>65268938.170000002</v>
      </c>
      <c r="D21" s="327">
        <f t="shared" si="0"/>
        <v>10.421880377878608</v>
      </c>
      <c r="E21" s="327"/>
      <c r="F21" s="329">
        <v>63711352.429999985</v>
      </c>
      <c r="G21" s="327">
        <f t="shared" si="1"/>
        <v>10.278357831397701</v>
      </c>
    </row>
    <row r="22" spans="2:7" ht="20.399999999999999" x14ac:dyDescent="0.3">
      <c r="B22" s="328" t="s">
        <v>255</v>
      </c>
      <c r="C22" s="329">
        <v>20000</v>
      </c>
      <c r="D22" s="327">
        <f t="shared" si="0"/>
        <v>3.1935192053327709E-3</v>
      </c>
      <c r="E22" s="327"/>
      <c r="F22" s="329">
        <v>20526.330000000002</v>
      </c>
      <c r="G22" s="327">
        <f t="shared" si="1"/>
        <v>3.311450105177961E-3</v>
      </c>
    </row>
    <row r="23" spans="2:7" ht="20.399999999999999" x14ac:dyDescent="0.3">
      <c r="B23" s="328" t="s">
        <v>193</v>
      </c>
      <c r="C23" s="329">
        <v>30286481</v>
      </c>
      <c r="D23" s="327">
        <f t="shared" si="0"/>
        <v>4.836022936772304</v>
      </c>
      <c r="E23" s="327"/>
      <c r="F23" s="329">
        <v>28816453.410000011</v>
      </c>
      <c r="G23" s="327">
        <f t="shared" si="1"/>
        <v>4.6488703862502616</v>
      </c>
    </row>
    <row r="24" spans="2:7" ht="20.399999999999999" x14ac:dyDescent="0.3">
      <c r="B24" s="328" t="s">
        <v>539</v>
      </c>
      <c r="C24" s="329">
        <v>639910</v>
      </c>
      <c r="D24" s="327">
        <f t="shared" si="0"/>
        <v>0.10217824373422468</v>
      </c>
      <c r="E24" s="327"/>
      <c r="F24" s="329">
        <v>639835.33000000007</v>
      </c>
      <c r="G24" s="327">
        <f t="shared" si="1"/>
        <v>0.10322267891167468</v>
      </c>
    </row>
    <row r="25" spans="2:7" ht="20.399999999999999" x14ac:dyDescent="0.3">
      <c r="B25" s="328" t="s">
        <v>200</v>
      </c>
      <c r="C25" s="329">
        <v>3450689.3199999966</v>
      </c>
      <c r="D25" s="327">
        <f t="shared" si="0"/>
        <v>0.55099213075283349</v>
      </c>
      <c r="E25" s="327"/>
      <c r="F25" s="329">
        <v>3418093.7700000005</v>
      </c>
      <c r="G25" s="327">
        <f t="shared" si="1"/>
        <v>0.55143062467448556</v>
      </c>
    </row>
    <row r="26" spans="2:7" ht="20.399999999999999" x14ac:dyDescent="0.3">
      <c r="B26" s="328" t="s">
        <v>345</v>
      </c>
      <c r="C26" s="329">
        <v>24100</v>
      </c>
      <c r="D26" s="327">
        <f t="shared" si="0"/>
        <v>3.8481906424259887E-3</v>
      </c>
      <c r="E26" s="327"/>
      <c r="F26" s="329">
        <v>24098.879999999997</v>
      </c>
      <c r="G26" s="327">
        <f t="shared" si="1"/>
        <v>3.8877986815310404E-3</v>
      </c>
    </row>
    <row r="27" spans="2:7" ht="20.399999999999999" x14ac:dyDescent="0.3">
      <c r="B27" s="328" t="s">
        <v>227</v>
      </c>
      <c r="C27" s="329">
        <v>9115000</v>
      </c>
      <c r="D27" s="327">
        <f t="shared" si="0"/>
        <v>1.4554463778304103</v>
      </c>
      <c r="E27" s="327"/>
      <c r="F27" s="329">
        <v>9179014.0799999982</v>
      </c>
      <c r="G27" s="327">
        <f t="shared" si="1"/>
        <v>1.4808222970519318</v>
      </c>
    </row>
    <row r="28" spans="2:7" ht="20.399999999999999" x14ac:dyDescent="0.3">
      <c r="B28" s="328" t="s">
        <v>202</v>
      </c>
      <c r="C28" s="329">
        <v>130115471.09</v>
      </c>
      <c r="D28" s="327">
        <f t="shared" si="0"/>
        <v>20.776312791841796</v>
      </c>
      <c r="E28" s="327"/>
      <c r="F28" s="329">
        <v>130115505.84</v>
      </c>
      <c r="G28" s="327">
        <f t="shared" si="1"/>
        <v>20.991137017633037</v>
      </c>
    </row>
    <row r="29" spans="2:7" ht="20.399999999999999" x14ac:dyDescent="0.3">
      <c r="B29" s="328" t="s">
        <v>207</v>
      </c>
      <c r="C29" s="329">
        <v>63451000</v>
      </c>
      <c r="D29" s="327">
        <f t="shared" si="0"/>
        <v>10.131599354878484</v>
      </c>
      <c r="E29" s="327"/>
      <c r="F29" s="329">
        <v>63526635.220000006</v>
      </c>
      <c r="G29" s="327">
        <f t="shared" si="1"/>
        <v>10.24855796827153</v>
      </c>
    </row>
    <row r="30" spans="2:7" ht="20.399999999999999" x14ac:dyDescent="0.3">
      <c r="B30" s="328" t="s">
        <v>209</v>
      </c>
      <c r="C30" s="329">
        <v>181260112.31</v>
      </c>
      <c r="D30" s="327">
        <f t="shared" si="0"/>
        <v>28.942882491138</v>
      </c>
      <c r="E30" s="327"/>
      <c r="F30" s="329">
        <v>181342412.93000001</v>
      </c>
      <c r="G30" s="327">
        <f t="shared" si="1"/>
        <v>29.255417425826913</v>
      </c>
    </row>
    <row r="31" spans="2:7" ht="20.399999999999999" x14ac:dyDescent="0.3">
      <c r="B31" s="328" t="s">
        <v>211</v>
      </c>
      <c r="C31" s="329">
        <v>1736134.45</v>
      </c>
      <c r="D31" s="327">
        <f t="shared" si="0"/>
        <v>0.27721893545574239</v>
      </c>
      <c r="E31" s="327"/>
      <c r="F31" s="329">
        <v>1492315.58</v>
      </c>
      <c r="G31" s="327">
        <f t="shared" si="1"/>
        <v>0.24075071307679985</v>
      </c>
    </row>
    <row r="32" spans="2:7" ht="20.399999999999999" x14ac:dyDescent="0.3">
      <c r="B32" s="328" t="s">
        <v>212</v>
      </c>
      <c r="C32" s="329">
        <v>2136967.2699999991</v>
      </c>
      <c r="D32" s="327"/>
      <c r="E32" s="327"/>
      <c r="F32" s="329">
        <v>2048461.94</v>
      </c>
      <c r="G32" s="327"/>
    </row>
    <row r="33" spans="1:7" ht="20.399999999999999" x14ac:dyDescent="0.3">
      <c r="B33" s="328" t="s">
        <v>366</v>
      </c>
      <c r="C33" s="329">
        <v>12559.68</v>
      </c>
      <c r="D33" s="327">
        <f t="shared" si="0"/>
        <v>2.0054789646416953E-3</v>
      </c>
      <c r="E33" s="327"/>
      <c r="F33" s="329">
        <v>11713.48</v>
      </c>
      <c r="G33" s="327">
        <f t="shared" si="1"/>
        <v>1.8896999404179869E-3</v>
      </c>
    </row>
    <row r="34" spans="1:7" ht="20.399999999999999" x14ac:dyDescent="0.3">
      <c r="B34" s="328"/>
      <c r="C34" s="325">
        <f>SUM(C11:C33)</f>
        <v>626001539.92999995</v>
      </c>
      <c r="D34" s="327"/>
      <c r="E34" s="327"/>
      <c r="F34" s="325">
        <f>SUM(F11:F33)</f>
        <v>619295483.18000019</v>
      </c>
      <c r="G34" s="327"/>
    </row>
    <row r="35" spans="1:7" x14ac:dyDescent="0.3">
      <c r="C35" s="67"/>
      <c r="F35" s="67"/>
    </row>
    <row r="36" spans="1:7" ht="24.6" x14ac:dyDescent="0.3">
      <c r="B36" s="320" t="s">
        <v>223</v>
      </c>
      <c r="C36" s="321">
        <f>C34+C8</f>
        <v>626268348.92999995</v>
      </c>
      <c r="D36" s="322">
        <f>(C36/$C$36)*100</f>
        <v>100</v>
      </c>
      <c r="E36" s="323"/>
      <c r="F36" s="321">
        <f>F34+F8</f>
        <v>619859256.46000016</v>
      </c>
      <c r="G36" s="322">
        <f>(F36/F36)*100</f>
        <v>100</v>
      </c>
    </row>
    <row r="38" spans="1:7" s="65" customFormat="1" x14ac:dyDescent="0.3">
      <c r="A38" s="63"/>
      <c r="B38" s="64"/>
      <c r="D38" s="66"/>
      <c r="E38" s="66"/>
      <c r="F38" s="68"/>
      <c r="G38" s="66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Carátula</vt:lpstr>
      <vt:lpstr>Total Mensual</vt:lpstr>
      <vt:lpstr>BVGInfo</vt:lpstr>
      <vt:lpstr>Titulos</vt:lpstr>
      <vt:lpstr>Nacional</vt:lpstr>
      <vt:lpstr>CV Mes</vt:lpstr>
      <vt:lpstr>Operaciones (mes)</vt:lpstr>
      <vt:lpstr>Titulos (mes)</vt:lpstr>
      <vt:lpstr>BVGInfo!Área_de_impresión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Melanie Guevara Esteves</cp:lastModifiedBy>
  <cp:revision/>
  <dcterms:created xsi:type="dcterms:W3CDTF">2023-08-03T14:21:42Z</dcterms:created>
  <dcterms:modified xsi:type="dcterms:W3CDTF">2024-01-15T18:15:29Z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