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charts/chart291.xml" ContentType="application/vnd.openxmlformats-officedocument.drawingml.chart+xml"/>
  <Override PartName="/xl/drawings/drawing295.xml" ContentType="application/vnd.openxmlformats-officedocument.drawingml.chartshapes+xml"/>
  <Override PartName="/xl/charts/chart292.xml" ContentType="application/vnd.openxmlformats-officedocument.drawingml.chart+xml"/>
  <Override PartName="/xl/drawings/drawing296.xml" ContentType="application/vnd.openxmlformats-officedocument.drawingml.chartshapes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charts/chart297.xml" ContentType="application/vnd.openxmlformats-officedocument.drawingml.chart+xml"/>
  <Override PartName="/xl/drawings/drawing301.xml" ContentType="application/vnd.openxmlformats-officedocument.drawingml.chartshapes+xml"/>
  <Override PartName="/xl/charts/chart298.xml" ContentType="application/vnd.openxmlformats-officedocument.drawingml.chart+xml"/>
  <Override PartName="/xl/drawings/drawing302.xml" ContentType="application/vnd.openxmlformats-officedocument.drawingml.chartshapes+xml"/>
  <Override PartName="/xl/charts/chart299.xml" ContentType="application/vnd.openxmlformats-officedocument.drawingml.chart+xml"/>
  <Override PartName="/xl/drawings/drawing303.xml" ContentType="application/vnd.openxmlformats-officedocument.drawingml.chartshapes+xml"/>
  <Override PartName="/xl/charts/chart300.xml" ContentType="application/vnd.openxmlformats-officedocument.drawingml.chart+xml"/>
  <Override PartName="/xl/drawings/drawing304.xml" ContentType="application/vnd.openxmlformats-officedocument.drawingml.chartshapes+xml"/>
  <Override PartName="/xl/charts/chart301.xml" ContentType="application/vnd.openxmlformats-officedocument.drawingml.chart+xml"/>
  <Override PartName="/xl/drawings/drawing305.xml" ContentType="application/vnd.openxmlformats-officedocument.drawingml.chartshapes+xml"/>
  <Override PartName="/xl/charts/chart302.xml" ContentType="application/vnd.openxmlformats-officedocument.drawingml.chart+xml"/>
  <Override PartName="/xl/drawings/drawing306.xml" ContentType="application/vnd.openxmlformats-officedocument.drawingml.chartshapes+xml"/>
  <Override PartName="/xl/charts/chart303.xml" ContentType="application/vnd.openxmlformats-officedocument.drawingml.chart+xml"/>
  <Override PartName="/xl/drawings/drawing307.xml" ContentType="application/vnd.openxmlformats-officedocument.drawingml.chartshapes+xml"/>
  <Override PartName="/xl/charts/chart304.xml" ContentType="application/vnd.openxmlformats-officedocument.drawingml.chart+xml"/>
  <Override PartName="/xl/drawings/drawing308.xml" ContentType="application/vnd.openxmlformats-officedocument.drawingml.chartshapes+xml"/>
  <Override PartName="/xl/charts/chart305.xml" ContentType="application/vnd.openxmlformats-officedocument.drawingml.chart+xml"/>
  <Override PartName="/xl/drawings/drawing309.xml" ContentType="application/vnd.openxmlformats-officedocument.drawingml.chartshapes+xml"/>
  <Override PartName="/xl/charts/chart306.xml" ContentType="application/vnd.openxmlformats-officedocument.drawingml.chart+xml"/>
  <Override PartName="/xl/drawings/drawing310.xml" ContentType="application/vnd.openxmlformats-officedocument.drawingml.chartshapes+xml"/>
  <Override PartName="/xl/charts/chart307.xml" ContentType="application/vnd.openxmlformats-officedocument.drawingml.chart+xml"/>
  <Override PartName="/xl/drawings/drawing311.xml" ContentType="application/vnd.openxmlformats-officedocument.drawingml.chartshapes+xml"/>
  <Override PartName="/xl/charts/chart308.xml" ContentType="application/vnd.openxmlformats-officedocument.drawingml.chart+xml"/>
  <Override PartName="/xl/drawings/drawing312.xml" ContentType="application/vnd.openxmlformats-officedocument.drawingml.chartshapes+xml"/>
  <Override PartName="/xl/charts/chart309.xml" ContentType="application/vnd.openxmlformats-officedocument.drawingml.chart+xml"/>
  <Override PartName="/xl/drawings/drawing313.xml" ContentType="application/vnd.openxmlformats-officedocument.drawingml.chartshapes+xml"/>
  <Override PartName="/xl/charts/chart310.xml" ContentType="application/vnd.openxmlformats-officedocument.drawingml.chart+xml"/>
  <Override PartName="/xl/drawings/drawing314.xml" ContentType="application/vnd.openxmlformats-officedocument.drawingml.chartshapes+xml"/>
  <Override PartName="/xl/charts/chart311.xml" ContentType="application/vnd.openxmlformats-officedocument.drawingml.chart+xml"/>
  <Override PartName="/xl/drawings/drawing315.xml" ContentType="application/vnd.openxmlformats-officedocument.drawingml.chartshapes+xml"/>
  <Override PartName="/xl/charts/chart312.xml" ContentType="application/vnd.openxmlformats-officedocument.drawingml.chart+xml"/>
  <Override PartName="/xl/drawings/drawing316.xml" ContentType="application/vnd.openxmlformats-officedocument.drawingml.chartshapes+xml"/>
  <Override PartName="/xl/charts/chart313.xml" ContentType="application/vnd.openxmlformats-officedocument.drawingml.chart+xml"/>
  <Override PartName="/xl/drawings/drawing317.xml" ContentType="application/vnd.openxmlformats-officedocument.drawingml.chartshapes+xml"/>
  <Override PartName="/xl/charts/chart314.xml" ContentType="application/vnd.openxmlformats-officedocument.drawingml.chart+xml"/>
  <Override PartName="/xl/drawings/drawing318.xml" ContentType="application/vnd.openxmlformats-officedocument.drawingml.chartshapes+xml"/>
  <Override PartName="/xl/charts/chart315.xml" ContentType="application/vnd.openxmlformats-officedocument.drawingml.chart+xml"/>
  <Override PartName="/xl/drawings/drawing319.xml" ContentType="application/vnd.openxmlformats-officedocument.drawingml.chartshapes+xml"/>
  <Override PartName="/xl/charts/chart316.xml" ContentType="application/vnd.openxmlformats-officedocument.drawingml.chart+xml"/>
  <Override PartName="/xl/drawings/drawing320.xml" ContentType="application/vnd.openxmlformats-officedocument.drawingml.chartshapes+xml"/>
  <Override PartName="/xl/charts/chart317.xml" ContentType="application/vnd.openxmlformats-officedocument.drawingml.chart+xml"/>
  <Override PartName="/xl/drawings/drawing321.xml" ContentType="application/vnd.openxmlformats-officedocument.drawingml.chartshapes+xml"/>
  <Override PartName="/xl/charts/chart318.xml" ContentType="application/vnd.openxmlformats-officedocument.drawingml.chart+xml"/>
  <Override PartName="/xl/drawings/drawing322.xml" ContentType="application/vnd.openxmlformats-officedocument.drawingml.chartshapes+xml"/>
  <Override PartName="/xl/charts/chart319.xml" ContentType="application/vnd.openxmlformats-officedocument.drawingml.chart+xml"/>
  <Override PartName="/xl/drawings/drawing323.xml" ContentType="application/vnd.openxmlformats-officedocument.drawingml.chartshapes+xml"/>
  <Override PartName="/xl/charts/chart320.xml" ContentType="application/vnd.openxmlformats-officedocument.drawingml.chart+xml"/>
  <Override PartName="/xl/drawings/drawing324.xml" ContentType="application/vnd.openxmlformats-officedocument.drawingml.chartshapes+xml"/>
  <Override PartName="/xl/charts/chart321.xml" ContentType="application/vnd.openxmlformats-officedocument.drawingml.chart+xml"/>
  <Override PartName="/xl/drawings/drawing325.xml" ContentType="application/vnd.openxmlformats-officedocument.drawingml.chartshapes+xml"/>
  <Override PartName="/xl/charts/chart322.xml" ContentType="application/vnd.openxmlformats-officedocument.drawingml.chart+xml"/>
  <Override PartName="/xl/drawings/drawing326.xml" ContentType="application/vnd.openxmlformats-officedocument.drawingml.chartshapes+xml"/>
  <Override PartName="/xl/charts/chart323.xml" ContentType="application/vnd.openxmlformats-officedocument.drawingml.chart+xml"/>
  <Override PartName="/xl/drawings/drawing327.xml" ContentType="application/vnd.openxmlformats-officedocument.drawingml.chartshapes+xml"/>
  <Override PartName="/xl/charts/chart324.xml" ContentType="application/vnd.openxmlformats-officedocument.drawingml.chart+xml"/>
  <Override PartName="/xl/drawings/drawing328.xml" ContentType="application/vnd.openxmlformats-officedocument.drawingml.chartshapes+xml"/>
  <Override PartName="/xl/charts/chart325.xml" ContentType="application/vnd.openxmlformats-officedocument.drawingml.chart+xml"/>
  <Override PartName="/xl/drawings/drawing329.xml" ContentType="application/vnd.openxmlformats-officedocument.drawingml.chartshapes+xml"/>
  <Override PartName="/xl/charts/chart326.xml" ContentType="application/vnd.openxmlformats-officedocument.drawingml.chart+xml"/>
  <Override PartName="/xl/drawings/drawing330.xml" ContentType="application/vnd.openxmlformats-officedocument.drawingml.chartshapes+xml"/>
  <Override PartName="/xl/charts/chart327.xml" ContentType="application/vnd.openxmlformats-officedocument.drawingml.chart+xml"/>
  <Override PartName="/xl/drawings/drawing331.xml" ContentType="application/vnd.openxmlformats-officedocument.drawingml.chartshapes+xml"/>
  <Override PartName="/xl/charts/chart328.xml" ContentType="application/vnd.openxmlformats-officedocument.drawingml.chart+xml"/>
  <Override PartName="/xl/drawings/drawing332.xml" ContentType="application/vnd.openxmlformats-officedocument.drawingml.chartshapes+xml"/>
  <Override PartName="/xl/charts/chart329.xml" ContentType="application/vnd.openxmlformats-officedocument.drawingml.chart+xml"/>
  <Override PartName="/xl/drawings/drawing333.xml" ContentType="application/vnd.openxmlformats-officedocument.drawingml.chartshapes+xml"/>
  <Override PartName="/xl/charts/chart330.xml" ContentType="application/vnd.openxmlformats-officedocument.drawingml.chart+xml"/>
  <Override PartName="/xl/drawings/drawing334.xml" ContentType="application/vnd.openxmlformats-officedocument.drawingml.chartshapes+xml"/>
  <Override PartName="/xl/charts/chart331.xml" ContentType="application/vnd.openxmlformats-officedocument.drawingml.chart+xml"/>
  <Override PartName="/xl/drawings/drawing335.xml" ContentType="application/vnd.openxmlformats-officedocument.drawingml.chartshapes+xml"/>
  <Override PartName="/xl/charts/chart332.xml" ContentType="application/vnd.openxmlformats-officedocument.drawingml.chart+xml"/>
  <Override PartName="/xl/drawings/drawing336.xml" ContentType="application/vnd.openxmlformats-officedocument.drawingml.chartshapes+xml"/>
  <Override PartName="/xl/charts/chart333.xml" ContentType="application/vnd.openxmlformats-officedocument.drawingml.chart+xml"/>
  <Override PartName="/xl/drawings/drawing337.xml" ContentType="application/vnd.openxmlformats-officedocument.drawingml.chartshapes+xml"/>
  <Override PartName="/xl/charts/chart334.xml" ContentType="application/vnd.openxmlformats-officedocument.drawingml.chart+xml"/>
  <Override PartName="/xl/drawings/drawing338.xml" ContentType="application/vnd.openxmlformats-officedocument.drawingml.chartshapes+xml"/>
  <Override PartName="/xl/charts/chart335.xml" ContentType="application/vnd.openxmlformats-officedocument.drawingml.chart+xml"/>
  <Override PartName="/xl/drawings/drawing339.xml" ContentType="application/vnd.openxmlformats-officedocument.drawingml.chartshapes+xml"/>
  <Override PartName="/xl/charts/chart336.xml" ContentType="application/vnd.openxmlformats-officedocument.drawingml.chart+xml"/>
  <Override PartName="/xl/drawings/drawing340.xml" ContentType="application/vnd.openxmlformats-officedocument.drawingml.chartshapes+xml"/>
  <Override PartName="/xl/charts/chart337.xml" ContentType="application/vnd.openxmlformats-officedocument.drawingml.chart+xml"/>
  <Override PartName="/xl/drawings/drawing341.xml" ContentType="application/vnd.openxmlformats-officedocument.drawingml.chartshapes+xml"/>
  <Override PartName="/xl/charts/chart338.xml" ContentType="application/vnd.openxmlformats-officedocument.drawingml.chart+xml"/>
  <Override PartName="/xl/drawings/drawing342.xml" ContentType="application/vnd.openxmlformats-officedocument.drawingml.chartshapes+xml"/>
  <Override PartName="/xl/charts/chart339.xml" ContentType="application/vnd.openxmlformats-officedocument.drawingml.chart+xml"/>
  <Override PartName="/xl/drawings/drawing343.xml" ContentType="application/vnd.openxmlformats-officedocument.drawingml.chartshapes+xml"/>
  <Override PartName="/xl/charts/chart340.xml" ContentType="application/vnd.openxmlformats-officedocument.drawingml.chart+xml"/>
  <Override PartName="/xl/drawings/drawing344.xml" ContentType="application/vnd.openxmlformats-officedocument.drawingml.chartshapes+xml"/>
  <Override PartName="/xl/charts/chart341.xml" ContentType="application/vnd.openxmlformats-officedocument.drawingml.chart+xml"/>
  <Override PartName="/xl/drawings/drawing345.xml" ContentType="application/vnd.openxmlformats-officedocument.drawingml.chartshapes+xml"/>
  <Override PartName="/xl/charts/chart342.xml" ContentType="application/vnd.openxmlformats-officedocument.drawingml.chart+xml"/>
  <Override PartName="/xl/drawings/drawing346.xml" ContentType="application/vnd.openxmlformats-officedocument.drawingml.chartshapes+xml"/>
  <Override PartName="/xl/charts/chart343.xml" ContentType="application/vnd.openxmlformats-officedocument.drawingml.chart+xml"/>
  <Override PartName="/xl/drawings/drawing347.xml" ContentType="application/vnd.openxmlformats-officedocument.drawingml.chartshapes+xml"/>
  <Override PartName="/xl/charts/chart344.xml" ContentType="application/vnd.openxmlformats-officedocument.drawingml.chart+xml"/>
  <Override PartName="/xl/drawings/drawing348.xml" ContentType="application/vnd.openxmlformats-officedocument.drawingml.chartshapes+xml"/>
  <Override PartName="/xl/charts/chart345.xml" ContentType="application/vnd.openxmlformats-officedocument.drawingml.chart+xml"/>
  <Override PartName="/xl/drawings/drawing349.xml" ContentType="application/vnd.openxmlformats-officedocument.drawingml.chartshapes+xml"/>
  <Override PartName="/xl/charts/chart346.xml" ContentType="application/vnd.openxmlformats-officedocument.drawingml.chart+xml"/>
  <Override PartName="/xl/drawings/drawing350.xml" ContentType="application/vnd.openxmlformats-officedocument.drawingml.chartshapes+xml"/>
  <Override PartName="/xl/charts/chart347.xml" ContentType="application/vnd.openxmlformats-officedocument.drawingml.chart+xml"/>
  <Override PartName="/xl/drawings/drawing351.xml" ContentType="application/vnd.openxmlformats-officedocument.drawingml.chartshapes+xml"/>
  <Override PartName="/xl/charts/chart348.xml" ContentType="application/vnd.openxmlformats-officedocument.drawingml.chart+xml"/>
  <Override PartName="/xl/drawings/drawing352.xml" ContentType="application/vnd.openxmlformats-officedocument.drawingml.chartshapes+xml"/>
  <Override PartName="/xl/charts/chart349.xml" ContentType="application/vnd.openxmlformats-officedocument.drawingml.chart+xml"/>
  <Override PartName="/xl/drawings/drawing353.xml" ContentType="application/vnd.openxmlformats-officedocument.drawingml.chartshapes+xml"/>
  <Override PartName="/xl/charts/chart350.xml" ContentType="application/vnd.openxmlformats-officedocument.drawingml.chart+xml"/>
  <Override PartName="/xl/drawings/drawing354.xml" ContentType="application/vnd.openxmlformats-officedocument.drawingml.chartshapes+xml"/>
  <Override PartName="/xl/charts/chart351.xml" ContentType="application/vnd.openxmlformats-officedocument.drawingml.chart+xml"/>
  <Override PartName="/xl/drawings/drawing355.xml" ContentType="application/vnd.openxmlformats-officedocument.drawingml.chartshapes+xml"/>
  <Override PartName="/xl/charts/chart352.xml" ContentType="application/vnd.openxmlformats-officedocument.drawingml.chart+xml"/>
  <Override PartName="/xl/drawings/drawing356.xml" ContentType="application/vnd.openxmlformats-officedocument.drawingml.chartshapes+xml"/>
  <Override PartName="/xl/charts/chart353.xml" ContentType="application/vnd.openxmlformats-officedocument.drawingml.chart+xml"/>
  <Override PartName="/xl/drawings/drawing357.xml" ContentType="application/vnd.openxmlformats-officedocument.drawingml.chartshapes+xml"/>
  <Override PartName="/xl/charts/chart354.xml" ContentType="application/vnd.openxmlformats-officedocument.drawingml.chart+xml"/>
  <Override PartName="/xl/drawings/drawing358.xml" ContentType="application/vnd.openxmlformats-officedocument.drawingml.chartshapes+xml"/>
  <Override PartName="/xl/charts/chart355.xml" ContentType="application/vnd.openxmlformats-officedocument.drawingml.chart+xml"/>
  <Override PartName="/xl/drawings/drawing359.xml" ContentType="application/vnd.openxmlformats-officedocument.drawingml.chartshapes+xml"/>
  <Override PartName="/xl/charts/chart356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57.xml" ContentType="application/vnd.openxmlformats-officedocument.drawingml.chart+xml"/>
  <Override PartName="/xl/drawings/drawing362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363.xml" ContentType="application/vnd.openxmlformats-officedocument.drawingml.chartshapes+xml"/>
  <Override PartName="/xl/charts/chart360.xml" ContentType="application/vnd.openxmlformats-officedocument.drawingml.chart+xml"/>
  <Override PartName="/xl/drawings/drawing364.xml" ContentType="application/vnd.openxmlformats-officedocument.drawingml.chartshapes+xml"/>
  <Override PartName="/xl/charts/chart361.xml" ContentType="application/vnd.openxmlformats-officedocument.drawingml.chart+xml"/>
  <Override PartName="/xl/drawings/drawing365.xml" ContentType="application/vnd.openxmlformats-officedocument.drawingml.chartshapes+xml"/>
  <Override PartName="/xl/charts/chart362.xml" ContentType="application/vnd.openxmlformats-officedocument.drawingml.chart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calUser\BVG\boletines\historicos\infobursatil\"/>
    </mc:Choice>
  </mc:AlternateContent>
  <xr:revisionPtr revIDLastSave="0" documentId="13_ncr:1_{66CAD7C4-5DF5-4AE5-87E6-B91785CEF9DE}" xr6:coauthVersionLast="47" xr6:coauthVersionMax="47" xr10:uidLastSave="{00000000-0000-0000-0000-000000000000}"/>
  <bookViews>
    <workbookView xWindow="-120" yWindow="-120" windowWidth="20730" windowHeight="11040" tabRatio="783" activeTab="8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8" r:id="rId6"/>
    <sheet name="CV Acumulado" sheetId="12" r:id="rId7"/>
    <sheet name="Operaciones (mes)" sheetId="10" r:id="rId8"/>
    <sheet name="Titulos (mes)" sheetId="11" r:id="rId9"/>
  </sheets>
  <externalReferences>
    <externalReference r:id="rId10"/>
  </externalReferences>
  <definedNames>
    <definedName name="_xlnm.Print_Area" localSheetId="2">BVGInfo!$B$2:$E$21</definedName>
    <definedName name="_xlnm.Print_Area" localSheetId="6">'CV Acumulado'!$B$2:$P$54</definedName>
    <definedName name="_xlnm.Print_Area" localSheetId="5">'CV Mes'!$B$2:$P$54</definedName>
    <definedName name="_xlnm.Print_Area" localSheetId="4">Nacional!$B$3:$F$65</definedName>
    <definedName name="_xlnm.Print_Area" localSheetId="7">'Operaciones (mes)'!$B$2:$M$576</definedName>
    <definedName name="_xlnm.Print_Area" localSheetId="3">Titulos!$B$2:$I$60</definedName>
    <definedName name="_xlnm.Print_Area" localSheetId="8">'Titulos (mes)'!$B$2:$G$36</definedName>
    <definedName name="_xlnm.Print_Area" localSheetId="1">'Total Mensual'!$B$3:$G$71</definedName>
    <definedName name="_xlnm.Database">#REF!</definedName>
    <definedName name="Empleados">[1]Empl!$A$1:$J$477</definedName>
    <definedName name="Fun">[1]Fun!$A$1:$L$41</definedName>
    <definedName name="_xlnm.Print_Titles" localSheetId="7">'Operaciones (mes)'!#REF!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69" i="10" l="1"/>
  <c r="L569" i="10"/>
  <c r="K569" i="10"/>
  <c r="J569" i="10"/>
  <c r="M567" i="10"/>
  <c r="L567" i="10"/>
  <c r="K567" i="10"/>
  <c r="J567" i="10"/>
  <c r="C34" i="11" l="1"/>
  <c r="M46" i="10"/>
  <c r="L46" i="10"/>
  <c r="K46" i="10"/>
  <c r="J46" i="10"/>
  <c r="J19" i="10" l="1"/>
  <c r="K19" i="10"/>
  <c r="L19" i="10"/>
  <c r="M19" i="10"/>
  <c r="F43" i="4"/>
  <c r="F42" i="4"/>
  <c r="F44" i="4" s="1"/>
  <c r="D44" i="4" l="1"/>
  <c r="K54" i="4" l="1"/>
  <c r="K53" i="4"/>
  <c r="K52" i="4"/>
  <c r="J53" i="4"/>
  <c r="J52" i="4"/>
  <c r="K25" i="4"/>
  <c r="K24" i="4"/>
  <c r="J26" i="4"/>
  <c r="J25" i="4"/>
  <c r="J24" i="4"/>
  <c r="F15" i="4"/>
  <c r="G15" i="4" s="1"/>
  <c r="F14" i="4"/>
  <c r="G14" i="4" s="1"/>
  <c r="D16" i="4"/>
  <c r="K26" i="4" s="1"/>
  <c r="C16" i="4"/>
  <c r="F16" i="4" l="1"/>
  <c r="G16" i="4" s="1"/>
  <c r="M37" i="10"/>
  <c r="L37" i="10"/>
  <c r="K37" i="10"/>
  <c r="J37" i="10"/>
  <c r="L33" i="12"/>
  <c r="J33" i="12"/>
  <c r="H33" i="12"/>
  <c r="F33" i="12"/>
  <c r="F52" i="12" s="1"/>
  <c r="N33" i="12"/>
  <c r="O33" i="12"/>
  <c r="O46" i="12"/>
  <c r="N46" i="12"/>
  <c r="L46" i="12"/>
  <c r="J46" i="12"/>
  <c r="H46" i="12"/>
  <c r="F46" i="12"/>
  <c r="N52" i="12" l="1"/>
  <c r="O52" i="12"/>
  <c r="L52" i="12"/>
  <c r="M23" i="12" s="1"/>
  <c r="J52" i="12"/>
  <c r="K23" i="12" s="1"/>
  <c r="H52" i="12"/>
  <c r="I18" i="12" s="1"/>
  <c r="K26" i="12"/>
  <c r="K16" i="12"/>
  <c r="K27" i="12"/>
  <c r="K43" i="12"/>
  <c r="K14" i="12"/>
  <c r="K25" i="12"/>
  <c r="K20" i="12"/>
  <c r="G52" i="12"/>
  <c r="G29" i="12"/>
  <c r="G17" i="12"/>
  <c r="G6" i="12"/>
  <c r="G27" i="12"/>
  <c r="G43" i="12"/>
  <c r="G14" i="12"/>
  <c r="G42" i="12"/>
  <c r="G41" i="12"/>
  <c r="G13" i="12"/>
  <c r="G21" i="12"/>
  <c r="G10" i="12"/>
  <c r="G20" i="12"/>
  <c r="G9" i="12"/>
  <c r="G31" i="12"/>
  <c r="G18" i="12"/>
  <c r="G46" i="12"/>
  <c r="G28" i="12"/>
  <c r="G16" i="12"/>
  <c r="G44" i="12"/>
  <c r="G15" i="12"/>
  <c r="G26" i="12"/>
  <c r="G25" i="12"/>
  <c r="G24" i="12"/>
  <c r="G38" i="12"/>
  <c r="G33" i="12"/>
  <c r="G8" i="12"/>
  <c r="G7" i="12"/>
  <c r="G40" i="12"/>
  <c r="G23" i="12"/>
  <c r="G12" i="12"/>
  <c r="G39" i="12"/>
  <c r="G22" i="12"/>
  <c r="G11" i="12"/>
  <c r="G19" i="12"/>
  <c r="G30" i="12"/>
  <c r="D46" i="12"/>
  <c r="K30" i="12" l="1"/>
  <c r="I9" i="12"/>
  <c r="I29" i="12"/>
  <c r="I40" i="12"/>
  <c r="K18" i="12"/>
  <c r="K8" i="12"/>
  <c r="K38" i="12"/>
  <c r="K31" i="12"/>
  <c r="K22" i="12"/>
  <c r="K10" i="12"/>
  <c r="I22" i="12"/>
  <c r="I17" i="12"/>
  <c r="I33" i="12"/>
  <c r="M31" i="12"/>
  <c r="M18" i="12"/>
  <c r="M10" i="12"/>
  <c r="M42" i="12"/>
  <c r="M41" i="12"/>
  <c r="M21" i="12"/>
  <c r="M46" i="12"/>
  <c r="M44" i="12"/>
  <c r="M16" i="12"/>
  <c r="M33" i="12"/>
  <c r="M29" i="12"/>
  <c r="M13" i="12"/>
  <c r="M24" i="12"/>
  <c r="K19" i="12"/>
  <c r="K12" i="12"/>
  <c r="K42" i="12"/>
  <c r="K44" i="12"/>
  <c r="K40" i="12"/>
  <c r="K52" i="12"/>
  <c r="K46" i="12"/>
  <c r="K13" i="12"/>
  <c r="K24" i="12"/>
  <c r="K28" i="12"/>
  <c r="K39" i="12"/>
  <c r="K6" i="12"/>
  <c r="K17" i="12"/>
  <c r="K29" i="12"/>
  <c r="K33" i="12"/>
  <c r="K41" i="12"/>
  <c r="I10" i="12"/>
  <c r="I41" i="12"/>
  <c r="I13" i="12"/>
  <c r="I25" i="12"/>
  <c r="I42" i="12"/>
  <c r="I15" i="12"/>
  <c r="I8" i="12"/>
  <c r="I27" i="12"/>
  <c r="I19" i="12"/>
  <c r="I14" i="12"/>
  <c r="I30" i="12"/>
  <c r="I28" i="12"/>
  <c r="I31" i="12"/>
  <c r="I46" i="12"/>
  <c r="M38" i="12"/>
  <c r="K15" i="12"/>
  <c r="K7" i="12"/>
  <c r="I44" i="12"/>
  <c r="I12" i="12"/>
  <c r="I43" i="12"/>
  <c r="I16" i="12"/>
  <c r="I23" i="12"/>
  <c r="I6" i="12"/>
  <c r="M39" i="12"/>
  <c r="M25" i="12"/>
  <c r="M14" i="12"/>
  <c r="M26" i="12"/>
  <c r="I20" i="12"/>
  <c r="I38" i="12"/>
  <c r="I26" i="12"/>
  <c r="I21" i="12"/>
  <c r="I11" i="12"/>
  <c r="I7" i="12"/>
  <c r="I39" i="12"/>
  <c r="I24" i="12"/>
  <c r="M28" i="12"/>
  <c r="M8" i="12"/>
  <c r="M43" i="12"/>
  <c r="M19" i="12"/>
  <c r="M15" i="12"/>
  <c r="M6" i="12"/>
  <c r="M9" i="12"/>
  <c r="M27" i="12"/>
  <c r="M17" i="12"/>
  <c r="M7" i="12"/>
  <c r="M11" i="12"/>
  <c r="M30" i="12"/>
  <c r="M12" i="12"/>
  <c r="M40" i="12"/>
  <c r="M20" i="12"/>
  <c r="K9" i="12"/>
  <c r="K21" i="12"/>
  <c r="K11" i="12"/>
  <c r="M22" i="12"/>
  <c r="D33" i="12"/>
  <c r="O46" i="8"/>
  <c r="N46" i="8"/>
  <c r="L46" i="8"/>
  <c r="J46" i="8"/>
  <c r="H46" i="8"/>
  <c r="O33" i="8"/>
  <c r="N33" i="8"/>
  <c r="L33" i="8"/>
  <c r="J33" i="8"/>
  <c r="H33" i="8"/>
  <c r="F33" i="8"/>
  <c r="F52" i="8" s="1"/>
  <c r="F46" i="8"/>
  <c r="F34" i="7"/>
  <c r="F33" i="7"/>
  <c r="F35" i="7" s="1"/>
  <c r="E35" i="7"/>
  <c r="D35" i="7"/>
  <c r="F6" i="7"/>
  <c r="F5" i="7"/>
  <c r="E7" i="7"/>
  <c r="D7" i="7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H5" i="6"/>
  <c r="G23" i="6"/>
  <c r="G21" i="6"/>
  <c r="G20" i="6"/>
  <c r="G19" i="6"/>
  <c r="G18" i="6"/>
  <c r="G17" i="6"/>
  <c r="G16" i="6"/>
  <c r="G15" i="6"/>
  <c r="G13" i="6"/>
  <c r="G12" i="6"/>
  <c r="G11" i="6"/>
  <c r="G10" i="6"/>
  <c r="G9" i="6"/>
  <c r="G8" i="6"/>
  <c r="G7" i="6"/>
  <c r="G6" i="6"/>
  <c r="G5" i="6"/>
  <c r="E25" i="6"/>
  <c r="F15" i="6" s="1"/>
  <c r="C25" i="6"/>
  <c r="D15" i="6" s="1"/>
  <c r="E17" i="5"/>
  <c r="E16" i="5"/>
  <c r="E15" i="5"/>
  <c r="E14" i="5"/>
  <c r="E13" i="5"/>
  <c r="E12" i="5"/>
  <c r="E11" i="5"/>
  <c r="E10" i="5"/>
  <c r="E9" i="5"/>
  <c r="E8" i="5"/>
  <c r="E7" i="5"/>
  <c r="G43" i="4"/>
  <c r="G42" i="4"/>
  <c r="C44" i="4"/>
  <c r="J54" i="4" s="1"/>
  <c r="I52" i="12" l="1"/>
  <c r="D18" i="6"/>
  <c r="M52" i="12"/>
  <c r="D20" i="6"/>
  <c r="F7" i="7"/>
  <c r="D23" i="6"/>
  <c r="D5" i="6"/>
  <c r="D6" i="6"/>
  <c r="D9" i="6"/>
  <c r="D8" i="6"/>
  <c r="D11" i="6"/>
  <c r="D16" i="6"/>
  <c r="D21" i="6"/>
  <c r="D17" i="6"/>
  <c r="H25" i="6"/>
  <c r="G44" i="4"/>
  <c r="N52" i="8"/>
  <c r="O52" i="8"/>
  <c r="L52" i="8"/>
  <c r="J52" i="8"/>
  <c r="K33" i="8" s="1"/>
  <c r="H52" i="8"/>
  <c r="G22" i="8"/>
  <c r="G42" i="8"/>
  <c r="G7" i="8"/>
  <c r="G6" i="8"/>
  <c r="F7" i="6"/>
  <c r="F19" i="6"/>
  <c r="F8" i="6"/>
  <c r="F20" i="6"/>
  <c r="I25" i="6"/>
  <c r="F17" i="6"/>
  <c r="F18" i="6"/>
  <c r="F9" i="6"/>
  <c r="F21" i="6"/>
  <c r="F10" i="6"/>
  <c r="F22" i="6"/>
  <c r="F12" i="6"/>
  <c r="F6" i="6"/>
  <c r="F13" i="6"/>
  <c r="F14" i="6"/>
  <c r="F16" i="6"/>
  <c r="F5" i="6"/>
  <c r="F11" i="6"/>
  <c r="F23" i="6"/>
  <c r="D7" i="6"/>
  <c r="D19" i="6"/>
  <c r="D10" i="6"/>
  <c r="D22" i="6"/>
  <c r="D12" i="6"/>
  <c r="D13" i="6"/>
  <c r="G25" i="6"/>
  <c r="D14" i="6"/>
  <c r="D52" i="12"/>
  <c r="G26" i="8"/>
  <c r="G33" i="8"/>
  <c r="D33" i="8"/>
  <c r="D46" i="8"/>
  <c r="G14" i="8"/>
  <c r="G15" i="8"/>
  <c r="G10" i="8"/>
  <c r="G28" i="8"/>
  <c r="G11" i="8"/>
  <c r="G29" i="8"/>
  <c r="G30" i="8"/>
  <c r="G16" i="8"/>
  <c r="G38" i="8"/>
  <c r="G17" i="8"/>
  <c r="G39" i="8"/>
  <c r="G18" i="8"/>
  <c r="G43" i="8"/>
  <c r="G20" i="8"/>
  <c r="G44" i="8"/>
  <c r="G21" i="8"/>
  <c r="G46" i="8"/>
  <c r="G9" i="8"/>
  <c r="G27" i="8"/>
  <c r="G8" i="8"/>
  <c r="G19" i="8"/>
  <c r="G31" i="8"/>
  <c r="G12" i="8"/>
  <c r="G23" i="8"/>
  <c r="G40" i="8"/>
  <c r="G13" i="8"/>
  <c r="G24" i="8"/>
  <c r="G41" i="8"/>
  <c r="G25" i="8"/>
  <c r="D25" i="6" l="1"/>
  <c r="M20" i="8"/>
  <c r="M9" i="8"/>
  <c r="M31" i="8"/>
  <c r="M19" i="8"/>
  <c r="M8" i="8"/>
  <c r="M16" i="8"/>
  <c r="M25" i="8"/>
  <c r="M24" i="8"/>
  <c r="M40" i="8"/>
  <c r="M39" i="8"/>
  <c r="M21" i="8"/>
  <c r="M30" i="8"/>
  <c r="M18" i="8"/>
  <c r="M7" i="8"/>
  <c r="M28" i="8"/>
  <c r="M22" i="8"/>
  <c r="M29" i="8"/>
  <c r="M17" i="8"/>
  <c r="M6" i="8"/>
  <c r="M46" i="8"/>
  <c r="M42" i="8"/>
  <c r="M13" i="8"/>
  <c r="M12" i="8"/>
  <c r="M10" i="8"/>
  <c r="M44" i="8"/>
  <c r="M27" i="8"/>
  <c r="M15" i="8"/>
  <c r="M43" i="8"/>
  <c r="M26" i="8"/>
  <c r="M14" i="8"/>
  <c r="M41" i="8"/>
  <c r="M23" i="8"/>
  <c r="M11" i="8"/>
  <c r="M38" i="8"/>
  <c r="M33" i="8"/>
  <c r="K40" i="8"/>
  <c r="K23" i="8"/>
  <c r="K12" i="8"/>
  <c r="K11" i="8"/>
  <c r="K44" i="8"/>
  <c r="K39" i="8"/>
  <c r="K22" i="8"/>
  <c r="K26" i="8"/>
  <c r="K13" i="8"/>
  <c r="K38" i="8"/>
  <c r="K21" i="8"/>
  <c r="K10" i="8"/>
  <c r="K20" i="8"/>
  <c r="K9" i="8"/>
  <c r="K16" i="8"/>
  <c r="K15" i="8"/>
  <c r="K42" i="8"/>
  <c r="K24" i="8"/>
  <c r="K31" i="8"/>
  <c r="K19" i="8"/>
  <c r="K8" i="8"/>
  <c r="K30" i="8"/>
  <c r="K18" i="8"/>
  <c r="K7" i="8"/>
  <c r="K28" i="8"/>
  <c r="K27" i="8"/>
  <c r="K25" i="8"/>
  <c r="K41" i="8"/>
  <c r="K29" i="8"/>
  <c r="K17" i="8"/>
  <c r="K6" i="8"/>
  <c r="K46" i="8"/>
  <c r="K52" i="8" s="1"/>
  <c r="K14" i="8"/>
  <c r="K43" i="8"/>
  <c r="I41" i="8"/>
  <c r="I40" i="8"/>
  <c r="I39" i="8"/>
  <c r="I43" i="8"/>
  <c r="I38" i="8"/>
  <c r="I42" i="8"/>
  <c r="I46" i="8"/>
  <c r="I44" i="8"/>
  <c r="I20" i="8"/>
  <c r="I9" i="8"/>
  <c r="I15" i="8"/>
  <c r="I22" i="8"/>
  <c r="I31" i="8"/>
  <c r="I19" i="8"/>
  <c r="I8" i="8"/>
  <c r="I6" i="8"/>
  <c r="I30" i="8"/>
  <c r="I18" i="8"/>
  <c r="I7" i="8"/>
  <c r="I27" i="8"/>
  <c r="I23" i="8"/>
  <c r="I21" i="8"/>
  <c r="I29" i="8"/>
  <c r="I17" i="8"/>
  <c r="I14" i="8"/>
  <c r="I24" i="8"/>
  <c r="I12" i="8"/>
  <c r="I28" i="8"/>
  <c r="I16" i="8"/>
  <c r="I26" i="8"/>
  <c r="I25" i="8"/>
  <c r="I13" i="8"/>
  <c r="I11" i="8"/>
  <c r="I10" i="8"/>
  <c r="I33" i="8"/>
  <c r="G52" i="8"/>
  <c r="F25" i="6"/>
  <c r="E33" i="12"/>
  <c r="E39" i="12"/>
  <c r="E46" i="12"/>
  <c r="E44" i="12"/>
  <c r="E43" i="12"/>
  <c r="E42" i="12"/>
  <c r="E41" i="12"/>
  <c r="E40" i="12"/>
  <c r="E38" i="12"/>
  <c r="E26" i="12"/>
  <c r="E29" i="12"/>
  <c r="E28" i="12"/>
  <c r="E6" i="12"/>
  <c r="E30" i="12"/>
  <c r="E14" i="12"/>
  <c r="E22" i="12"/>
  <c r="E24" i="12"/>
  <c r="E17" i="12"/>
  <c r="E27" i="12"/>
  <c r="E18" i="12"/>
  <c r="E25" i="12"/>
  <c r="E31" i="12"/>
  <c r="E15" i="12"/>
  <c r="E20" i="12"/>
  <c r="E16" i="12"/>
  <c r="E10" i="12"/>
  <c r="E7" i="12"/>
  <c r="E19" i="12"/>
  <c r="E21" i="12"/>
  <c r="E8" i="12"/>
  <c r="E11" i="12"/>
  <c r="E12" i="12"/>
  <c r="E9" i="12"/>
  <c r="E23" i="12"/>
  <c r="E13" i="12"/>
  <c r="D52" i="8"/>
  <c r="E28" i="8" s="1"/>
  <c r="M52" i="8" l="1"/>
  <c r="I52" i="8"/>
  <c r="E52" i="12"/>
  <c r="E25" i="8"/>
  <c r="E24" i="8"/>
  <c r="E12" i="8"/>
  <c r="E19" i="8"/>
  <c r="E20" i="8"/>
  <c r="E44" i="8"/>
  <c r="E29" i="8"/>
  <c r="E33" i="8"/>
  <c r="E39" i="8"/>
  <c r="E15" i="8"/>
  <c r="E31" i="8"/>
  <c r="E14" i="8"/>
  <c r="E18" i="8"/>
  <c r="E11" i="8"/>
  <c r="E21" i="8"/>
  <c r="E42" i="8"/>
  <c r="E30" i="8"/>
  <c r="E6" i="8"/>
  <c r="E13" i="8"/>
  <c r="E8" i="8"/>
  <c r="E16" i="8"/>
  <c r="E26" i="8"/>
  <c r="E27" i="8"/>
  <c r="E46" i="8"/>
  <c r="E22" i="8"/>
  <c r="E40" i="8"/>
  <c r="E43" i="8"/>
  <c r="E41" i="8"/>
  <c r="E38" i="8"/>
  <c r="E7" i="8"/>
  <c r="E17" i="8"/>
  <c r="E23" i="8"/>
  <c r="E9" i="8"/>
  <c r="E10" i="8"/>
  <c r="E52" i="8" l="1"/>
  <c r="O9" i="7"/>
  <c r="O8" i="7"/>
  <c r="O13" i="7"/>
  <c r="O14" i="7"/>
  <c r="O41" i="7"/>
  <c r="P39" i="7" s="1"/>
  <c r="O46" i="7"/>
  <c r="P45" i="7" s="1"/>
  <c r="F34" i="11"/>
  <c r="F7" i="11"/>
  <c r="C7" i="11"/>
  <c r="G35" i="7"/>
  <c r="G34" i="7"/>
  <c r="P34" i="7"/>
  <c r="G33" i="7"/>
  <c r="P33" i="7"/>
  <c r="P19" i="7"/>
  <c r="P18" i="7"/>
  <c r="G7" i="7"/>
  <c r="O15" i="7"/>
  <c r="O10" i="7"/>
  <c r="B37" i="4"/>
  <c r="C36" i="11" l="1"/>
  <c r="G5" i="7"/>
  <c r="F36" i="11"/>
  <c r="K40" i="10"/>
  <c r="L40" i="10"/>
  <c r="M40" i="10"/>
  <c r="J40" i="10"/>
  <c r="J48" i="10" s="1"/>
  <c r="G6" i="7"/>
  <c r="P14" i="7"/>
  <c r="P13" i="7"/>
  <c r="P44" i="7"/>
  <c r="P40" i="7"/>
  <c r="P9" i="7"/>
  <c r="G32" i="11" l="1"/>
  <c r="G31" i="11"/>
  <c r="G33" i="11"/>
  <c r="D18" i="11"/>
  <c r="D31" i="11"/>
  <c r="D32" i="11"/>
  <c r="D33" i="11"/>
  <c r="D30" i="11"/>
  <c r="D16" i="11"/>
  <c r="D14" i="11"/>
  <c r="D15" i="11"/>
  <c r="D17" i="11"/>
  <c r="G36" i="11"/>
  <c r="G18" i="11"/>
  <c r="G17" i="11"/>
  <c r="G19" i="11"/>
  <c r="G16" i="11"/>
  <c r="G15" i="11"/>
  <c r="G14" i="11"/>
  <c r="G20" i="11"/>
  <c r="M48" i="10"/>
  <c r="M575" i="10" s="1"/>
  <c r="L48" i="10"/>
  <c r="L575" i="10" s="1"/>
  <c r="K48" i="10"/>
  <c r="K575" i="10" s="1"/>
  <c r="D13" i="11"/>
  <c r="D5" i="11"/>
  <c r="G24" i="11"/>
  <c r="G21" i="11"/>
  <c r="D10" i="11"/>
  <c r="D19" i="11"/>
  <c r="D36" i="11"/>
  <c r="G25" i="11"/>
  <c r="D24" i="11"/>
  <c r="D21" i="11"/>
  <c r="D11" i="11"/>
  <c r="G6" i="11"/>
  <c r="D28" i="11"/>
  <c r="D25" i="11"/>
  <c r="D6" i="11"/>
  <c r="G11" i="11"/>
  <c r="D29" i="11"/>
  <c r="D22" i="11"/>
  <c r="D20" i="11"/>
  <c r="G22" i="11"/>
  <c r="D27" i="11"/>
  <c r="D26" i="11"/>
  <c r="D23" i="11"/>
  <c r="D12" i="11"/>
  <c r="G28" i="11"/>
  <c r="G29" i="11"/>
  <c r="G27" i="11"/>
  <c r="G26" i="11"/>
  <c r="G23" i="11"/>
  <c r="G5" i="11"/>
  <c r="G30" i="11"/>
  <c r="G10" i="11"/>
  <c r="G12" i="11"/>
  <c r="G13" i="11"/>
  <c r="P8" i="7"/>
</calcChain>
</file>

<file path=xl/sharedStrings.xml><?xml version="1.0" encoding="utf-8"?>
<sst xmlns="http://schemas.openxmlformats.org/spreadsheetml/2006/main" count="2210" uniqueCount="598">
  <si>
    <t>COMPORTAMIENTO DEL MES</t>
  </si>
  <si>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</si>
  <si>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</si>
  <si>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</si>
  <si>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</si>
  <si>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</si>
  <si>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</si>
  <si>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</si>
  <si>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</si>
  <si>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</si>
  <si>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</si>
  <si>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</si>
  <si>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</si>
  <si>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</si>
  <si>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</si>
  <si>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</si>
  <si>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</si>
  <si>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</si>
  <si>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</si>
  <si>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</si>
  <si>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</si>
  <si>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</si>
  <si>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</si>
  <si>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</si>
  <si>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</si>
  <si>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</si>
  <si>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COMPORTAMIENTO COMPARATIVO 2023 VS 2022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</si>
  <si>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</si>
  <si>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</si>
  <si>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</si>
  <si>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</si>
  <si>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</si>
  <si>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</si>
  <si>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</si>
  <si>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</si>
  <si>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</si>
  <si>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</si>
  <si>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</si>
  <si>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</si>
  <si>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</si>
  <si>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</si>
  <si>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</si>
  <si>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Valor Efectivo 2023</t>
  </si>
  <si>
    <t>% Part.</t>
  </si>
  <si>
    <t>Valor Efectivo 2022</t>
  </si>
  <si>
    <t>% Variación</t>
  </si>
  <si>
    <t>Promedio Diario 2023</t>
  </si>
  <si>
    <t>Promedio Diario 2022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</si>
  <si>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</si>
  <si>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</si>
  <si>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</si>
  <si>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</si>
  <si>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</si>
  <si>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</si>
  <si>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</si>
  <si>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</si>
  <si>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</si>
  <si>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Cupones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</si>
  <si>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</si>
  <si>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</si>
  <si>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</si>
  <si>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</si>
  <si>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</si>
  <si>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</si>
  <si>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</si>
  <si>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</si>
  <si>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</si>
  <si>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</si>
  <si>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</si>
  <si>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</si>
  <si>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</si>
  <si>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</si>
  <si>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</si>
  <si>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</si>
  <si>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</si>
  <si>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</si>
  <si>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</si>
  <si>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</si>
  <si>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</si>
  <si>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</si>
  <si>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</si>
  <si>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</si>
  <si>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CASAS DE VALORES</t>
  </si>
  <si>
    <t>Volumen
Total</t>
  </si>
  <si>
    <t>%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</si>
  <si>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</si>
  <si>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</si>
  <si>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</si>
  <si>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</si>
  <si>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</si>
  <si>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</si>
  <si>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</si>
  <si>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</si>
  <si>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</si>
  <si>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</si>
  <si>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Activa Asesoría e Intermediación de Valores, Activalores S.A.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</si>
  <si>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</si>
  <si>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</si>
  <si>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</si>
  <si>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</si>
  <si>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</si>
  <si>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</si>
  <si>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</si>
  <si>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</si>
  <si>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</si>
  <si>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</si>
  <si>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</si>
  <si>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</si>
  <si>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</si>
  <si>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</si>
  <si>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</si>
  <si>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</si>
  <si>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</si>
  <si>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</si>
  <si>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</si>
  <si>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</si>
  <si>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</si>
  <si>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</si>
  <si>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</si>
  <si>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</si>
  <si>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</si>
  <si>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</si>
  <si>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</si>
  <si>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</si>
  <si>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</si>
  <si>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</si>
  <si>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</si>
  <si>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</si>
  <si>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</si>
  <si>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</si>
  <si>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</si>
  <si>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</si>
  <si>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 xml:space="preserve">ACCIONES                                </t>
  </si>
  <si>
    <t>EMISOR</t>
  </si>
  <si>
    <t>V.N.UNIT.</t>
  </si>
  <si>
    <t>MAXIMO</t>
  </si>
  <si>
    <t>MINIMO</t>
  </si>
  <si>
    <t xml:space="preserve">   APERT.</t>
  </si>
  <si>
    <t xml:space="preserve"> CIERRE</t>
  </si>
  <si>
    <t xml:space="preserve">   PROM.</t>
  </si>
  <si>
    <t>VARIAC**</t>
  </si>
  <si>
    <t>#.ACC</t>
  </si>
  <si>
    <t>V.NOMINAL</t>
  </si>
  <si>
    <t xml:space="preserve"> V.EFECTIVO</t>
  </si>
  <si>
    <t>TRN</t>
  </si>
  <si>
    <t>COTIZACIONES OFICIALES*</t>
  </si>
  <si>
    <t>BANCO GUAYAQUIL</t>
  </si>
  <si>
    <t>CORPORACION FAVORITA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</si>
  <si>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</si>
  <si>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</si>
  <si>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</si>
  <si>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  MINIMO</t>
  </si>
  <si>
    <t xml:space="preserve"> ULTIMO</t>
  </si>
  <si>
    <t>OPERACIONES SIN COTIZACIÓN</t>
  </si>
  <si>
    <t>PRODUBANCO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</si>
  <si>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</si>
  <si>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</si>
  <si>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</si>
  <si>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</si>
  <si>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VALORES DE PARTICIPACION</t>
  </si>
  <si>
    <t>FIDEICOMISO HOTEL CIUDAD DEL RIO</t>
  </si>
  <si>
    <t>TOTAL VALORES DE PARTICIPACIÓN</t>
  </si>
  <si>
    <t>TOTAL RENTA VARIABLE</t>
  </si>
  <si>
    <t xml:space="preserve">AVAL BANCARIO </t>
  </si>
  <si>
    <t xml:space="preserve">BANCO DEL AUSTRO </t>
  </si>
  <si>
    <t>$</t>
  </si>
  <si>
    <t>(1)</t>
  </si>
  <si>
    <t xml:space="preserve">BANCO GUAYAQUIL </t>
  </si>
  <si>
    <t xml:space="preserve">   175 D  </t>
  </si>
  <si>
    <t xml:space="preserve">BANCO DE MACHALA </t>
  </si>
  <si>
    <t xml:space="preserve">    94 D  </t>
  </si>
  <si>
    <t xml:space="preserve">           </t>
  </si>
  <si>
    <t>MINISTERIO DE ECONOMIA Y FINANZAS</t>
  </si>
  <si>
    <t>(2)</t>
  </si>
  <si>
    <t xml:space="preserve">BONO ACTA RESOLUTIVA 002-2021           </t>
  </si>
  <si>
    <t>BONO ACTA RESOLUTIVA 002-2022 -JUBILADOS</t>
  </si>
  <si>
    <t xml:space="preserve">CERT.TESORERIA NACIONAL    </t>
  </si>
  <si>
    <t xml:space="preserve">    91 D  </t>
  </si>
  <si>
    <t xml:space="preserve">   181 D  </t>
  </si>
  <si>
    <t xml:space="preserve">   182 D  </t>
  </si>
  <si>
    <t xml:space="preserve">    84 D  </t>
  </si>
  <si>
    <t xml:space="preserve">   180 D  </t>
  </si>
  <si>
    <t xml:space="preserve">   357 D  </t>
  </si>
  <si>
    <t xml:space="preserve">   359 D  </t>
  </si>
  <si>
    <t>BANCO INTERNACIONAL</t>
  </si>
  <si>
    <t xml:space="preserve">   266 D  </t>
  </si>
  <si>
    <t>NOTA DE CREDITO</t>
  </si>
  <si>
    <t>SERVICIO DE RENTAS INTERNAS</t>
  </si>
  <si>
    <t xml:space="preserve">NOTA DE CREDITO ISD        </t>
  </si>
  <si>
    <t xml:space="preserve">OBLIGACIONES  </t>
  </si>
  <si>
    <t xml:space="preserve">BANCO BOLIVARIANO </t>
  </si>
  <si>
    <t xml:space="preserve"> 1,827 D  </t>
  </si>
  <si>
    <t>PROMOTORES INMOBILIARIOS PRONOBIS</t>
  </si>
  <si>
    <t>PLASTICOS DEL LITORAL</t>
  </si>
  <si>
    <t xml:space="preserve">ENVASES DEL LITORAL </t>
  </si>
  <si>
    <t xml:space="preserve">INMOBILIARIA LAVIE </t>
  </si>
  <si>
    <t xml:space="preserve">SUPERDEPORTE </t>
  </si>
  <si>
    <t>TIENDAS INDUSTRIALES ASOCIADAS (TIA)</t>
  </si>
  <si>
    <t xml:space="preserve">DIPAC MANTA </t>
  </si>
  <si>
    <t xml:space="preserve">CORPORACION EL ROSADO </t>
  </si>
  <si>
    <t xml:space="preserve">PRODUCTORA CARTONERA </t>
  </si>
  <si>
    <t xml:space="preserve">MINUTOCORP </t>
  </si>
  <si>
    <t xml:space="preserve">BANCO AMAZONAS </t>
  </si>
  <si>
    <t xml:space="preserve">PAPEL COMERCIAL CERO CUPON </t>
  </si>
  <si>
    <t xml:space="preserve">INTEROC </t>
  </si>
  <si>
    <t xml:space="preserve">   120 D  </t>
  </si>
  <si>
    <t xml:space="preserve">SURPAPELCORP </t>
  </si>
  <si>
    <t xml:space="preserve">    90 D  </t>
  </si>
  <si>
    <t xml:space="preserve">   358 D  </t>
  </si>
  <si>
    <t xml:space="preserve">ALMACENES BOYACA </t>
  </si>
  <si>
    <t xml:space="preserve">   271 D  </t>
  </si>
  <si>
    <t>SOCIEDAD INDUSTRIAL GANADERA EL ORDEÑO</t>
  </si>
  <si>
    <t>MAVESA</t>
  </si>
  <si>
    <t>EMPAGRAN</t>
  </si>
  <si>
    <t>OBLIGACIONES SPLIT-UP TIPO 2</t>
  </si>
  <si>
    <t xml:space="preserve">    31 D  </t>
  </si>
  <si>
    <t xml:space="preserve">    32 D  </t>
  </si>
  <si>
    <t xml:space="preserve">CERTIFICADO DE INVERSION   </t>
  </si>
  <si>
    <t>BANECUADOR</t>
  </si>
  <si>
    <t xml:space="preserve">    35 D  </t>
  </si>
  <si>
    <t xml:space="preserve">   364 D  </t>
  </si>
  <si>
    <t xml:space="preserve">BANCO DINERS CLUB DEL ECUADOR </t>
  </si>
  <si>
    <t xml:space="preserve">CERT. INVERSION DESMATERIALIZADO        </t>
  </si>
  <si>
    <t xml:space="preserve">BANCO SOLIDARIO </t>
  </si>
  <si>
    <t xml:space="preserve">CERT. DEPOSITO A PLAZO     </t>
  </si>
  <si>
    <t xml:space="preserve">BANCO DEL PACIFICO </t>
  </si>
  <si>
    <t>BANCO DE DESARROLLO DEL ECUADOR</t>
  </si>
  <si>
    <t xml:space="preserve">VALORES TITULARIZACION CREDITICIA       </t>
  </si>
  <si>
    <t>FACTURA COMERCIAL NEGOCIABLE</t>
  </si>
  <si>
    <t xml:space="preserve">   125 D  </t>
  </si>
  <si>
    <t xml:space="preserve">HIVIMAR </t>
  </si>
  <si>
    <t>TOTAL RENTA FIJA</t>
  </si>
  <si>
    <r>
      <t xml:space="preserve">(1) TEA: </t>
    </r>
    <r>
      <rPr>
        <sz val="14"/>
        <rFont val="Segoe UI Variable Display Semib"/>
      </rPr>
      <t>Tasa Efectiva Anual utilizada para papeles de Tipo I</t>
    </r>
  </si>
  <si>
    <r>
      <t xml:space="preserve">(2) TIR:  </t>
    </r>
    <r>
      <rPr>
        <sz val="11"/>
        <rFont val="Segoe UI Variable Display Semib"/>
      </rPr>
      <t>Tasa Interna de Retorno expresada en términos efetivos utilizada para papeles de Tipo II</t>
    </r>
  </si>
  <si>
    <t>MONTO TOTAL NEGOCIADO</t>
  </si>
  <si>
    <t>VALOR NOMINAL</t>
  </si>
  <si>
    <t>VALOR EFECTIVO</t>
  </si>
  <si>
    <t>Renta Variable</t>
  </si>
  <si>
    <t>ACCIONES</t>
  </si>
  <si>
    <t>Renta Fija</t>
  </si>
  <si>
    <t>TOTALES</t>
  </si>
  <si>
    <t>Banco Central del Ecuador</t>
  </si>
  <si>
    <t>INVERSANCARLOS</t>
  </si>
  <si>
    <t xml:space="preserve">BONO ACTA RESOLUTIVA 032-2019           </t>
  </si>
  <si>
    <t xml:space="preserve">   119 D  </t>
  </si>
  <si>
    <t xml:space="preserve">    30 D  </t>
  </si>
  <si>
    <t>CORPORACION FERNANDEZ</t>
  </si>
  <si>
    <t>DISTRIBUIDORA COMERCIAL DEL NORTE TRICOMNOR</t>
  </si>
  <si>
    <t>FUROIANI OBRAS Y PROYECTOS</t>
  </si>
  <si>
    <t>RIZZOKNIT</t>
  </si>
  <si>
    <t xml:space="preserve">    47 D  </t>
  </si>
  <si>
    <t xml:space="preserve">POLIZAS DE ACUMULACION     </t>
  </si>
  <si>
    <t xml:space="preserve">    33 D  </t>
  </si>
  <si>
    <t>CORPORACION FINANCIERA NACIONAL</t>
  </si>
  <si>
    <t xml:space="preserve">    29 D  </t>
  </si>
  <si>
    <t xml:space="preserve">    41 D  </t>
  </si>
  <si>
    <t xml:space="preserve">FACTURA COMERCIAL NEGOCIABLE - REB      </t>
  </si>
  <si>
    <t>ROQUIMIM</t>
  </si>
  <si>
    <t>MON.</t>
  </si>
  <si>
    <t>PRECIO</t>
  </si>
  <si>
    <t>INTERES</t>
  </si>
  <si>
    <t>PLAZO</t>
  </si>
  <si>
    <t>RENDIM</t>
  </si>
  <si>
    <t>TEA/TIR</t>
  </si>
  <si>
    <t>TIPO</t>
  </si>
  <si>
    <t xml:space="preserve">          MONTO</t>
  </si>
  <si>
    <t xml:space="preserve">   V.NOMINAL</t>
  </si>
  <si>
    <t xml:space="preserve">     V.EFECTIVO</t>
  </si>
  <si>
    <t>HOLCIM ECUADOR</t>
  </si>
  <si>
    <t>SOC.AGR.IND."SAN CARLOS"</t>
  </si>
  <si>
    <t xml:space="preserve">   161 D  </t>
  </si>
  <si>
    <t xml:space="preserve">RYC </t>
  </si>
  <si>
    <t xml:space="preserve">CUBIERTAS DEL ECUADOR KU-BIEC </t>
  </si>
  <si>
    <t xml:space="preserve">    34 D  </t>
  </si>
  <si>
    <t>DREAMPACK ECUADOR</t>
  </si>
  <si>
    <t xml:space="preserve">    92 D  </t>
  </si>
  <si>
    <t xml:space="preserve">    88 D  </t>
  </si>
  <si>
    <t xml:space="preserve">    48 D  </t>
  </si>
  <si>
    <t xml:space="preserve">   269 D  </t>
  </si>
  <si>
    <t>GENETICA NACIONAL  GENETSA</t>
  </si>
  <si>
    <t xml:space="preserve">    56 D  </t>
  </si>
  <si>
    <t xml:space="preserve">    58 D  </t>
  </si>
  <si>
    <t xml:space="preserve">BANCO PICHINCHA </t>
  </si>
  <si>
    <t xml:space="preserve">   300 D  </t>
  </si>
  <si>
    <t xml:space="preserve">   110 D  </t>
  </si>
  <si>
    <t xml:space="preserve">   103 D  </t>
  </si>
  <si>
    <t>BEVERAGE BRAND &amp; PATENTS COMPANY BBPC</t>
  </si>
  <si>
    <t>BRIKAPITAL</t>
  </si>
  <si>
    <t>CERVECERIA NACIONAL CN</t>
  </si>
  <si>
    <t xml:space="preserve">   171 D  </t>
  </si>
  <si>
    <t xml:space="preserve">   177 D  </t>
  </si>
  <si>
    <t xml:space="preserve">   354 D  </t>
  </si>
  <si>
    <t xml:space="preserve">    64 D  </t>
  </si>
  <si>
    <t xml:space="preserve"> 1,399 D  </t>
  </si>
  <si>
    <t>ADITIVOS Y ALIMENTOS  ADILISA</t>
  </si>
  <si>
    <t>INMONTE</t>
  </si>
  <si>
    <t xml:space="preserve"> 1,012 D  </t>
  </si>
  <si>
    <t xml:space="preserve"> 1,354 D  </t>
  </si>
  <si>
    <t xml:space="preserve">LIRIS </t>
  </si>
  <si>
    <t xml:space="preserve">HUMANITAS </t>
  </si>
  <si>
    <t xml:space="preserve"> 1,732 D  </t>
  </si>
  <si>
    <t xml:space="preserve">PROMARISCO </t>
  </si>
  <si>
    <t>CORPETROLSA</t>
  </si>
  <si>
    <t xml:space="preserve"> 1,096 D  </t>
  </si>
  <si>
    <t xml:space="preserve">   250 D  </t>
  </si>
  <si>
    <t xml:space="preserve">   121 D  </t>
  </si>
  <si>
    <t xml:space="preserve">   185 D  </t>
  </si>
  <si>
    <t xml:space="preserve">   351 D  </t>
  </si>
  <si>
    <t xml:space="preserve">   216 D  </t>
  </si>
  <si>
    <t xml:space="preserve">   114 D  </t>
  </si>
  <si>
    <t xml:space="preserve">   287 D  </t>
  </si>
  <si>
    <t xml:space="preserve">   112 D  </t>
  </si>
  <si>
    <t xml:space="preserve">   124 D  </t>
  </si>
  <si>
    <t xml:space="preserve">MEGAPROFER </t>
  </si>
  <si>
    <t xml:space="preserve">   360 D  </t>
  </si>
  <si>
    <t xml:space="preserve">    85 D  </t>
  </si>
  <si>
    <t xml:space="preserve">TOYOTA DEL ECUADOR </t>
  </si>
  <si>
    <t xml:space="preserve">   190 D  </t>
  </si>
  <si>
    <t>COMERCIALIZADORA DEL ECUADOR FERTIEXPORTS</t>
  </si>
  <si>
    <t xml:space="preserve">NOVACREDIT </t>
  </si>
  <si>
    <t xml:space="preserve">   115 D  </t>
  </si>
  <si>
    <t xml:space="preserve">   129 D  </t>
  </si>
  <si>
    <t xml:space="preserve">   363 D  </t>
  </si>
  <si>
    <t xml:space="preserve">   143 D  </t>
  </si>
  <si>
    <t xml:space="preserve">   183 D  </t>
  </si>
  <si>
    <t xml:space="preserve">    89 D  </t>
  </si>
  <si>
    <t xml:space="preserve">    43 D  </t>
  </si>
  <si>
    <t xml:space="preserve">    59 D  </t>
  </si>
  <si>
    <t>BANCO DE LOJA</t>
  </si>
  <si>
    <t>COOPERATIVA DE AHORRO Y CRÉDITO ALIANZA DEL VALLE</t>
  </si>
  <si>
    <t>TITULARIZACION CARTERA CREDITO RETAIL I</t>
  </si>
  <si>
    <t xml:space="preserve">   179 D  </t>
  </si>
  <si>
    <t xml:space="preserve">   178 D  </t>
  </si>
  <si>
    <t>BANCO BOLIVARIANO</t>
  </si>
  <si>
    <t>TECAFORTUNA</t>
  </si>
  <si>
    <t xml:space="preserve">   176 D  </t>
  </si>
  <si>
    <t xml:space="preserve">   211 D  </t>
  </si>
  <si>
    <t>BONO ACTA RESOLUTIVA 002-2021 - JUBILADO</t>
  </si>
  <si>
    <t xml:space="preserve">   343 D  </t>
  </si>
  <si>
    <t xml:space="preserve"> 2,432 D  </t>
  </si>
  <si>
    <t xml:space="preserve">   186 D  </t>
  </si>
  <si>
    <t xml:space="preserve">LETRAS DE CAMBIO           </t>
  </si>
  <si>
    <t xml:space="preserve">   267 D  </t>
  </si>
  <si>
    <t xml:space="preserve"> 1,450 D  </t>
  </si>
  <si>
    <t xml:space="preserve"> 1,561 D  </t>
  </si>
  <si>
    <t xml:space="preserve">SIMED </t>
  </si>
  <si>
    <t xml:space="preserve"> 1,053 D  </t>
  </si>
  <si>
    <t xml:space="preserve">    69 D  </t>
  </si>
  <si>
    <t xml:space="preserve">QUIMIPAC </t>
  </si>
  <si>
    <t>AGRICOMINSA</t>
  </si>
  <si>
    <t xml:space="preserve"> 2,557 D  </t>
  </si>
  <si>
    <t xml:space="preserve">OBLIGACIONES CONV.EN ACCIONES           </t>
  </si>
  <si>
    <t xml:space="preserve">   270 D  </t>
  </si>
  <si>
    <t xml:space="preserve">LA FABRIL </t>
  </si>
  <si>
    <t xml:space="preserve">   135 D  </t>
  </si>
  <si>
    <t xml:space="preserve">INDUSTRIAS CATEDRAL </t>
  </si>
  <si>
    <t xml:space="preserve">FISA FUNDICIONES INDUSTRIALES </t>
  </si>
  <si>
    <t xml:space="preserve">   290 D  </t>
  </si>
  <si>
    <t xml:space="preserve">   341 D  </t>
  </si>
  <si>
    <t xml:space="preserve">   152 D  </t>
  </si>
  <si>
    <t xml:space="preserve">    95 D  </t>
  </si>
  <si>
    <t xml:space="preserve">   272 D  </t>
  </si>
  <si>
    <t xml:space="preserve">   347 D  </t>
  </si>
  <si>
    <t xml:space="preserve">   344 D  </t>
  </si>
  <si>
    <t xml:space="preserve">   122 D  </t>
  </si>
  <si>
    <t xml:space="preserve">   280 D  </t>
  </si>
  <si>
    <t>SEMVRA-VECONSA</t>
  </si>
  <si>
    <t xml:space="preserve">   274 D  </t>
  </si>
  <si>
    <t xml:space="preserve">    75 D  </t>
  </si>
  <si>
    <t xml:space="preserve">   245 D  </t>
  </si>
  <si>
    <t xml:space="preserve">    42 D  </t>
  </si>
  <si>
    <t xml:space="preserve">    82 D  </t>
  </si>
  <si>
    <t xml:space="preserve">    21 D  </t>
  </si>
  <si>
    <t xml:space="preserve">   147 D  </t>
  </si>
  <si>
    <t xml:space="preserve">PAPEL COMERCIAL CON INTERES TIPO 1      </t>
  </si>
  <si>
    <t>STARCARGO</t>
  </si>
  <si>
    <t xml:space="preserve">   698 D  </t>
  </si>
  <si>
    <t xml:space="preserve">   195 D  </t>
  </si>
  <si>
    <t xml:space="preserve">   196 D  </t>
  </si>
  <si>
    <t xml:space="preserve">    77 D  </t>
  </si>
  <si>
    <t xml:space="preserve">   117 D  </t>
  </si>
  <si>
    <t xml:space="preserve">   105 D  </t>
  </si>
  <si>
    <t xml:space="preserve">   361 D  </t>
  </si>
  <si>
    <t xml:space="preserve">   365 D  </t>
  </si>
  <si>
    <t>CAJA CENTRAL FINANCOOP</t>
  </si>
  <si>
    <t>COOPERATIVA DE AHORRO Y CREDITO 23 DE JULIO</t>
  </si>
  <si>
    <t>TITULARIZACIÓN DE CARTERA NOVACREDIT VI</t>
  </si>
  <si>
    <t xml:space="preserve">   159 D  </t>
  </si>
  <si>
    <t>ELECTRICA HAMT</t>
  </si>
  <si>
    <t>FIDEICOMISO MERCANTIL GM HOTEL</t>
  </si>
  <si>
    <t xml:space="preserve">   239 D  </t>
  </si>
  <si>
    <t xml:space="preserve">BONO ACTA RESOLUTIVA 002-2022           </t>
  </si>
  <si>
    <t xml:space="preserve">   255 D  </t>
  </si>
  <si>
    <t xml:space="preserve"> 1,700 D  </t>
  </si>
  <si>
    <t xml:space="preserve">   931 D  </t>
  </si>
  <si>
    <t xml:space="preserve">   702 D  </t>
  </si>
  <si>
    <t xml:space="preserve">   866 D  </t>
  </si>
  <si>
    <t xml:space="preserve"> 1,737 D  </t>
  </si>
  <si>
    <t>FARMAENLACE</t>
  </si>
  <si>
    <t xml:space="preserve">SOUTH ECUAMERIDIAN </t>
  </si>
  <si>
    <t>ALPHA FACTORING DEL ECUADOR</t>
  </si>
  <si>
    <t>INDUSTRIAS DACAR</t>
  </si>
  <si>
    <t>FABRICA DE DILUYENTES Y ADHESIVOS DISTHER</t>
  </si>
  <si>
    <t>RIPCONCIV CONSTRUCCIONES CIVILES</t>
  </si>
  <si>
    <t xml:space="preserve">   238 D  </t>
  </si>
  <si>
    <t xml:space="preserve">   100 D  </t>
  </si>
  <si>
    <t xml:space="preserve">   130 D  </t>
  </si>
  <si>
    <t xml:space="preserve">   210 D  </t>
  </si>
  <si>
    <t xml:space="preserve">   276 D  </t>
  </si>
  <si>
    <t xml:space="preserve">   184 D  </t>
  </si>
  <si>
    <t xml:space="preserve">    70 D  </t>
  </si>
  <si>
    <t xml:space="preserve">COMPUTRONSA </t>
  </si>
  <si>
    <t>CORP.ECUATORIANA DE ALIMENTOS Y BEBIDAS CORPABE</t>
  </si>
  <si>
    <t xml:space="preserve">   385 D  </t>
  </si>
  <si>
    <t xml:space="preserve">   188 D  </t>
  </si>
  <si>
    <t xml:space="preserve">   169 D  </t>
  </si>
  <si>
    <t>COOPERATIVA DE AHORRO Y CRÉDITO JEP</t>
  </si>
  <si>
    <t xml:space="preserve">    74 D  </t>
  </si>
  <si>
    <t xml:space="preserve">   127 D  </t>
  </si>
  <si>
    <t xml:space="preserve">BANCO PROCREDIT </t>
  </si>
  <si>
    <t xml:space="preserve">   367 D  </t>
  </si>
  <si>
    <t xml:space="preserve">   396 D  </t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</si>
  <si>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Junio de 2023 - No. 333</t>
    </r>
  </si>
  <si>
    <t>El monto tranzado en la BVG en el mes de Junio fue de US$ 581,6 millones, mientras que a nivel nacional  el monto negociado fue de US$ 1.291,1 millones
La participación de la BVG en valores efectivos en el monto nacional es del 45,05%
Por tipo de Renta a Nivel Nacional, la renta variable alcanzó US$ 3,4 millones que representa el 0,5% mientras que en renta fija se cerró US$ 1.284,9 millones que representa el 99,5% del total negociado</t>
  </si>
  <si>
    <t>EN JUNIO DE 2023</t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</si>
  <si>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Enero - Junio</t>
    </r>
  </si>
  <si>
    <t>En el periódo Enero a Junio de 2023 el monto transado en BVG es de US$ 3.221 millones mostrando una reducción del 6,1% respecto al mismo período del año 2022.  Las negociaciones por sector de emisión, en papeles del sector privado se negociaron US$ 1.690 millones que representa el 52,5% del total transado frente a US$ 1.530 millones en papeles del sector público que tienen una participación del 47,5%.  Los papeles del sector privado muestran un incremento del 23,2% respecto al período anterior mientras los papeles emitidos por el sector público presenta una caída del 25,6%.</t>
  </si>
  <si>
    <r>
      <t xml:space="preserve">VOLUMEN DE OPERACIONES EN LA BVG POR TITULO
</t>
    </r>
    <r>
      <rPr>
        <b/>
        <sz val="16"/>
        <color theme="0"/>
        <rFont val="Segoe UI Variable Display"/>
      </rPr>
      <t>En valor efectivo en dolares, correspondiente de Enero a Junio 2023</t>
    </r>
    <r>
      <rPr>
        <b/>
        <sz val="20"/>
        <color theme="0"/>
        <rFont val="Segoe UI Variable Display"/>
      </rPr>
      <t xml:space="preserve"> </t>
    </r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</si>
  <si>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de Enero a Junio 2023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</si>
  <si>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Junio 2023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</si>
  <si>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Enero-Junio 2023</t>
    </r>
  </si>
  <si>
    <t>BOLETÍN MENSUAL DE OPERACIONES
Junio 2023</t>
  </si>
  <si>
    <t>LA VANGUARDIA FORESTAL</t>
  </si>
  <si>
    <t>RETRATOREC</t>
  </si>
  <si>
    <t>HOTEL COLON INTERNACIONAL</t>
  </si>
  <si>
    <t>LA CUMBRE FORESTAL</t>
  </si>
  <si>
    <t xml:space="preserve">ACEPTACION BANCARIA        </t>
  </si>
  <si>
    <t xml:space="preserve">   346 D  </t>
  </si>
  <si>
    <t xml:space="preserve">BONOS ACTA RESOLUTIVA 018  </t>
  </si>
  <si>
    <t xml:space="preserve">   207 D  </t>
  </si>
  <si>
    <t xml:space="preserve">   783 D  </t>
  </si>
  <si>
    <t xml:space="preserve"> 1,027 D  </t>
  </si>
  <si>
    <t xml:space="preserve">   282 D  </t>
  </si>
  <si>
    <t xml:space="preserve">   283 D  </t>
  </si>
  <si>
    <t xml:space="preserve"> 2,613 D  </t>
  </si>
  <si>
    <t xml:space="preserve"> 2,622 D  </t>
  </si>
  <si>
    <t xml:space="preserve"> 1,123 D  </t>
  </si>
  <si>
    <t xml:space="preserve">   691 D  </t>
  </si>
  <si>
    <t xml:space="preserve"> 1,425 D  </t>
  </si>
  <si>
    <t xml:space="preserve">   549 D  </t>
  </si>
  <si>
    <t xml:space="preserve">   332 D  </t>
  </si>
  <si>
    <t xml:space="preserve">   678 D  </t>
  </si>
  <si>
    <t xml:space="preserve">   707 D  </t>
  </si>
  <si>
    <t xml:space="preserve"> 2,896 D  </t>
  </si>
  <si>
    <t xml:space="preserve"> 1,057 D  </t>
  </si>
  <si>
    <t xml:space="preserve"> 1,790 D  </t>
  </si>
  <si>
    <t xml:space="preserve"> 2,151 D  </t>
  </si>
  <si>
    <t xml:space="preserve"> 2,164 D  </t>
  </si>
  <si>
    <t xml:space="preserve"> 1,407 D  </t>
  </si>
  <si>
    <t xml:space="preserve"> 2,377 D  </t>
  </si>
  <si>
    <t xml:space="preserve">    93 D  </t>
  </si>
  <si>
    <t xml:space="preserve">   273 D  </t>
  </si>
  <si>
    <t xml:space="preserve">ELECTROCABLES </t>
  </si>
  <si>
    <t xml:space="preserve">   402 D  </t>
  </si>
  <si>
    <t>DIFARE</t>
  </si>
  <si>
    <t xml:space="preserve"> 1,711 D  </t>
  </si>
  <si>
    <t xml:space="preserve"> 2,679 D  </t>
  </si>
  <si>
    <t xml:space="preserve">   722 D  </t>
  </si>
  <si>
    <t xml:space="preserve">   624 D  </t>
  </si>
  <si>
    <t xml:space="preserve"> 1,330 D  </t>
  </si>
  <si>
    <t xml:space="preserve"> 1,643 D  </t>
  </si>
  <si>
    <t xml:space="preserve"> 1,538 D  </t>
  </si>
  <si>
    <t xml:space="preserve"> 1,812 D  </t>
  </si>
  <si>
    <t xml:space="preserve"> 1,818 D  </t>
  </si>
  <si>
    <t xml:space="preserve">   960 D  </t>
  </si>
  <si>
    <t xml:space="preserve"> 1,455 D  </t>
  </si>
  <si>
    <t xml:space="preserve"> 1,679 D  </t>
  </si>
  <si>
    <t xml:space="preserve">INDUSTRIAS OMEGA </t>
  </si>
  <si>
    <t xml:space="preserve"> 1,498 D  </t>
  </si>
  <si>
    <t xml:space="preserve">PF GROUP </t>
  </si>
  <si>
    <t xml:space="preserve">   288 D  </t>
  </si>
  <si>
    <t xml:space="preserve">   882 D  </t>
  </si>
  <si>
    <t xml:space="preserve">   893 D  </t>
  </si>
  <si>
    <t xml:space="preserve">   895 D  </t>
  </si>
  <si>
    <t xml:space="preserve">   901 D  </t>
  </si>
  <si>
    <t xml:space="preserve">   329 D  </t>
  </si>
  <si>
    <t xml:space="preserve"> 1,323 D  </t>
  </si>
  <si>
    <t xml:space="preserve"> 1,328 D  </t>
  </si>
  <si>
    <t xml:space="preserve"> 2,262 D  </t>
  </si>
  <si>
    <t xml:space="preserve"> 2,559 D  </t>
  </si>
  <si>
    <t xml:space="preserve">   700 D  </t>
  </si>
  <si>
    <t xml:space="preserve"> 2,425 D  </t>
  </si>
  <si>
    <t xml:space="preserve"> 1,585 D  </t>
  </si>
  <si>
    <t xml:space="preserve"> 1,380 D  </t>
  </si>
  <si>
    <t xml:space="preserve"> 1,387 D  </t>
  </si>
  <si>
    <t xml:space="preserve"> 1,391 D  </t>
  </si>
  <si>
    <t xml:space="preserve"> 1,408 D  </t>
  </si>
  <si>
    <t xml:space="preserve"> 1,750 D  </t>
  </si>
  <si>
    <t xml:space="preserve"> 1,751 D  </t>
  </si>
  <si>
    <t xml:space="preserve"> 1,756 D  </t>
  </si>
  <si>
    <t xml:space="preserve"> 1,760 D  </t>
  </si>
  <si>
    <t xml:space="preserve"> 1,765 D  </t>
  </si>
  <si>
    <t xml:space="preserve"> 1,769 D  </t>
  </si>
  <si>
    <t xml:space="preserve"> 1,774 D  </t>
  </si>
  <si>
    <t xml:space="preserve"> 1,788 D  </t>
  </si>
  <si>
    <t xml:space="preserve"> 1,789 D  </t>
  </si>
  <si>
    <t>COMPUTADORES Y EQUIPOS COMPUEQUIP DOS</t>
  </si>
  <si>
    <t xml:space="preserve"> 1,761 D  </t>
  </si>
  <si>
    <t xml:space="preserve">   877 D  </t>
  </si>
  <si>
    <t xml:space="preserve"> 2,799 D  </t>
  </si>
  <si>
    <t xml:space="preserve"> 2,803 D  </t>
  </si>
  <si>
    <t xml:space="preserve"> 2,036 D  </t>
  </si>
  <si>
    <t xml:space="preserve">   997 D  </t>
  </si>
  <si>
    <t xml:space="preserve"> 2,232 D  </t>
  </si>
  <si>
    <t xml:space="preserve"> 1,441 D  </t>
  </si>
  <si>
    <t xml:space="preserve"> 1,811 D  </t>
  </si>
  <si>
    <t xml:space="preserve">NATLUK </t>
  </si>
  <si>
    <t xml:space="preserve">   591 D  </t>
  </si>
  <si>
    <t xml:space="preserve"> 1,103 D  </t>
  </si>
  <si>
    <t xml:space="preserve"> 2,187 D  </t>
  </si>
  <si>
    <t xml:space="preserve">   966 D  </t>
  </si>
  <si>
    <t xml:space="preserve">   369 D  </t>
  </si>
  <si>
    <t xml:space="preserve"> 1,680 D  </t>
  </si>
  <si>
    <t xml:space="preserve"> 1,497 D  </t>
  </si>
  <si>
    <t xml:space="preserve"> 1,506 D  </t>
  </si>
  <si>
    <t xml:space="preserve"> 1,510 D  </t>
  </si>
  <si>
    <t xml:space="preserve"> 1,483 D  </t>
  </si>
  <si>
    <t xml:space="preserve">   699 D  </t>
  </si>
  <si>
    <t xml:space="preserve">   706 D  </t>
  </si>
  <si>
    <t>CONSTRUIR FUTURO  CONFUTURO</t>
  </si>
  <si>
    <t xml:space="preserve">   383 D  </t>
  </si>
  <si>
    <t xml:space="preserve">   523 D  </t>
  </si>
  <si>
    <t xml:space="preserve">   535 D  </t>
  </si>
  <si>
    <t xml:space="preserve"> 1,731 D  </t>
  </si>
  <si>
    <t>AUTOMEKANO</t>
  </si>
  <si>
    <t xml:space="preserve">   573 D  </t>
  </si>
  <si>
    <t xml:space="preserve"> 1,449 D  </t>
  </si>
  <si>
    <t xml:space="preserve">   243 D  </t>
  </si>
  <si>
    <t xml:space="preserve">   254 D  </t>
  </si>
  <si>
    <t xml:space="preserve">   253 D  </t>
  </si>
  <si>
    <t xml:space="preserve">   191 D  </t>
  </si>
  <si>
    <t xml:space="preserve">   215 D  </t>
  </si>
  <si>
    <t xml:space="preserve">   220 D  </t>
  </si>
  <si>
    <t xml:space="preserve">   102 D  </t>
  </si>
  <si>
    <t xml:space="preserve">   116 D  </t>
  </si>
  <si>
    <t>PROFERMACO</t>
  </si>
  <si>
    <t xml:space="preserve">MOSUMI </t>
  </si>
  <si>
    <t xml:space="preserve"> 1,037 D  </t>
  </si>
  <si>
    <t xml:space="preserve">   855 D  </t>
  </si>
  <si>
    <t xml:space="preserve">COMPANIA AZUCARERA VALDEZ </t>
  </si>
  <si>
    <t xml:space="preserve">   248 D  </t>
  </si>
  <si>
    <t xml:space="preserve">   281 D  </t>
  </si>
  <si>
    <t xml:space="preserve">   373 D  </t>
  </si>
  <si>
    <t xml:space="preserve">   379 D  </t>
  </si>
  <si>
    <t xml:space="preserve">   578 D  </t>
  </si>
  <si>
    <t xml:space="preserve">   666 D  </t>
  </si>
  <si>
    <t xml:space="preserve">   760 D  </t>
  </si>
  <si>
    <t xml:space="preserve">   851 D  </t>
  </si>
  <si>
    <t xml:space="preserve">   942 D  </t>
  </si>
  <si>
    <t xml:space="preserve">   229 D  </t>
  </si>
  <si>
    <t xml:space="preserve">   320 D  </t>
  </si>
  <si>
    <t xml:space="preserve">   411 D  </t>
  </si>
  <si>
    <t xml:space="preserve">   502 D  </t>
  </si>
  <si>
    <t xml:space="preserve">   593 D  </t>
  </si>
  <si>
    <t xml:space="preserve">   684 D  </t>
  </si>
  <si>
    <t xml:space="preserve">   775 D  </t>
  </si>
  <si>
    <t xml:space="preserve">   958 D  </t>
  </si>
  <si>
    <t xml:space="preserve">   432 D  </t>
  </si>
  <si>
    <t xml:space="preserve">   614 D  </t>
  </si>
  <si>
    <t xml:space="preserve">   620 D  </t>
  </si>
  <si>
    <t xml:space="preserve"> 2,082 D  </t>
  </si>
  <si>
    <t xml:space="preserve">FERRO TORRE </t>
  </si>
  <si>
    <t xml:space="preserve">   453 D  </t>
  </si>
  <si>
    <t xml:space="preserve">   292 D  </t>
  </si>
  <si>
    <t xml:space="preserve">   474 D  </t>
  </si>
  <si>
    <t xml:space="preserve">   482 D  </t>
  </si>
  <si>
    <t xml:space="preserve">   936 D  </t>
  </si>
  <si>
    <t xml:space="preserve"> 1,026 D  </t>
  </si>
  <si>
    <t xml:space="preserve"> 1,301 D  </t>
  </si>
  <si>
    <t xml:space="preserve">   350 D  </t>
  </si>
  <si>
    <t xml:space="preserve">   242 D  </t>
  </si>
  <si>
    <t xml:space="preserve">   268 D  </t>
  </si>
  <si>
    <t xml:space="preserve">    68 D  </t>
  </si>
  <si>
    <t xml:space="preserve">BANCO D-MIRO </t>
  </si>
  <si>
    <t>COOPERATIVA DE AHORRO Y CREDITO ATUNTAQUI</t>
  </si>
  <si>
    <t>OCTAVA TITULARIZACIÓN CARTERA COMERCIAL-IASA</t>
  </si>
  <si>
    <t xml:space="preserve"> 1,021 D  </t>
  </si>
  <si>
    <t xml:space="preserve"> 1,065 D  </t>
  </si>
  <si>
    <t>NOVENA TITULARIZACIÓN CARTERA AUTOMOTRIZ AMAZONAS</t>
  </si>
  <si>
    <t xml:space="preserve">   451 D  </t>
  </si>
  <si>
    <t xml:space="preserve">   507 D  </t>
  </si>
  <si>
    <t xml:space="preserve">   503 D  </t>
  </si>
  <si>
    <t xml:space="preserve"> 1,040 D  </t>
  </si>
  <si>
    <t xml:space="preserve"> 1,281 D  </t>
  </si>
  <si>
    <t>TITULARIZACION PROYECTO NUEVO TRANSPORTE GUAYAQUIL</t>
  </si>
  <si>
    <t xml:space="preserve"> 2,010 D  </t>
  </si>
  <si>
    <t xml:space="preserve">ASTRIVEN </t>
  </si>
  <si>
    <r>
      <t xml:space="preserve">OPERACIONES DIARIAS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Junio de 2023  Hasta: 30 de Junio de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</si>
</sst>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 * #,##0_ ;_ * \-#,##0_ ;_ * &quot;-&quot;_ ;_ @_ "/>
    <numFmt numFmtId="43" formatCode="_ * #,##0.00_ ;_ * \-#,##0.00_ ;_ * &quot;-&quot;??_ ;_ @_ "/>
    <numFmt numFmtId="164" formatCode="_(* #,##0_);_(* \(#,##0\);_(* &quot;-&quot;??_);_(@_)"/>
    <numFmt numFmtId="165" formatCode="0.0%"/>
    <numFmt numFmtId="166" formatCode="\1.00%"/>
    <numFmt numFmtId="167" formatCode="_(* #,##0.00_);_(* \(#,##0.00\);_(* &quot;-&quot;??_);_(@_)"/>
    <numFmt numFmtId="168" formatCode="0.00000"/>
    <numFmt numFmtId="169" formatCode="0.0000"/>
    <numFmt numFmtId="170" formatCode="#,##0.0000"/>
  </numFmts>
  <fonts count="8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MS Sans Serif"/>
      <family val="2"/>
    </font>
    <font>
      <sz val="9"/>
      <name val="MS Sans Serif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b/>
      <sz val="16"/>
      <name val="Poppins"/>
    </font>
    <font>
      <sz val="11"/>
      <name val="Poppins"/>
    </font>
    <font>
      <b/>
      <sz val="16"/>
      <color rgb="FF011389"/>
      <name val="Poppins"/>
    </font>
    <font>
      <b/>
      <sz val="26"/>
      <color theme="0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4"/>
      <name val="Poppins"/>
    </font>
    <font>
      <b/>
      <sz val="16"/>
      <color theme="0"/>
      <name val="Poppins"/>
    </font>
    <font>
      <b/>
      <sz val="11"/>
      <name val="Poppins"/>
    </font>
    <font>
      <sz val="16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b/>
      <sz val="16"/>
      <color rgb="FF011389"/>
      <name val="Segoe UI Variable Display Semib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b/>
      <sz val="16"/>
      <color rgb="FF2B2B75"/>
      <name val="Segoe UI Variable Display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b/>
      <sz val="16"/>
      <color rgb="FF011389"/>
      <name val="Segoe UI Variable Display"/>
    </font>
    <font>
      <sz val="14"/>
      <name val="Segoe UI"/>
      <family val="2"/>
    </font>
    <font>
      <b/>
      <sz val="14"/>
      <color theme="0"/>
      <name val="Segoe UI Variable Display Semib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6"/>
      <color rgb="FF011389"/>
      <name val="Segoe UI"/>
      <family val="2"/>
    </font>
    <font>
      <b/>
      <sz val="26"/>
      <color rgb="FF011389"/>
      <name val="Segoe UI Variable Display"/>
    </font>
    <font>
      <b/>
      <sz val="14"/>
      <color theme="0"/>
      <name val="Segoe UI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b/>
      <sz val="16"/>
      <name val="Segoe UI"/>
      <family val="2"/>
    </font>
    <font>
      <sz val="16"/>
      <name val="Segoe UI"/>
      <family val="2"/>
    </font>
    <font>
      <b/>
      <sz val="14"/>
      <color theme="1"/>
      <name val="Segoe UI"/>
      <family val="2"/>
    </font>
    <font>
      <b/>
      <sz val="11"/>
      <color theme="1"/>
      <name val="Segoe UI"/>
      <family val="2"/>
    </font>
    <font>
      <sz val="14"/>
      <name val="Segoe UI Variable Display Semib"/>
    </font>
    <font>
      <b/>
      <sz val="11"/>
      <name val="Segoe UI Variable Display Semib"/>
    </font>
    <font>
      <b/>
      <sz val="16"/>
      <name val="Segoe UI Variable Display Semib"/>
    </font>
    <font>
      <sz val="16"/>
      <name val="Segoe UI Variable Display Semib"/>
    </font>
    <font>
      <b/>
      <sz val="14"/>
      <color theme="0"/>
      <name val="Segoe UI Variable Display"/>
    </font>
    <font>
      <b/>
      <sz val="10"/>
      <name val="Segoe UI"/>
      <family val="2"/>
    </font>
    <font>
      <sz val="14"/>
      <color rgb="FF011389"/>
      <name val="Segoe UI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b/>
      <sz val="12"/>
      <color theme="1"/>
      <name val="Poppins"/>
    </font>
    <font>
      <b/>
      <sz val="10"/>
      <color theme="1"/>
      <name val="Poppins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sz val="9"/>
      <color rgb="FFC00000"/>
      <name val="Arial"/>
      <family val="2"/>
    </font>
    <font>
      <sz val="10"/>
      <color rgb="FFC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/>
      <diagonal/>
    </border>
  </borders>
  <cellStyleXfs count="1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</cellStyleXfs>
  <cellXfs count="497">
    <xf numFmtId="0" fontId="0" fillId="0" borderId="0" xfId="0"/>
    <xf numFmtId="0" fontId="3" fillId="0" borderId="0" xfId="1"/>
    <xf numFmtId="3" fontId="3" fillId="0" borderId="0" xfId="1" applyNumberFormat="1"/>
    <xf numFmtId="10" fontId="3" fillId="0" borderId="0" xfId="3" applyNumberFormat="1" applyFont="1"/>
    <xf numFmtId="0" fontId="5" fillId="0" borderId="0" xfId="1" applyFont="1"/>
    <xf numFmtId="4" fontId="16" fillId="0" borderId="0" xfId="1" applyNumberFormat="1" applyFont="1" applyAlignment="1">
      <alignment horizontal="right" vertical="center"/>
    </xf>
    <xf numFmtId="4" fontId="14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centerContinuous" vertical="center"/>
    </xf>
    <xf numFmtId="0" fontId="14" fillId="0" borderId="0" xfId="1" applyFont="1" applyAlignment="1">
      <alignment vertical="center"/>
    </xf>
    <xf numFmtId="0" fontId="15" fillId="0" borderId="0" xfId="1" applyFont="1" applyAlignment="1">
      <alignment vertical="center"/>
    </xf>
    <xf numFmtId="0" fontId="14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4" fillId="0" borderId="1" xfId="1" applyFont="1" applyBorder="1" applyAlignment="1">
      <alignment horizontal="centerContinuous" vertical="center"/>
    </xf>
    <xf numFmtId="0" fontId="14" fillId="0" borderId="1" xfId="1" applyFont="1" applyBorder="1" applyAlignment="1">
      <alignment vertical="center"/>
    </xf>
    <xf numFmtId="0" fontId="17" fillId="0" borderId="0" xfId="1" applyFont="1" applyAlignment="1">
      <alignment horizontal="center" vertical="center"/>
    </xf>
    <xf numFmtId="4" fontId="17" fillId="0" borderId="0" xfId="1" applyNumberFormat="1" applyFont="1" applyAlignment="1">
      <alignment horizontal="center" vertical="center"/>
    </xf>
    <xf numFmtId="10" fontId="17" fillId="0" borderId="0" xfId="3" applyNumberFormat="1" applyFont="1" applyBorder="1" applyAlignment="1">
      <alignment horizontal="center" vertical="center"/>
    </xf>
    <xf numFmtId="165" fontId="14" fillId="0" borderId="0" xfId="3" applyNumberFormat="1" applyFont="1" applyAlignment="1">
      <alignment vertical="center"/>
    </xf>
    <xf numFmtId="0" fontId="18" fillId="0" borderId="0" xfId="1" applyFont="1" applyAlignment="1">
      <alignment vertical="center"/>
    </xf>
    <xf numFmtId="0" fontId="17" fillId="0" borderId="0" xfId="1" applyFont="1" applyAlignment="1">
      <alignment horizontal="left" vertical="center"/>
    </xf>
    <xf numFmtId="4" fontId="14" fillId="0" borderId="0" xfId="1" applyNumberFormat="1" applyFont="1" applyAlignment="1">
      <alignment vertical="center"/>
    </xf>
    <xf numFmtId="3" fontId="14" fillId="0" borderId="0" xfId="1" applyNumberFormat="1" applyFont="1" applyAlignment="1">
      <alignment vertical="center"/>
    </xf>
    <xf numFmtId="0" fontId="16" fillId="4" borderId="0" xfId="1" applyFont="1" applyFill="1" applyAlignment="1">
      <alignment vertical="center"/>
    </xf>
    <xf numFmtId="4" fontId="18" fillId="4" borderId="0" xfId="1" applyNumberFormat="1" applyFont="1" applyFill="1" applyAlignment="1">
      <alignment horizontal="center" vertical="center"/>
    </xf>
    <xf numFmtId="0" fontId="18" fillId="4" borderId="0" xfId="1" applyFont="1" applyFill="1" applyAlignment="1">
      <alignment vertical="center"/>
    </xf>
    <xf numFmtId="0" fontId="14" fillId="4" borderId="0" xfId="1" applyFont="1" applyFill="1" applyAlignment="1">
      <alignment vertical="center"/>
    </xf>
    <xf numFmtId="0" fontId="17" fillId="4" borderId="0" xfId="1" applyFont="1" applyFill="1" applyAlignment="1">
      <alignment vertical="center"/>
    </xf>
    <xf numFmtId="0" fontId="14" fillId="4" borderId="1" xfId="1" applyFont="1" applyFill="1" applyBorder="1" applyAlignment="1">
      <alignment vertical="center"/>
    </xf>
    <xf numFmtId="4" fontId="14" fillId="4" borderId="0" xfId="1" applyNumberFormat="1" applyFont="1" applyFill="1" applyAlignment="1">
      <alignment horizontal="centerContinuous" vertical="center"/>
    </xf>
    <xf numFmtId="0" fontId="14" fillId="4" borderId="0" xfId="1" applyFont="1" applyFill="1" applyAlignment="1">
      <alignment horizontal="centerContinuous" vertical="center"/>
    </xf>
    <xf numFmtId="0" fontId="14" fillId="4" borderId="2" xfId="1" applyFont="1" applyFill="1" applyBorder="1" applyAlignment="1">
      <alignment horizontal="centerContinuous" vertical="center"/>
    </xf>
    <xf numFmtId="3" fontId="18" fillId="4" borderId="0" xfId="1" applyNumberFormat="1" applyFont="1" applyFill="1" applyAlignment="1">
      <alignment horizontal="center" vertical="center"/>
    </xf>
    <xf numFmtId="0" fontId="14" fillId="4" borderId="6" xfId="1" applyFont="1" applyFill="1" applyBorder="1" applyAlignment="1">
      <alignment vertical="center"/>
    </xf>
    <xf numFmtId="4" fontId="14" fillId="4" borderId="7" xfId="1" applyNumberFormat="1" applyFont="1" applyFill="1" applyBorder="1" applyAlignment="1">
      <alignment horizontal="centerContinuous" vertical="center"/>
    </xf>
    <xf numFmtId="0" fontId="14" fillId="4" borderId="7" xfId="1" applyFont="1" applyFill="1" applyBorder="1" applyAlignment="1">
      <alignment horizontal="centerContinuous" vertical="center"/>
    </xf>
    <xf numFmtId="0" fontId="14" fillId="4" borderId="8" xfId="1" applyFont="1" applyFill="1" applyBorder="1" applyAlignment="1">
      <alignment horizontal="centerContinuous" vertical="center"/>
    </xf>
    <xf numFmtId="0" fontId="16" fillId="4" borderId="1" xfId="1" applyFont="1" applyFill="1" applyBorder="1" applyAlignment="1">
      <alignment vertical="center"/>
    </xf>
    <xf numFmtId="0" fontId="18" fillId="4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3" fontId="3" fillId="0" borderId="0" xfId="1" applyNumberFormat="1" applyAlignment="1">
      <alignment vertical="center"/>
    </xf>
    <xf numFmtId="0" fontId="24" fillId="0" borderId="0" xfId="1" applyFont="1" applyAlignment="1">
      <alignment vertical="center"/>
    </xf>
    <xf numFmtId="0" fontId="25" fillId="0" borderId="0" xfId="1" applyFont="1" applyAlignment="1">
      <alignment vertical="center"/>
    </xf>
    <xf numFmtId="0" fontId="3" fillId="4" borderId="0" xfId="1" applyFill="1"/>
    <xf numFmtId="0" fontId="5" fillId="4" borderId="0" xfId="1" applyFont="1" applyFill="1"/>
    <xf numFmtId="3" fontId="3" fillId="4" borderId="0" xfId="1" applyNumberFormat="1" applyFill="1"/>
    <xf numFmtId="3" fontId="5" fillId="4" borderId="0" xfId="1" applyNumberFormat="1" applyFont="1" applyFill="1" applyAlignment="1">
      <alignment horizontal="right"/>
    </xf>
    <xf numFmtId="0" fontId="4" fillId="4" borderId="0" xfId="1" applyFont="1" applyFill="1" applyAlignment="1">
      <alignment horizontal="left"/>
    </xf>
    <xf numFmtId="164" fontId="3" fillId="4" borderId="0" xfId="5" applyNumberFormat="1" applyFont="1" applyFill="1" applyAlignment="1">
      <alignment horizontal="right"/>
    </xf>
    <xf numFmtId="3" fontId="3" fillId="4" borderId="0" xfId="1" applyNumberFormat="1" applyFill="1" applyAlignment="1">
      <alignment horizontal="right"/>
    </xf>
    <xf numFmtId="9" fontId="3" fillId="0" borderId="0" xfId="1" applyNumberFormat="1"/>
    <xf numFmtId="10" fontId="3" fillId="0" borderId="0" xfId="1" applyNumberFormat="1"/>
    <xf numFmtId="0" fontId="3" fillId="4" borderId="0" xfId="1" applyFill="1" applyAlignment="1">
      <alignment horizontal="right"/>
    </xf>
    <xf numFmtId="164" fontId="3" fillId="4" borderId="0" xfId="5" applyNumberFormat="1" applyFont="1" applyFill="1"/>
    <xf numFmtId="0" fontId="3" fillId="0" borderId="0" xfId="6" applyAlignment="1">
      <alignment vertical="center"/>
    </xf>
    <xf numFmtId="0" fontId="23" fillId="0" borderId="0" xfId="6" applyFont="1" applyAlignment="1">
      <alignment vertical="center"/>
    </xf>
    <xf numFmtId="0" fontId="23" fillId="0" borderId="0" xfId="6" applyFont="1" applyAlignment="1">
      <alignment horizontal="left" vertical="center"/>
    </xf>
    <xf numFmtId="4" fontId="23" fillId="0" borderId="0" xfId="6" applyNumberFormat="1" applyFont="1" applyAlignment="1">
      <alignment horizontal="right" vertical="center"/>
    </xf>
    <xf numFmtId="10" fontId="23" fillId="0" borderId="0" xfId="6" applyNumberFormat="1" applyFont="1" applyAlignment="1">
      <alignment horizontal="right" vertical="center"/>
    </xf>
    <xf numFmtId="3" fontId="23" fillId="0" borderId="0" xfId="6" applyNumberFormat="1" applyFont="1" applyAlignment="1">
      <alignment horizontal="right" vertical="center"/>
    </xf>
    <xf numFmtId="4" fontId="11" fillId="0" borderId="0" xfId="6" applyNumberFormat="1" applyFont="1" applyAlignment="1">
      <alignment horizontal="right" vertical="center"/>
    </xf>
    <xf numFmtId="10" fontId="11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12" fillId="0" borderId="0" xfId="6" applyFont="1" applyAlignment="1">
      <alignment vertical="center"/>
    </xf>
    <xf numFmtId="0" fontId="13" fillId="0" borderId="0" xfId="6" applyFont="1" applyAlignment="1">
      <alignment vertical="center"/>
    </xf>
    <xf numFmtId="0" fontId="13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21" fillId="0" borderId="0" xfId="6" applyFont="1" applyAlignment="1">
      <alignment vertical="center"/>
    </xf>
    <xf numFmtId="0" fontId="28" fillId="0" borderId="0" xfId="9" applyFont="1"/>
    <xf numFmtId="0" fontId="20" fillId="0" borderId="0" xfId="9" applyFont="1"/>
    <xf numFmtId="3" fontId="28" fillId="0" borderId="0" xfId="9" applyNumberFormat="1" applyFont="1"/>
    <xf numFmtId="4" fontId="28" fillId="0" borderId="0" xfId="9" applyNumberFormat="1" applyFont="1"/>
    <xf numFmtId="3" fontId="28" fillId="0" borderId="0" xfId="9" applyNumberFormat="1" applyFont="1" applyAlignment="1">
      <alignment horizontal="center"/>
    </xf>
    <xf numFmtId="0" fontId="28" fillId="0" borderId="4" xfId="9" applyFont="1" applyBorder="1"/>
    <xf numFmtId="3" fontId="28" fillId="0" borderId="4" xfId="9" applyNumberFormat="1" applyFont="1" applyBorder="1"/>
    <xf numFmtId="4" fontId="17" fillId="0" borderId="0" xfId="9" applyNumberFormat="1" applyFont="1"/>
    <xf numFmtId="14" fontId="20" fillId="0" borderId="0" xfId="9" applyNumberFormat="1" applyFont="1"/>
    <xf numFmtId="0" fontId="14" fillId="0" borderId="0" xfId="13" applyFont="1" applyAlignment="1">
      <alignment vertical="center"/>
    </xf>
    <xf numFmtId="1" fontId="14" fillId="0" borderId="0" xfId="13" applyNumberFormat="1" applyFont="1" applyAlignment="1">
      <alignment vertical="center"/>
    </xf>
    <xf numFmtId="3" fontId="14" fillId="0" borderId="0" xfId="13" applyNumberFormat="1" applyFont="1" applyAlignment="1">
      <alignment horizontal="right" vertical="center"/>
    </xf>
    <xf numFmtId="3" fontId="14" fillId="0" borderId="0" xfId="13" applyNumberFormat="1" applyFont="1" applyAlignment="1">
      <alignment horizontal="center" vertical="center"/>
    </xf>
    <xf numFmtId="4" fontId="14" fillId="0" borderId="0" xfId="13" applyNumberFormat="1" applyFont="1" applyAlignment="1">
      <alignment horizontal="right" vertical="center"/>
    </xf>
    <xf numFmtId="4" fontId="16" fillId="0" borderId="0" xfId="9" applyNumberFormat="1" applyFont="1" applyAlignment="1">
      <alignment vertical="center"/>
    </xf>
    <xf numFmtId="0" fontId="26" fillId="0" borderId="0" xfId="13" applyFont="1"/>
    <xf numFmtId="0" fontId="19" fillId="0" borderId="0" xfId="13" applyFont="1" applyAlignment="1">
      <alignment vertical="center"/>
    </xf>
    <xf numFmtId="0" fontId="22" fillId="0" borderId="0" xfId="1" applyFont="1" applyAlignment="1">
      <alignment horizontal="center" vertical="center" wrapText="1"/>
    </xf>
    <xf numFmtId="0" fontId="20" fillId="0" borderId="0" xfId="7" applyFont="1"/>
    <xf numFmtId="0" fontId="26" fillId="0" borderId="0" xfId="9" applyFont="1"/>
    <xf numFmtId="0" fontId="23" fillId="0" borderId="0" xfId="9" applyFont="1"/>
    <xf numFmtId="0" fontId="20" fillId="0" borderId="0" xfId="8" applyFont="1"/>
    <xf numFmtId="0" fontId="26" fillId="0" borderId="0" xfId="10" applyFont="1"/>
    <xf numFmtId="0" fontId="18" fillId="0" borderId="0" xfId="8" applyFont="1"/>
    <xf numFmtId="0" fontId="17" fillId="0" borderId="0" xfId="9" applyFont="1"/>
    <xf numFmtId="0" fontId="29" fillId="0" borderId="0" xfId="9" applyFont="1"/>
    <xf numFmtId="0" fontId="17" fillId="0" borderId="0" xfId="12" applyFont="1"/>
    <xf numFmtId="0" fontId="23" fillId="0" borderId="0" xfId="12" applyFont="1"/>
    <xf numFmtId="0" fontId="30" fillId="0" borderId="0" xfId="1" applyFont="1" applyAlignment="1">
      <alignment vertical="center"/>
    </xf>
    <xf numFmtId="0" fontId="23" fillId="4" borderId="0" xfId="1" applyFont="1" applyFill="1"/>
    <xf numFmtId="0" fontId="23" fillId="0" borderId="0" xfId="1" applyFont="1"/>
    <xf numFmtId="0" fontId="23" fillId="4" borderId="0" xfId="1" applyFont="1" applyFill="1" applyAlignment="1">
      <alignment horizontal="right"/>
    </xf>
    <xf numFmtId="0" fontId="26" fillId="4" borderId="0" xfId="1" applyFont="1" applyFill="1" applyAlignment="1">
      <alignment horizontal="left"/>
    </xf>
    <xf numFmtId="164" fontId="23" fillId="4" borderId="0" xfId="5" applyNumberFormat="1" applyFont="1" applyFill="1" applyAlignment="1">
      <alignment horizontal="right"/>
    </xf>
    <xf numFmtId="10" fontId="23" fillId="0" borderId="0" xfId="3" applyNumberFormat="1" applyFont="1"/>
    <xf numFmtId="0" fontId="14" fillId="0" borderId="0" xfId="1" applyFont="1"/>
    <xf numFmtId="0" fontId="14" fillId="4" borderId="0" xfId="1" applyFont="1" applyFill="1"/>
    <xf numFmtId="0" fontId="14" fillId="5" borderId="0" xfId="1" applyFont="1" applyFill="1" applyAlignment="1">
      <alignment vertical="center"/>
    </xf>
    <xf numFmtId="0" fontId="35" fillId="0" borderId="0" xfId="1" applyFont="1" applyAlignment="1">
      <alignment vertical="center"/>
    </xf>
    <xf numFmtId="0" fontId="36" fillId="4" borderId="1" xfId="1" applyFont="1" applyFill="1" applyBorder="1" applyAlignment="1">
      <alignment vertical="center"/>
    </xf>
    <xf numFmtId="0" fontId="36" fillId="4" borderId="0" xfId="1" applyFont="1" applyFill="1" applyAlignment="1">
      <alignment vertical="center"/>
    </xf>
    <xf numFmtId="3" fontId="37" fillId="4" borderId="0" xfId="1" applyNumberFormat="1" applyFont="1" applyFill="1" applyAlignment="1">
      <alignment horizontal="right" vertical="center"/>
    </xf>
    <xf numFmtId="0" fontId="36" fillId="4" borderId="2" xfId="1" applyFont="1" applyFill="1" applyBorder="1" applyAlignment="1">
      <alignment vertical="center"/>
    </xf>
    <xf numFmtId="0" fontId="38" fillId="4" borderId="1" xfId="1" applyFont="1" applyFill="1" applyBorder="1" applyAlignment="1">
      <alignment vertical="center"/>
    </xf>
    <xf numFmtId="0" fontId="39" fillId="4" borderId="0" xfId="1" applyFont="1" applyFill="1" applyAlignment="1">
      <alignment horizontal="center" vertical="center"/>
    </xf>
    <xf numFmtId="0" fontId="39" fillId="4" borderId="2" xfId="1" applyFont="1" applyFill="1" applyBorder="1" applyAlignment="1">
      <alignment horizontal="center" vertical="center"/>
    </xf>
    <xf numFmtId="4" fontId="39" fillId="4" borderId="0" xfId="1" applyNumberFormat="1" applyFont="1" applyFill="1" applyAlignment="1">
      <alignment horizontal="center" vertical="center"/>
    </xf>
    <xf numFmtId="164" fontId="39" fillId="4" borderId="0" xfId="2" applyNumberFormat="1" applyFont="1" applyFill="1" applyBorder="1" applyAlignment="1">
      <alignment horizontal="centerContinuous" vertical="center"/>
    </xf>
    <xf numFmtId="4" fontId="39" fillId="4" borderId="2" xfId="1" applyNumberFormat="1" applyFont="1" applyFill="1" applyBorder="1" applyAlignment="1">
      <alignment horizontal="center" vertical="center"/>
    </xf>
    <xf numFmtId="0" fontId="39" fillId="4" borderId="1" xfId="1" applyFont="1" applyFill="1" applyBorder="1" applyAlignment="1">
      <alignment vertical="center"/>
    </xf>
    <xf numFmtId="3" fontId="39" fillId="4" borderId="0" xfId="1" applyNumberFormat="1" applyFont="1" applyFill="1" applyAlignment="1">
      <alignment horizontal="center" vertical="center"/>
    </xf>
    <xf numFmtId="3" fontId="39" fillId="4" borderId="0" xfId="3" applyNumberFormat="1" applyFont="1" applyFill="1" applyBorder="1" applyAlignment="1">
      <alignment horizontal="center" vertical="center"/>
    </xf>
    <xf numFmtId="3" fontId="39" fillId="4" borderId="0" xfId="2" applyNumberFormat="1" applyFont="1" applyFill="1" applyBorder="1" applyAlignment="1">
      <alignment horizontal="center" vertical="center"/>
    </xf>
    <xf numFmtId="10" fontId="39" fillId="4" borderId="2" xfId="3" applyNumberFormat="1" applyFont="1" applyFill="1" applyBorder="1" applyAlignment="1">
      <alignment horizontal="center" vertical="center"/>
    </xf>
    <xf numFmtId="0" fontId="39" fillId="4" borderId="1" xfId="1" quotePrefix="1" applyFont="1" applyFill="1" applyBorder="1" applyAlignment="1">
      <alignment horizontal="left" vertical="center"/>
    </xf>
    <xf numFmtId="0" fontId="14" fillId="0" borderId="2" xfId="1" applyFont="1" applyBorder="1" applyAlignment="1">
      <alignment vertical="center"/>
    </xf>
    <xf numFmtId="0" fontId="14" fillId="0" borderId="0" xfId="1" applyFont="1" applyAlignment="1">
      <alignment horizontal="center" vertical="center"/>
    </xf>
    <xf numFmtId="0" fontId="41" fillId="4" borderId="1" xfId="1" applyFont="1" applyFill="1" applyBorder="1" applyAlignment="1">
      <alignment vertical="center"/>
    </xf>
    <xf numFmtId="0" fontId="41" fillId="4" borderId="0" xfId="1" applyFont="1" applyFill="1" applyAlignment="1">
      <alignment vertical="center"/>
    </xf>
    <xf numFmtId="3" fontId="42" fillId="4" borderId="0" xfId="3" applyNumberFormat="1" applyFont="1" applyFill="1" applyBorder="1" applyAlignment="1">
      <alignment horizontal="center" vertical="center"/>
    </xf>
    <xf numFmtId="0" fontId="41" fillId="4" borderId="2" xfId="1" applyFont="1" applyFill="1" applyBorder="1" applyAlignment="1">
      <alignment vertical="center"/>
    </xf>
    <xf numFmtId="0" fontId="42" fillId="4" borderId="0" xfId="1" applyFont="1" applyFill="1" applyAlignment="1">
      <alignment horizontal="center" vertical="center"/>
    </xf>
    <xf numFmtId="0" fontId="42" fillId="4" borderId="2" xfId="1" applyFont="1" applyFill="1" applyBorder="1" applyAlignment="1">
      <alignment horizontal="center" vertical="center"/>
    </xf>
    <xf numFmtId="4" fontId="42" fillId="4" borderId="0" xfId="1" applyNumberFormat="1" applyFont="1" applyFill="1" applyAlignment="1">
      <alignment horizontal="center" vertical="center"/>
    </xf>
    <xf numFmtId="164" fontId="42" fillId="4" borderId="0" xfId="2" applyNumberFormat="1" applyFont="1" applyFill="1" applyBorder="1" applyAlignment="1">
      <alignment horizontal="centerContinuous" vertical="center"/>
    </xf>
    <xf numFmtId="4" fontId="42" fillId="4" borderId="2" xfId="1" applyNumberFormat="1" applyFont="1" applyFill="1" applyBorder="1" applyAlignment="1">
      <alignment horizontal="center" vertical="center"/>
    </xf>
    <xf numFmtId="0" fontId="42" fillId="4" borderId="1" xfId="1" applyFont="1" applyFill="1" applyBorder="1" applyAlignment="1">
      <alignment vertical="center"/>
    </xf>
    <xf numFmtId="3" fontId="42" fillId="4" borderId="0" xfId="1" applyNumberFormat="1" applyFont="1" applyFill="1" applyAlignment="1">
      <alignment horizontal="center" vertical="center"/>
    </xf>
    <xf numFmtId="0" fontId="42" fillId="4" borderId="1" xfId="1" quotePrefix="1" applyFont="1" applyFill="1" applyBorder="1" applyAlignment="1">
      <alignment horizontal="left" vertical="center"/>
    </xf>
    <xf numFmtId="0" fontId="43" fillId="4" borderId="3" xfId="1" applyFont="1" applyFill="1" applyBorder="1" applyAlignment="1">
      <alignment vertical="center"/>
    </xf>
    <xf numFmtId="3" fontId="42" fillId="4" borderId="4" xfId="1" applyNumberFormat="1" applyFont="1" applyFill="1" applyBorder="1" applyAlignment="1">
      <alignment horizontal="center" vertical="center"/>
    </xf>
    <xf numFmtId="4" fontId="44" fillId="4" borderId="4" xfId="1" applyNumberFormat="1" applyFont="1" applyFill="1" applyBorder="1" applyAlignment="1">
      <alignment horizontal="center" vertical="center"/>
    </xf>
    <xf numFmtId="0" fontId="44" fillId="4" borderId="4" xfId="1" applyFont="1" applyFill="1" applyBorder="1" applyAlignment="1">
      <alignment vertical="center"/>
    </xf>
    <xf numFmtId="0" fontId="44" fillId="4" borderId="5" xfId="1" applyFont="1" applyFill="1" applyBorder="1" applyAlignment="1">
      <alignment vertical="center"/>
    </xf>
    <xf numFmtId="0" fontId="43" fillId="4" borderId="0" xfId="1" applyFont="1" applyFill="1" applyAlignment="1">
      <alignment vertical="center"/>
    </xf>
    <xf numFmtId="4" fontId="44" fillId="4" borderId="0" xfId="1" applyNumberFormat="1" applyFont="1" applyFill="1" applyAlignment="1">
      <alignment horizontal="center" vertical="center"/>
    </xf>
    <xf numFmtId="0" fontId="44" fillId="4" borderId="0" xfId="1" applyFont="1" applyFill="1" applyAlignment="1">
      <alignment vertical="center"/>
    </xf>
    <xf numFmtId="0" fontId="42" fillId="4" borderId="0" xfId="1" applyFont="1" applyFill="1" applyAlignment="1">
      <alignment vertical="center"/>
    </xf>
    <xf numFmtId="0" fontId="42" fillId="4" borderId="6" xfId="1" applyFont="1" applyFill="1" applyBorder="1" applyAlignment="1">
      <alignment vertical="center"/>
    </xf>
    <xf numFmtId="4" fontId="44" fillId="4" borderId="7" xfId="1" applyNumberFormat="1" applyFont="1" applyFill="1" applyBorder="1" applyAlignment="1">
      <alignment horizontal="center" vertical="center"/>
    </xf>
    <xf numFmtId="0" fontId="44" fillId="4" borderId="7" xfId="1" applyFont="1" applyFill="1" applyBorder="1" applyAlignment="1">
      <alignment vertical="center"/>
    </xf>
    <xf numFmtId="0" fontId="44" fillId="4" borderId="8" xfId="1" applyFont="1" applyFill="1" applyBorder="1" applyAlignment="1">
      <alignment vertical="center"/>
    </xf>
    <xf numFmtId="0" fontId="43" fillId="4" borderId="1" xfId="1" applyFont="1" applyFill="1" applyBorder="1" applyAlignment="1">
      <alignment vertical="center"/>
    </xf>
    <xf numFmtId="0" fontId="44" fillId="4" borderId="2" xfId="1" applyFont="1" applyFill="1" applyBorder="1" applyAlignment="1">
      <alignment vertical="center"/>
    </xf>
    <xf numFmtId="4" fontId="41" fillId="4" borderId="0" xfId="1" applyNumberFormat="1" applyFont="1" applyFill="1" applyAlignment="1">
      <alignment horizontal="center" vertical="center"/>
    </xf>
    <xf numFmtId="0" fontId="42" fillId="4" borderId="3" xfId="1" applyFont="1" applyFill="1" applyBorder="1" applyAlignment="1">
      <alignment vertical="center"/>
    </xf>
    <xf numFmtId="4" fontId="41" fillId="4" borderId="4" xfId="1" applyNumberFormat="1" applyFont="1" applyFill="1" applyBorder="1" applyAlignment="1">
      <alignment horizontal="center" vertical="center"/>
    </xf>
    <xf numFmtId="0" fontId="41" fillId="4" borderId="4" xfId="1" applyFont="1" applyFill="1" applyBorder="1" applyAlignment="1">
      <alignment vertical="center"/>
    </xf>
    <xf numFmtId="0" fontId="41" fillId="4" borderId="5" xfId="1" applyFont="1" applyFill="1" applyBorder="1" applyAlignment="1">
      <alignment vertical="center"/>
    </xf>
    <xf numFmtId="3" fontId="42" fillId="4" borderId="0" xfId="1" applyNumberFormat="1" applyFont="1" applyFill="1" applyAlignment="1">
      <alignment horizontal="right" vertical="center" indent="2"/>
    </xf>
    <xf numFmtId="3" fontId="42" fillId="4" borderId="0" xfId="1" applyNumberFormat="1" applyFont="1" applyFill="1" applyAlignment="1">
      <alignment horizontal="right" vertical="center" indent="3"/>
    </xf>
    <xf numFmtId="3" fontId="42" fillId="4" borderId="0" xfId="3" applyNumberFormat="1" applyFont="1" applyFill="1" applyBorder="1" applyAlignment="1">
      <alignment horizontal="right" vertical="center" indent="3"/>
    </xf>
    <xf numFmtId="3" fontId="42" fillId="4" borderId="0" xfId="2" applyNumberFormat="1" applyFont="1" applyFill="1" applyBorder="1" applyAlignment="1">
      <alignment horizontal="right" vertical="center" indent="3"/>
    </xf>
    <xf numFmtId="10" fontId="42" fillId="4" borderId="2" xfId="3" applyNumberFormat="1" applyFont="1" applyFill="1" applyBorder="1" applyAlignment="1">
      <alignment horizontal="right" vertical="center" indent="3"/>
    </xf>
    <xf numFmtId="0" fontId="3" fillId="4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23" fillId="0" borderId="1" xfId="1" applyFont="1" applyBorder="1"/>
    <xf numFmtId="0" fontId="38" fillId="0" borderId="3" xfId="1" applyFont="1" applyBorder="1" applyAlignment="1">
      <alignment horizontal="left"/>
    </xf>
    <xf numFmtId="3" fontId="38" fillId="0" borderId="4" xfId="1" applyNumberFormat="1" applyFont="1" applyBorder="1" applyAlignment="1">
      <alignment horizontal="right"/>
    </xf>
    <xf numFmtId="3" fontId="38" fillId="0" borderId="4" xfId="1" applyNumberFormat="1" applyFont="1" applyBorder="1"/>
    <xf numFmtId="0" fontId="3" fillId="4" borderId="2" xfId="1" applyFill="1" applyBorder="1"/>
    <xf numFmtId="0" fontId="23" fillId="4" borderId="2" xfId="1" applyFont="1" applyFill="1" applyBorder="1"/>
    <xf numFmtId="3" fontId="23" fillId="4" borderId="0" xfId="1" applyNumberFormat="1" applyFont="1" applyFill="1"/>
    <xf numFmtId="0" fontId="23" fillId="0" borderId="2" xfId="1" applyFont="1" applyBorder="1"/>
    <xf numFmtId="0" fontId="3" fillId="4" borderId="4" xfId="1" applyFill="1" applyBorder="1"/>
    <xf numFmtId="0" fontId="3" fillId="4" borderId="5" xfId="1" applyFill="1" applyBorder="1"/>
    <xf numFmtId="3" fontId="5" fillId="4" borderId="4" xfId="1" applyNumberFormat="1" applyFont="1" applyFill="1" applyBorder="1" applyAlignment="1">
      <alignment horizontal="right"/>
    </xf>
    <xf numFmtId="0" fontId="39" fillId="0" borderId="9" xfId="1" applyFont="1" applyBorder="1" applyAlignment="1">
      <alignment horizontal="left" vertical="center"/>
    </xf>
    <xf numFmtId="10" fontId="38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4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4" borderId="7" xfId="1" applyFill="1" applyBorder="1"/>
    <xf numFmtId="0" fontId="5" fillId="4" borderId="2" xfId="1" applyFont="1" applyFill="1" applyBorder="1"/>
    <xf numFmtId="10" fontId="52" fillId="5" borderId="11" xfId="3" applyNumberFormat="1" applyFont="1" applyFill="1" applyBorder="1" applyAlignment="1">
      <alignment horizontal="center" vertical="center" wrapText="1"/>
    </xf>
    <xf numFmtId="0" fontId="52" fillId="5" borderId="12" xfId="1" applyFont="1" applyFill="1" applyBorder="1" applyAlignment="1">
      <alignment horizontal="center" vertical="center" wrapText="1"/>
    </xf>
    <xf numFmtId="0" fontId="52" fillId="5" borderId="14" xfId="1" applyFont="1" applyFill="1" applyBorder="1" applyAlignment="1">
      <alignment horizontal="center" vertical="center" wrapText="1"/>
    </xf>
    <xf numFmtId="0" fontId="46" fillId="0" borderId="13" xfId="1" applyFont="1" applyBorder="1"/>
    <xf numFmtId="0" fontId="51" fillId="0" borderId="0" xfId="1" applyFont="1" applyAlignment="1">
      <alignment horizontal="centerContinuous"/>
    </xf>
    <xf numFmtId="0" fontId="41" fillId="0" borderId="0" xfId="1" applyFont="1" applyAlignment="1">
      <alignment horizontal="centerContinuous"/>
    </xf>
    <xf numFmtId="0" fontId="54" fillId="0" borderId="0" xfId="1" applyFont="1"/>
    <xf numFmtId="3" fontId="44" fillId="0" borderId="0" xfId="1" applyNumberFormat="1" applyFont="1" applyAlignment="1">
      <alignment horizontal="left"/>
    </xf>
    <xf numFmtId="3" fontId="44" fillId="0" borderId="0" xfId="1" applyNumberFormat="1" applyFont="1" applyAlignment="1">
      <alignment horizontal="right"/>
    </xf>
    <xf numFmtId="3" fontId="44" fillId="0" borderId="0" xfId="1" applyNumberFormat="1" applyFont="1"/>
    <xf numFmtId="0" fontId="39" fillId="0" borderId="15" xfId="1" applyFont="1" applyBorder="1" applyAlignment="1">
      <alignment horizontal="left" vertical="center"/>
    </xf>
    <xf numFmtId="10" fontId="38" fillId="0" borderId="15" xfId="3" applyNumberFormat="1" applyFont="1" applyBorder="1" applyAlignment="1">
      <alignment horizontal="center" vertical="center"/>
    </xf>
    <xf numFmtId="0" fontId="52" fillId="5" borderId="16" xfId="1" applyFont="1" applyFill="1" applyBorder="1" applyAlignment="1">
      <alignment horizontal="center" vertical="center" wrapText="1"/>
    </xf>
    <xf numFmtId="10" fontId="52" fillId="5" borderId="17" xfId="3" applyNumberFormat="1" applyFont="1" applyFill="1" applyBorder="1" applyAlignment="1">
      <alignment horizontal="center" vertical="center" wrapText="1"/>
    </xf>
    <xf numFmtId="0" fontId="52" fillId="5" borderId="19" xfId="1" applyFont="1" applyFill="1" applyBorder="1" applyAlignment="1">
      <alignment horizontal="center" vertical="center" wrapText="1"/>
    </xf>
    <xf numFmtId="0" fontId="41" fillId="0" borderId="20" xfId="1" applyFont="1" applyBorder="1" applyAlignment="1">
      <alignment horizontal="centerContinuous"/>
    </xf>
    <xf numFmtId="3" fontId="38" fillId="0" borderId="15" xfId="1" applyNumberFormat="1" applyFont="1" applyBorder="1" applyAlignment="1">
      <alignment horizontal="right" vertical="center" indent="1"/>
    </xf>
    <xf numFmtId="3" fontId="38" fillId="0" borderId="9" xfId="1" applyNumberFormat="1" applyFont="1" applyBorder="1" applyAlignment="1">
      <alignment horizontal="right" vertical="center" indent="1"/>
    </xf>
    <xf numFmtId="43" fontId="3" fillId="0" borderId="0" xfId="2" applyBorder="1" applyAlignment="1">
      <alignment vertical="center"/>
    </xf>
    <xf numFmtId="0" fontId="3" fillId="5" borderId="0" xfId="6" applyFill="1" applyAlignment="1">
      <alignment vertical="center"/>
    </xf>
    <xf numFmtId="0" fontId="8" fillId="0" borderId="0" xfId="6" applyFont="1" applyAlignment="1">
      <alignment horizontal="left" vertical="center"/>
    </xf>
    <xf numFmtId="0" fontId="9" fillId="0" borderId="0" xfId="6" applyFont="1" applyAlignment="1">
      <alignment horizontal="left" vertical="center"/>
    </xf>
    <xf numFmtId="0" fontId="6" fillId="0" borderId="0" xfId="6" applyFont="1" applyAlignment="1">
      <alignment horizontal="left" vertical="center"/>
    </xf>
    <xf numFmtId="0" fontId="6" fillId="0" borderId="0" xfId="6" applyFont="1" applyAlignment="1">
      <alignment horizontal="center" vertical="center"/>
    </xf>
    <xf numFmtId="3" fontId="46" fillId="0" borderId="0" xfId="6" applyNumberFormat="1" applyFont="1" applyAlignment="1">
      <alignment horizontal="center" vertical="center"/>
    </xf>
    <xf numFmtId="0" fontId="46" fillId="0" borderId="20" xfId="6" applyFont="1" applyBorder="1" applyAlignment="1">
      <alignment vertical="center"/>
    </xf>
    <xf numFmtId="0" fontId="46" fillId="0" borderId="20" xfId="6" applyFont="1" applyBorder="1" applyAlignment="1">
      <alignment horizontal="left" vertical="center"/>
    </xf>
    <xf numFmtId="4" fontId="46" fillId="0" borderId="20" xfId="6" applyNumberFormat="1" applyFont="1" applyBorder="1" applyAlignment="1">
      <alignment horizontal="right" vertical="center"/>
    </xf>
    <xf numFmtId="10" fontId="46" fillId="0" borderId="20" xfId="6" applyNumberFormat="1" applyFont="1" applyBorder="1" applyAlignment="1">
      <alignment horizontal="right" vertical="center"/>
    </xf>
    <xf numFmtId="3" fontId="46" fillId="0" borderId="20" xfId="6" applyNumberFormat="1" applyFont="1" applyBorder="1" applyAlignment="1">
      <alignment horizontal="center" vertical="center"/>
    </xf>
    <xf numFmtId="0" fontId="46" fillId="0" borderId="18" xfId="6" applyFont="1" applyBorder="1" applyAlignment="1">
      <alignment horizontal="left" vertical="center"/>
    </xf>
    <xf numFmtId="4" fontId="46" fillId="0" borderId="18" xfId="6" applyNumberFormat="1" applyFont="1" applyBorder="1" applyAlignment="1">
      <alignment horizontal="right" vertical="center"/>
    </xf>
    <xf numFmtId="0" fontId="46" fillId="0" borderId="18" xfId="6" applyFont="1" applyBorder="1" applyAlignment="1">
      <alignment vertical="center"/>
    </xf>
    <xf numFmtId="3" fontId="46" fillId="0" borderId="18" xfId="6" applyNumberFormat="1" applyFont="1" applyBorder="1" applyAlignment="1">
      <alignment horizontal="center" vertical="center"/>
    </xf>
    <xf numFmtId="0" fontId="38" fillId="0" borderId="0" xfId="6" applyFont="1" applyAlignment="1">
      <alignment vertical="center"/>
    </xf>
    <xf numFmtId="4" fontId="38" fillId="0" borderId="0" xfId="6" applyNumberFormat="1" applyFont="1" applyAlignment="1">
      <alignment horizontal="right" vertical="center"/>
    </xf>
    <xf numFmtId="10" fontId="38" fillId="0" borderId="0" xfId="6" applyNumberFormat="1" applyFont="1" applyAlignment="1">
      <alignment horizontal="right" vertical="center"/>
    </xf>
    <xf numFmtId="3" fontId="38" fillId="0" borderId="0" xfId="6" applyNumberFormat="1" applyFont="1" applyAlignment="1">
      <alignment horizontal="center" vertical="center"/>
    </xf>
    <xf numFmtId="0" fontId="56" fillId="0" borderId="0" xfId="6" applyFont="1" applyAlignment="1">
      <alignment vertical="center"/>
    </xf>
    <xf numFmtId="0" fontId="56" fillId="0" borderId="0" xfId="6" applyFont="1" applyAlignment="1">
      <alignment horizontal="left" vertical="center"/>
    </xf>
    <xf numFmtId="4" fontId="56" fillId="0" borderId="0" xfId="6" applyNumberFormat="1" applyFont="1" applyAlignment="1">
      <alignment horizontal="right" vertical="center"/>
    </xf>
    <xf numFmtId="10" fontId="56" fillId="0" borderId="0" xfId="6" applyNumberFormat="1" applyFont="1" applyAlignment="1">
      <alignment horizontal="right" vertical="center"/>
    </xf>
    <xf numFmtId="3" fontId="56" fillId="0" borderId="0" xfId="6" applyNumberFormat="1" applyFont="1" applyAlignment="1">
      <alignment horizontal="center" vertical="center"/>
    </xf>
    <xf numFmtId="0" fontId="39" fillId="0" borderId="0" xfId="6" applyFont="1" applyAlignment="1">
      <alignment vertical="center"/>
    </xf>
    <xf numFmtId="4" fontId="39" fillId="0" borderId="0" xfId="6" applyNumberFormat="1" applyFont="1" applyAlignment="1">
      <alignment horizontal="right" vertical="center"/>
    </xf>
    <xf numFmtId="10" fontId="39" fillId="0" borderId="0" xfId="6" applyNumberFormat="1" applyFont="1" applyAlignment="1">
      <alignment horizontal="right" vertical="center"/>
    </xf>
    <xf numFmtId="3" fontId="39" fillId="0" borderId="0" xfId="6" applyNumberFormat="1" applyFont="1" applyAlignment="1">
      <alignment horizontal="center" vertical="center"/>
    </xf>
    <xf numFmtId="0" fontId="23" fillId="0" borderId="21" xfId="6" applyFont="1" applyBorder="1" applyAlignment="1">
      <alignment vertical="center"/>
    </xf>
    <xf numFmtId="0" fontId="23" fillId="0" borderId="21" xfId="6" applyFont="1" applyBorder="1" applyAlignment="1">
      <alignment horizontal="left" vertical="center"/>
    </xf>
    <xf numFmtId="4" fontId="23" fillId="0" borderId="21" xfId="6" applyNumberFormat="1" applyFont="1" applyBorder="1" applyAlignment="1">
      <alignment horizontal="right" vertical="center"/>
    </xf>
    <xf numFmtId="10" fontId="23" fillId="0" borderId="21" xfId="6" applyNumberFormat="1" applyFont="1" applyBorder="1" applyAlignment="1">
      <alignment horizontal="right" vertical="center"/>
    </xf>
    <xf numFmtId="3" fontId="23" fillId="0" borderId="21" xfId="6" applyNumberFormat="1" applyFont="1" applyBorder="1" applyAlignment="1">
      <alignment horizontal="right" vertical="center"/>
    </xf>
    <xf numFmtId="3" fontId="23" fillId="0" borderId="21" xfId="6" applyNumberFormat="1" applyFont="1" applyBorder="1" applyAlignment="1">
      <alignment horizontal="center" vertical="center"/>
    </xf>
    <xf numFmtId="0" fontId="34" fillId="0" borderId="20" xfId="6" applyFont="1" applyBorder="1" applyAlignment="1">
      <alignment vertical="center"/>
    </xf>
    <xf numFmtId="0" fontId="34" fillId="0" borderId="20" xfId="6" applyFont="1" applyBorder="1" applyAlignment="1">
      <alignment horizontal="left" vertical="center"/>
    </xf>
    <xf numFmtId="4" fontId="34" fillId="0" borderId="20" xfId="6" applyNumberFormat="1" applyFont="1" applyBorder="1" applyAlignment="1">
      <alignment horizontal="right" vertical="center"/>
    </xf>
    <xf numFmtId="10" fontId="34" fillId="0" borderId="20" xfId="6" applyNumberFormat="1" applyFont="1" applyBorder="1" applyAlignment="1">
      <alignment horizontal="right" vertical="center"/>
    </xf>
    <xf numFmtId="3" fontId="34" fillId="0" borderId="20" xfId="6" applyNumberFormat="1" applyFont="1" applyBorder="1" applyAlignment="1">
      <alignment horizontal="center" vertical="center"/>
    </xf>
    <xf numFmtId="3" fontId="46" fillId="0" borderId="4" xfId="6" applyNumberFormat="1" applyFont="1" applyBorder="1" applyAlignment="1">
      <alignment horizontal="center" vertical="center"/>
    </xf>
    <xf numFmtId="3" fontId="46" fillId="0" borderId="10" xfId="6" applyNumberFormat="1" applyFont="1" applyBorder="1" applyAlignment="1">
      <alignment horizontal="center" vertical="center"/>
    </xf>
    <xf numFmtId="0" fontId="34" fillId="0" borderId="0" xfId="6" applyFont="1" applyAlignment="1">
      <alignment vertical="center"/>
    </xf>
    <xf numFmtId="0" fontId="34" fillId="0" borderId="0" xfId="6" applyFont="1" applyAlignment="1">
      <alignment horizontal="left" vertical="center"/>
    </xf>
    <xf numFmtId="4" fontId="34" fillId="0" borderId="0" xfId="6" applyNumberFormat="1" applyFont="1" applyAlignment="1">
      <alignment horizontal="right" vertical="center"/>
    </xf>
    <xf numFmtId="10" fontId="34" fillId="0" borderId="0" xfId="6" applyNumberFormat="1" applyFont="1" applyAlignment="1">
      <alignment horizontal="right" vertical="center"/>
    </xf>
    <xf numFmtId="3" fontId="34" fillId="0" borderId="0" xfId="6" applyNumberFormat="1" applyFont="1" applyAlignment="1">
      <alignment horizontal="center" vertical="center"/>
    </xf>
    <xf numFmtId="0" fontId="6" fillId="0" borderId="0" xfId="6" applyFont="1" applyAlignment="1">
      <alignment vertical="center"/>
    </xf>
    <xf numFmtId="0" fontId="11" fillId="0" borderId="0" xfId="6" applyFont="1" applyAlignment="1">
      <alignment vertical="center"/>
    </xf>
    <xf numFmtId="3" fontId="11" fillId="0" borderId="0" xfId="6" applyNumberFormat="1" applyFont="1" applyAlignment="1">
      <alignment horizontal="center" vertical="center"/>
    </xf>
    <xf numFmtId="0" fontId="10" fillId="0" borderId="0" xfId="6" applyFont="1" applyAlignment="1">
      <alignment vertical="center"/>
    </xf>
    <xf numFmtId="4" fontId="10" fillId="0" borderId="0" xfId="6" applyNumberFormat="1" applyFont="1" applyAlignment="1">
      <alignment horizontal="right" vertical="center"/>
    </xf>
    <xf numFmtId="10" fontId="10" fillId="0" borderId="0" xfId="6" applyNumberFormat="1" applyFont="1" applyAlignment="1">
      <alignment horizontal="right" vertical="center"/>
    </xf>
    <xf numFmtId="3" fontId="10" fillId="0" borderId="0" xfId="6" applyNumberFormat="1" applyFont="1" applyAlignment="1">
      <alignment horizontal="center" vertical="center"/>
    </xf>
    <xf numFmtId="4" fontId="4" fillId="0" borderId="0" xfId="6" applyNumberFormat="1" applyFont="1" applyAlignment="1">
      <alignment horizontal="right" vertical="center"/>
    </xf>
    <xf numFmtId="0" fontId="46" fillId="0" borderId="4" xfId="6" applyFont="1" applyBorder="1" applyAlignment="1">
      <alignment vertical="center"/>
    </xf>
    <xf numFmtId="0" fontId="46" fillId="0" borderId="4" xfId="6" applyFont="1" applyBorder="1" applyAlignment="1">
      <alignment horizontal="left" vertical="center"/>
    </xf>
    <xf numFmtId="4" fontId="46" fillId="0" borderId="4" xfId="6" applyNumberFormat="1" applyFont="1" applyBorder="1" applyAlignment="1">
      <alignment horizontal="right" vertical="center"/>
    </xf>
    <xf numFmtId="0" fontId="46" fillId="0" borderId="10" xfId="6" applyFont="1" applyBorder="1" applyAlignment="1">
      <alignment vertical="center"/>
    </xf>
    <xf numFmtId="0" fontId="31" fillId="5" borderId="0" xfId="1" applyFont="1" applyFill="1" applyAlignment="1">
      <alignment vertical="center" wrapText="1"/>
    </xf>
    <xf numFmtId="0" fontId="31" fillId="0" borderId="0" xfId="1" applyFont="1" applyAlignment="1">
      <alignment vertical="center" wrapText="1"/>
    </xf>
    <xf numFmtId="0" fontId="27" fillId="0" borderId="0" xfId="1" applyFont="1" applyAlignment="1">
      <alignment vertical="center" wrapText="1"/>
    </xf>
    <xf numFmtId="0" fontId="58" fillId="5" borderId="0" xfId="1" applyFont="1" applyFill="1" applyAlignment="1">
      <alignment horizontal="center" vertical="center" wrapText="1"/>
    </xf>
    <xf numFmtId="0" fontId="59" fillId="0" borderId="0" xfId="1" applyFont="1" applyAlignment="1">
      <alignment vertical="center" wrapText="1"/>
    </xf>
    <xf numFmtId="0" fontId="50" fillId="0" borderId="0" xfId="9" applyFont="1"/>
    <xf numFmtId="168" fontId="46" fillId="0" borderId="0" xfId="9" applyNumberFormat="1" applyFont="1"/>
    <xf numFmtId="2" fontId="46" fillId="0" borderId="0" xfId="9" applyNumberFormat="1" applyFont="1"/>
    <xf numFmtId="3" fontId="46" fillId="0" borderId="0" xfId="9" applyNumberFormat="1" applyFont="1"/>
    <xf numFmtId="4" fontId="46" fillId="0" borderId="0" xfId="9" applyNumberFormat="1" applyFont="1"/>
    <xf numFmtId="0" fontId="50" fillId="6" borderId="0" xfId="9" applyFont="1" applyFill="1"/>
    <xf numFmtId="0" fontId="46" fillId="6" borderId="0" xfId="9" applyFont="1" applyFill="1"/>
    <xf numFmtId="3" fontId="50" fillId="6" borderId="0" xfId="9" applyNumberFormat="1" applyFont="1" applyFill="1"/>
    <xf numFmtId="4" fontId="50" fillId="6" borderId="0" xfId="9" applyNumberFormat="1" applyFont="1" applyFill="1"/>
    <xf numFmtId="0" fontId="38" fillId="0" borderId="0" xfId="9" applyFont="1"/>
    <xf numFmtId="4" fontId="38" fillId="0" borderId="0" xfId="9" applyNumberFormat="1" applyFont="1"/>
    <xf numFmtId="0" fontId="50" fillId="0" borderId="0" xfId="10" applyFont="1"/>
    <xf numFmtId="4" fontId="50" fillId="0" borderId="0" xfId="10" applyNumberFormat="1" applyFont="1"/>
    <xf numFmtId="0" fontId="50" fillId="0" borderId="0" xfId="10" applyFont="1" applyAlignment="1">
      <alignment horizontal="center"/>
    </xf>
    <xf numFmtId="0" fontId="59" fillId="3" borderId="0" xfId="9" applyFont="1" applyFill="1"/>
    <xf numFmtId="0" fontId="60" fillId="3" borderId="0" xfId="9" applyFont="1" applyFill="1"/>
    <xf numFmtId="3" fontId="59" fillId="3" borderId="0" xfId="9" applyNumberFormat="1" applyFont="1" applyFill="1"/>
    <xf numFmtId="4" fontId="59" fillId="3" borderId="0" xfId="9" applyNumberFormat="1" applyFont="1" applyFill="1"/>
    <xf numFmtId="0" fontId="55" fillId="2" borderId="1" xfId="1" applyFont="1" applyFill="1" applyBorder="1" applyAlignment="1">
      <alignment vertical="center" wrapText="1"/>
    </xf>
    <xf numFmtId="0" fontId="27" fillId="0" borderId="2" xfId="1" applyFont="1" applyBorder="1" applyAlignment="1">
      <alignment vertical="center" wrapText="1"/>
    </xf>
    <xf numFmtId="0" fontId="58" fillId="5" borderId="1" xfId="1" applyFont="1" applyFill="1" applyBorder="1" applyAlignment="1">
      <alignment horizontal="center" vertical="center" wrapText="1"/>
    </xf>
    <xf numFmtId="0" fontId="58" fillId="5" borderId="2" xfId="1" applyFont="1" applyFill="1" applyBorder="1" applyAlignment="1">
      <alignment horizontal="center" vertical="center" wrapText="1"/>
    </xf>
    <xf numFmtId="0" fontId="50" fillId="0" borderId="1" xfId="9" applyFont="1" applyBorder="1"/>
    <xf numFmtId="0" fontId="50" fillId="0" borderId="2" xfId="9" applyFont="1" applyBorder="1" applyAlignment="1">
      <alignment horizontal="center"/>
    </xf>
    <xf numFmtId="0" fontId="46" fillId="0" borderId="1" xfId="9" applyFont="1" applyBorder="1"/>
    <xf numFmtId="0" fontId="46" fillId="0" borderId="2" xfId="9" applyFont="1" applyBorder="1" applyAlignment="1">
      <alignment horizontal="center"/>
    </xf>
    <xf numFmtId="0" fontId="50" fillId="6" borderId="1" xfId="9" applyFont="1" applyFill="1" applyBorder="1"/>
    <xf numFmtId="3" fontId="50" fillId="6" borderId="2" xfId="9" applyNumberFormat="1" applyFont="1" applyFill="1" applyBorder="1" applyAlignment="1">
      <alignment horizontal="center"/>
    </xf>
    <xf numFmtId="0" fontId="38" fillId="0" borderId="1" xfId="9" applyFont="1" applyBorder="1"/>
    <xf numFmtId="0" fontId="38" fillId="0" borderId="2" xfId="9" applyFont="1" applyBorder="1"/>
    <xf numFmtId="0" fontId="50" fillId="0" borderId="1" xfId="10" applyFont="1" applyBorder="1"/>
    <xf numFmtId="0" fontId="50" fillId="0" borderId="2" xfId="10" applyFont="1" applyBorder="1" applyAlignment="1">
      <alignment horizontal="center"/>
    </xf>
    <xf numFmtId="0" fontId="28" fillId="0" borderId="1" xfId="9" applyFont="1" applyBorder="1"/>
    <xf numFmtId="3" fontId="28" fillId="0" borderId="2" xfId="9" applyNumberFormat="1" applyFont="1" applyBorder="1" applyAlignment="1">
      <alignment horizontal="center"/>
    </xf>
    <xf numFmtId="0" fontId="59" fillId="2" borderId="1" xfId="1" applyFont="1" applyFill="1" applyBorder="1" applyAlignment="1">
      <alignment vertical="center" wrapText="1"/>
    </xf>
    <xf numFmtId="0" fontId="59" fillId="0" borderId="2" xfId="1" applyFont="1" applyBorder="1" applyAlignment="1">
      <alignment vertical="center" wrapText="1"/>
    </xf>
    <xf numFmtId="0" fontId="59" fillId="3" borderId="3" xfId="9" applyFont="1" applyFill="1" applyBorder="1"/>
    <xf numFmtId="0" fontId="59" fillId="3" borderId="4" xfId="9" applyFont="1" applyFill="1" applyBorder="1"/>
    <xf numFmtId="0" fontId="60" fillId="3" borderId="4" xfId="9" applyFont="1" applyFill="1" applyBorder="1"/>
    <xf numFmtId="3" fontId="59" fillId="3" borderId="4" xfId="9" applyNumberFormat="1" applyFont="1" applyFill="1" applyBorder="1"/>
    <xf numFmtId="4" fontId="59" fillId="3" borderId="4" xfId="9" applyNumberFormat="1" applyFont="1" applyFill="1" applyBorder="1"/>
    <xf numFmtId="3" fontId="59" fillId="3" borderId="5" xfId="9" applyNumberFormat="1" applyFont="1" applyFill="1" applyBorder="1" applyAlignment="1">
      <alignment horizontal="center"/>
    </xf>
    <xf numFmtId="0" fontId="63" fillId="0" borderId="1" xfId="11" applyFont="1" applyBorder="1"/>
    <xf numFmtId="0" fontId="64" fillId="0" borderId="0" xfId="11" applyFont="1" applyAlignment="1">
      <alignment horizontal="center"/>
    </xf>
    <xf numFmtId="170" fontId="64" fillId="0" borderId="0" xfId="11" applyNumberFormat="1" applyFont="1" applyAlignment="1">
      <alignment horizontal="right"/>
    </xf>
    <xf numFmtId="0" fontId="64" fillId="0" borderId="0" xfId="11" applyFont="1" applyAlignment="1">
      <alignment horizontal="right"/>
    </xf>
    <xf numFmtId="169" fontId="64" fillId="0" borderId="0" xfId="11" applyNumberFormat="1" applyFont="1" applyAlignment="1">
      <alignment horizontal="right"/>
    </xf>
    <xf numFmtId="4" fontId="64" fillId="0" borderId="0" xfId="11" applyNumberFormat="1" applyFont="1" applyAlignment="1">
      <alignment horizontal="right"/>
    </xf>
    <xf numFmtId="0" fontId="64" fillId="0" borderId="2" xfId="11" applyFont="1" applyBorder="1" applyAlignment="1">
      <alignment horizontal="center"/>
    </xf>
    <xf numFmtId="0" fontId="63" fillId="0" borderId="0" xfId="11" applyFont="1" applyAlignment="1">
      <alignment horizontal="center"/>
    </xf>
    <xf numFmtId="170" fontId="63" fillId="0" borderId="0" xfId="11" applyNumberFormat="1" applyFont="1" applyAlignment="1">
      <alignment horizontal="right"/>
    </xf>
    <xf numFmtId="0" fontId="63" fillId="0" borderId="0" xfId="11" applyFont="1" applyAlignment="1">
      <alignment horizontal="right"/>
    </xf>
    <xf numFmtId="169" fontId="63" fillId="0" borderId="0" xfId="11" applyNumberFormat="1" applyFont="1" applyAlignment="1">
      <alignment horizontal="right"/>
    </xf>
    <xf numFmtId="4" fontId="63" fillId="0" borderId="0" xfId="11" applyNumberFormat="1" applyFont="1" applyAlignment="1">
      <alignment horizontal="right"/>
    </xf>
    <xf numFmtId="0" fontId="63" fillId="0" borderId="2" xfId="11" applyFont="1" applyBorder="1" applyAlignment="1">
      <alignment horizontal="center"/>
    </xf>
    <xf numFmtId="170" fontId="50" fillId="0" borderId="0" xfId="10" applyNumberFormat="1" applyFont="1" applyAlignment="1">
      <alignment horizontal="right"/>
    </xf>
    <xf numFmtId="0" fontId="50" fillId="0" borderId="0" xfId="10" applyFont="1" applyAlignment="1">
      <alignment horizontal="right"/>
    </xf>
    <xf numFmtId="169" fontId="50" fillId="0" borderId="0" xfId="10" applyNumberFormat="1" applyFont="1" applyAlignment="1">
      <alignment horizontal="right"/>
    </xf>
    <xf numFmtId="0" fontId="61" fillId="6" borderId="1" xfId="9" applyFont="1" applyFill="1" applyBorder="1"/>
    <xf numFmtId="0" fontId="61" fillId="6" borderId="0" xfId="9" applyFont="1" applyFill="1"/>
    <xf numFmtId="0" fontId="62" fillId="6" borderId="0" xfId="9" applyFont="1" applyFill="1"/>
    <xf numFmtId="3" fontId="61" fillId="6" borderId="0" xfId="9" applyNumberFormat="1" applyFont="1" applyFill="1"/>
    <xf numFmtId="3" fontId="61" fillId="6" borderId="2" xfId="9" applyNumberFormat="1" applyFont="1" applyFill="1" applyBorder="1" applyAlignment="1">
      <alignment horizontal="center"/>
    </xf>
    <xf numFmtId="0" fontId="26" fillId="0" borderId="1" xfId="9" applyFont="1" applyBorder="1"/>
    <xf numFmtId="3" fontId="26" fillId="0" borderId="0" xfId="9" applyNumberFormat="1" applyFont="1"/>
    <xf numFmtId="3" fontId="26" fillId="0" borderId="2" xfId="9" applyNumberFormat="1" applyFont="1" applyBorder="1" applyAlignment="1">
      <alignment horizontal="center"/>
    </xf>
    <xf numFmtId="0" fontId="51" fillId="0" borderId="1" xfId="9" quotePrefix="1" applyFont="1" applyBorder="1"/>
    <xf numFmtId="0" fontId="51" fillId="0" borderId="0" xfId="9" applyFont="1"/>
    <xf numFmtId="3" fontId="51" fillId="0" borderId="0" xfId="9" applyNumberFormat="1" applyFont="1"/>
    <xf numFmtId="3" fontId="51" fillId="0" borderId="2" xfId="9" applyNumberFormat="1" applyFont="1" applyBorder="1" applyAlignment="1">
      <alignment horizontal="center"/>
    </xf>
    <xf numFmtId="0" fontId="66" fillId="0" borderId="3" xfId="9" quotePrefix="1" applyFont="1" applyBorder="1"/>
    <xf numFmtId="0" fontId="66" fillId="0" borderId="4" xfId="9" applyFont="1" applyBorder="1"/>
    <xf numFmtId="3" fontId="66" fillId="0" borderId="4" xfId="9" applyNumberFormat="1" applyFont="1" applyBorder="1"/>
    <xf numFmtId="3" fontId="66" fillId="0" borderId="5" xfId="9" applyNumberFormat="1" applyFont="1" applyBorder="1" applyAlignment="1">
      <alignment horizontal="center"/>
    </xf>
    <xf numFmtId="0" fontId="54" fillId="0" borderId="0" xfId="9" applyFont="1"/>
    <xf numFmtId="0" fontId="67" fillId="2" borderId="0" xfId="9" applyFont="1" applyFill="1"/>
    <xf numFmtId="0" fontId="68" fillId="2" borderId="0" xfId="9" applyFont="1" applyFill="1"/>
    <xf numFmtId="3" fontId="67" fillId="2" borderId="0" xfId="9" applyNumberFormat="1" applyFont="1" applyFill="1"/>
    <xf numFmtId="4" fontId="67" fillId="2" borderId="0" xfId="9" applyNumberFormat="1" applyFont="1" applyFill="1"/>
    <xf numFmtId="3" fontId="67" fillId="2" borderId="0" xfId="9" applyNumberFormat="1" applyFont="1" applyFill="1" applyAlignment="1">
      <alignment horizontal="center"/>
    </xf>
    <xf numFmtId="0" fontId="46" fillId="0" borderId="3" xfId="9" applyFont="1" applyBorder="1"/>
    <xf numFmtId="168" fontId="46" fillId="0" borderId="4" xfId="9" applyNumberFormat="1" applyFont="1" applyBorder="1"/>
    <xf numFmtId="2" fontId="46" fillId="0" borderId="4" xfId="9" applyNumberFormat="1" applyFont="1" applyBorder="1"/>
    <xf numFmtId="3" fontId="46" fillId="0" borderId="4" xfId="9" applyNumberFormat="1" applyFont="1" applyBorder="1"/>
    <xf numFmtId="4" fontId="46" fillId="0" borderId="4" xfId="9" applyNumberFormat="1" applyFont="1" applyBorder="1"/>
    <xf numFmtId="0" fontId="46" fillId="0" borderId="5" xfId="9" applyFont="1" applyBorder="1" applyAlignment="1">
      <alignment horizontal="center"/>
    </xf>
    <xf numFmtId="0" fontId="59" fillId="3" borderId="1" xfId="9" applyFont="1" applyFill="1" applyBorder="1"/>
    <xf numFmtId="3" fontId="59" fillId="3" borderId="2" xfId="9" applyNumberFormat="1" applyFont="1" applyFill="1" applyBorder="1" applyAlignment="1">
      <alignment horizontal="center"/>
    </xf>
    <xf numFmtId="0" fontId="20" fillId="0" borderId="1" xfId="8" applyFont="1" applyBorder="1"/>
    <xf numFmtId="0" fontId="20" fillId="0" borderId="2" xfId="8" applyFont="1" applyBorder="1"/>
    <xf numFmtId="3" fontId="15" fillId="5" borderId="0" xfId="13" applyNumberFormat="1" applyFont="1" applyFill="1" applyAlignment="1">
      <alignment horizontal="left" vertical="center" indent="1"/>
    </xf>
    <xf numFmtId="1" fontId="59" fillId="5" borderId="0" xfId="13" applyNumberFormat="1" applyFont="1" applyFill="1" applyAlignment="1">
      <alignment vertical="center"/>
    </xf>
    <xf numFmtId="1" fontId="59" fillId="5" borderId="0" xfId="13" applyNumberFormat="1" applyFont="1" applyFill="1" applyAlignment="1">
      <alignment horizontal="center" vertical="center"/>
    </xf>
    <xf numFmtId="1" fontId="59" fillId="5" borderId="0" xfId="13" applyNumberFormat="1" applyFont="1" applyFill="1" applyAlignment="1">
      <alignment horizontal="right" vertical="center"/>
    </xf>
    <xf numFmtId="1" fontId="50" fillId="0" borderId="0" xfId="13" applyNumberFormat="1" applyFont="1"/>
    <xf numFmtId="3" fontId="50" fillId="0" borderId="0" xfId="13" applyNumberFormat="1" applyFont="1" applyAlignment="1">
      <alignment horizontal="right"/>
    </xf>
    <xf numFmtId="3" fontId="50" fillId="0" borderId="0" xfId="13" applyNumberFormat="1" applyFont="1" applyAlignment="1">
      <alignment horizontal="center"/>
    </xf>
    <xf numFmtId="1" fontId="36" fillId="0" borderId="0" xfId="13" applyNumberFormat="1" applyFont="1" applyAlignment="1">
      <alignment vertical="center"/>
    </xf>
    <xf numFmtId="4" fontId="36" fillId="0" borderId="0" xfId="13" applyNumberFormat="1" applyFont="1" applyAlignment="1">
      <alignment horizontal="right" vertical="center"/>
    </xf>
    <xf numFmtId="4" fontId="36" fillId="0" borderId="0" xfId="13" applyNumberFormat="1" applyFont="1" applyAlignment="1">
      <alignment horizontal="center" vertical="center"/>
    </xf>
    <xf numFmtId="3" fontId="36" fillId="0" borderId="0" xfId="13" applyNumberFormat="1" applyFont="1" applyAlignment="1">
      <alignment horizontal="center" vertical="center"/>
    </xf>
    <xf numFmtId="1" fontId="61" fillId="6" borderId="0" xfId="13" applyNumberFormat="1" applyFont="1" applyFill="1" applyAlignment="1">
      <alignment vertical="center"/>
    </xf>
    <xf numFmtId="4" fontId="50" fillId="6" borderId="0" xfId="13" applyNumberFormat="1" applyFont="1" applyFill="1" applyAlignment="1">
      <alignment horizontal="right" vertical="center"/>
    </xf>
    <xf numFmtId="4" fontId="50" fillId="6" borderId="0" xfId="13" applyNumberFormat="1" applyFont="1" applyFill="1" applyAlignment="1">
      <alignment horizontal="center" vertical="center"/>
    </xf>
    <xf numFmtId="4" fontId="70" fillId="6" borderId="0" xfId="13" applyNumberFormat="1" applyFont="1" applyFill="1" applyAlignment="1">
      <alignment horizontal="center" vertical="center"/>
    </xf>
    <xf numFmtId="1" fontId="50" fillId="0" borderId="4" xfId="13" applyNumberFormat="1" applyFont="1" applyBorder="1" applyAlignment="1">
      <alignment vertical="center"/>
    </xf>
    <xf numFmtId="4" fontId="50" fillId="0" borderId="4" xfId="13" applyNumberFormat="1" applyFont="1" applyBorder="1" applyAlignment="1">
      <alignment horizontal="right" vertical="center"/>
    </xf>
    <xf numFmtId="4" fontId="50" fillId="0" borderId="4" xfId="13" applyNumberFormat="1" applyFont="1" applyBorder="1" applyAlignment="1">
      <alignment horizontal="center" vertical="center"/>
    </xf>
    <xf numFmtId="4" fontId="46" fillId="0" borderId="4" xfId="13" applyNumberFormat="1" applyFont="1" applyBorder="1" applyAlignment="1">
      <alignment horizontal="center" vertical="center"/>
    </xf>
    <xf numFmtId="1" fontId="46" fillId="0" borderId="4" xfId="13" applyNumberFormat="1" applyFont="1" applyBorder="1" applyAlignment="1">
      <alignment vertical="center"/>
    </xf>
    <xf numFmtId="4" fontId="46" fillId="0" borderId="4" xfId="13" applyNumberFormat="1" applyFont="1" applyBorder="1" applyAlignment="1">
      <alignment horizontal="right" vertical="center"/>
    </xf>
    <xf numFmtId="0" fontId="6" fillId="0" borderId="0" xfId="1" applyFont="1" applyAlignment="1">
      <alignment vertical="center"/>
    </xf>
    <xf numFmtId="1" fontId="58" fillId="5" borderId="0" xfId="2" applyNumberFormat="1" applyFont="1" applyFill="1" applyBorder="1" applyAlignment="1">
      <alignment horizontal="center" vertical="center"/>
    </xf>
    <xf numFmtId="165" fontId="58" fillId="5" borderId="0" xfId="3" applyNumberFormat="1" applyFont="1" applyFill="1" applyBorder="1" applyAlignment="1">
      <alignment horizontal="center" vertical="center"/>
    </xf>
    <xf numFmtId="0" fontId="71" fillId="0" borderId="0" xfId="1" applyFont="1" applyAlignment="1">
      <alignment vertical="center"/>
    </xf>
    <xf numFmtId="165" fontId="46" fillId="0" borderId="0" xfId="3" applyNumberFormat="1" applyFont="1" applyBorder="1" applyAlignment="1">
      <alignment horizontal="center" vertical="center"/>
    </xf>
    <xf numFmtId="3" fontId="46" fillId="0" borderId="0" xfId="1" applyNumberFormat="1" applyFont="1" applyAlignment="1">
      <alignment horizontal="right" vertical="center" indent="1"/>
    </xf>
    <xf numFmtId="0" fontId="50" fillId="0" borderId="0" xfId="1" applyFont="1" applyAlignment="1">
      <alignment vertical="center"/>
    </xf>
    <xf numFmtId="43" fontId="50" fillId="0" borderId="4" xfId="2" applyFont="1" applyBorder="1" applyAlignment="1">
      <alignment vertical="center"/>
    </xf>
    <xf numFmtId="3" fontId="46" fillId="0" borderId="4" xfId="2" applyNumberFormat="1" applyFont="1" applyFill="1" applyBorder="1" applyAlignment="1">
      <alignment horizontal="right" vertical="center" indent="1"/>
    </xf>
    <xf numFmtId="165" fontId="46" fillId="0" borderId="4" xfId="3" applyNumberFormat="1" applyFont="1" applyBorder="1" applyAlignment="1">
      <alignment horizontal="center" vertical="center"/>
    </xf>
    <xf numFmtId="0" fontId="3" fillId="5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50" fillId="0" borderId="0" xfId="1" applyFont="1" applyAlignment="1">
      <alignment horizontal="left" vertical="center"/>
    </xf>
    <xf numFmtId="3" fontId="46" fillId="0" borderId="0" xfId="1" applyNumberFormat="1" applyFont="1" applyAlignment="1">
      <alignment vertical="center"/>
    </xf>
    <xf numFmtId="17" fontId="46" fillId="0" borderId="0" xfId="1" quotePrefix="1" applyNumberFormat="1" applyFont="1" applyAlignment="1">
      <alignment horizontal="right" vertical="center"/>
    </xf>
    <xf numFmtId="10" fontId="46" fillId="0" borderId="0" xfId="3" applyNumberFormat="1" applyFont="1" applyBorder="1" applyAlignment="1">
      <alignment vertical="center"/>
    </xf>
    <xf numFmtId="166" fontId="46" fillId="0" borderId="0" xfId="1" applyNumberFormat="1" applyFont="1" applyAlignment="1">
      <alignment horizontal="right" vertical="center"/>
    </xf>
    <xf numFmtId="0" fontId="46" fillId="0" borderId="0" xfId="1" applyFont="1" applyAlignment="1">
      <alignment horizontal="right" vertical="center"/>
    </xf>
    <xf numFmtId="3" fontId="46" fillId="0" borderId="0" xfId="1" applyNumberFormat="1" applyFont="1" applyAlignment="1">
      <alignment horizontal="right" vertical="center"/>
    </xf>
    <xf numFmtId="0" fontId="46" fillId="0" borderId="0" xfId="1" applyFont="1" applyAlignment="1">
      <alignment horizontal="left" vertical="center"/>
    </xf>
    <xf numFmtId="2" fontId="46" fillId="0" borderId="0" xfId="2" applyNumberFormat="1" applyFont="1" applyBorder="1" applyAlignment="1">
      <alignment horizontal="right" vertical="center"/>
    </xf>
    <xf numFmtId="3" fontId="17" fillId="0" borderId="0" xfId="1" applyNumberFormat="1" applyFont="1" applyAlignment="1">
      <alignment vertical="center"/>
    </xf>
    <xf numFmtId="10" fontId="17" fillId="0" borderId="0" xfId="3" applyNumberFormat="1" applyFont="1" applyBorder="1" applyAlignment="1">
      <alignment vertical="center"/>
    </xf>
    <xf numFmtId="10" fontId="17" fillId="0" borderId="0" xfId="3" applyNumberFormat="1" applyFont="1" applyBorder="1" applyAlignment="1">
      <alignment horizontal="right" vertical="center"/>
    </xf>
    <xf numFmtId="3" fontId="17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46" fillId="0" borderId="4" xfId="1" applyFont="1" applyBorder="1" applyAlignment="1">
      <alignment horizontal="left" vertical="center"/>
    </xf>
    <xf numFmtId="3" fontId="46" fillId="0" borderId="4" xfId="1" applyNumberFormat="1" applyFont="1" applyBorder="1" applyAlignment="1">
      <alignment vertical="center"/>
    </xf>
    <xf numFmtId="10" fontId="46" fillId="0" borderId="4" xfId="3" applyNumberFormat="1" applyFont="1" applyBorder="1" applyAlignment="1">
      <alignment horizontal="right" vertical="center"/>
    </xf>
    <xf numFmtId="3" fontId="46" fillId="0" borderId="4" xfId="1" applyNumberFormat="1" applyFont="1" applyBorder="1" applyAlignment="1">
      <alignment horizontal="right" vertical="center"/>
    </xf>
    <xf numFmtId="0" fontId="50" fillId="6" borderId="4" xfId="1" applyFont="1" applyFill="1" applyBorder="1" applyAlignment="1">
      <alignment horizontal="left" vertical="center"/>
    </xf>
    <xf numFmtId="3" fontId="50" fillId="6" borderId="4" xfId="1" applyNumberFormat="1" applyFont="1" applyFill="1" applyBorder="1" applyAlignment="1">
      <alignment vertical="center"/>
    </xf>
    <xf numFmtId="10" fontId="50" fillId="6" borderId="4" xfId="3" applyNumberFormat="1" applyFont="1" applyFill="1" applyBorder="1" applyAlignment="1">
      <alignment vertical="center"/>
    </xf>
    <xf numFmtId="0" fontId="58" fillId="5" borderId="0" xfId="1" applyFont="1" applyFill="1" applyAlignment="1">
      <alignment horizontal="left" vertical="center" indent="1"/>
    </xf>
    <xf numFmtId="0" fontId="58" fillId="5" borderId="0" xfId="1" applyFont="1" applyFill="1" applyAlignment="1">
      <alignment horizontal="center" vertical="center"/>
    </xf>
    <xf numFmtId="0" fontId="72" fillId="4" borderId="0" xfId="1" applyFont="1" applyFill="1" applyAlignment="1">
      <alignment vertical="center"/>
    </xf>
    <xf numFmtId="3" fontId="72" fillId="4" borderId="0" xfId="1" applyNumberFormat="1" applyFont="1" applyFill="1" applyAlignment="1">
      <alignment vertical="center"/>
    </xf>
    <xf numFmtId="0" fontId="73" fillId="4" borderId="0" xfId="1" applyFont="1" applyFill="1" applyAlignment="1">
      <alignment horizontal="left" vertical="center"/>
    </xf>
    <xf numFmtId="10" fontId="72" fillId="4" borderId="0" xfId="3" applyNumberFormat="1" applyFont="1" applyFill="1" applyAlignment="1">
      <alignment vertical="center"/>
    </xf>
    <xf numFmtId="0" fontId="74" fillId="4" borderId="0" xfId="1" applyFont="1" applyFill="1"/>
    <xf numFmtId="0" fontId="74" fillId="0" borderId="0" xfId="1" applyFont="1"/>
    <xf numFmtId="0" fontId="75" fillId="4" borderId="0" xfId="1" applyFont="1" applyFill="1" applyAlignment="1">
      <alignment horizontal="left"/>
    </xf>
    <xf numFmtId="3" fontId="74" fillId="4" borderId="0" xfId="1" applyNumberFormat="1" applyFont="1" applyFill="1" applyAlignment="1">
      <alignment horizontal="right"/>
    </xf>
    <xf numFmtId="10" fontId="72" fillId="0" borderId="0" xfId="3" applyNumberFormat="1" applyFont="1"/>
    <xf numFmtId="0" fontId="76" fillId="4" borderId="0" xfId="1" applyFont="1" applyFill="1" applyAlignment="1">
      <alignment horizontal="left"/>
    </xf>
    <xf numFmtId="10" fontId="74" fillId="0" borderId="0" xfId="3" applyNumberFormat="1" applyFont="1"/>
    <xf numFmtId="9" fontId="74" fillId="0" borderId="0" xfId="1" applyNumberFormat="1" applyFont="1"/>
    <xf numFmtId="0" fontId="72" fillId="4" borderId="0" xfId="1" applyFont="1" applyFill="1"/>
    <xf numFmtId="0" fontId="72" fillId="0" borderId="0" xfId="1" applyFont="1"/>
    <xf numFmtId="0" fontId="77" fillId="0" borderId="0" xfId="1" applyFont="1" applyAlignment="1">
      <alignment horizontal="left" vertical="center"/>
    </xf>
    <xf numFmtId="17" fontId="78" fillId="0" borderId="0" xfId="1" applyNumberFormat="1" applyFont="1" applyAlignment="1">
      <alignment horizontal="right" vertical="center"/>
    </xf>
    <xf numFmtId="41" fontId="79" fillId="0" borderId="0" xfId="4" applyFont="1" applyAlignment="1">
      <alignment horizontal="left" vertical="center"/>
    </xf>
    <xf numFmtId="4" fontId="15" fillId="0" borderId="0" xfId="1" applyNumberFormat="1" applyFont="1" applyAlignment="1">
      <alignment vertical="center"/>
    </xf>
    <xf numFmtId="168" fontId="46" fillId="0" borderId="0" xfId="9" applyNumberFormat="1" applyFont="1" applyAlignment="1">
      <alignment horizontal="center"/>
    </xf>
    <xf numFmtId="2" fontId="46" fillId="0" borderId="0" xfId="9" applyNumberFormat="1" applyFont="1" applyAlignment="1">
      <alignment horizontal="center"/>
    </xf>
    <xf numFmtId="0" fontId="78" fillId="0" borderId="0" xfId="1" applyFont="1" applyAlignment="1">
      <alignment vertical="center"/>
    </xf>
    <xf numFmtId="41" fontId="77" fillId="0" borderId="0" xfId="4" applyFont="1" applyAlignment="1">
      <alignment horizontal="left" vertical="center"/>
    </xf>
    <xf numFmtId="0" fontId="77" fillId="0" borderId="0" xfId="1" applyFont="1" applyAlignment="1">
      <alignment vertical="center"/>
    </xf>
    <xf numFmtId="0" fontId="80" fillId="0" borderId="0" xfId="1" applyFont="1" applyAlignment="1">
      <alignment vertical="center"/>
    </xf>
    <xf numFmtId="0" fontId="81" fillId="0" borderId="0" xfId="1" applyFont="1" applyAlignment="1">
      <alignment vertical="center"/>
    </xf>
    <xf numFmtId="0" fontId="72" fillId="0" borderId="0" xfId="1" applyFont="1" applyAlignment="1">
      <alignment vertical="center"/>
    </xf>
    <xf numFmtId="3" fontId="72" fillId="0" borderId="0" xfId="1" applyNumberFormat="1" applyFont="1" applyAlignment="1">
      <alignment vertical="center"/>
    </xf>
    <xf numFmtId="0" fontId="73" fillId="0" borderId="0" xfId="1" applyFont="1" applyAlignment="1">
      <alignment horizontal="left" vertical="center"/>
    </xf>
    <xf numFmtId="0" fontId="82" fillId="0" borderId="0" xfId="1" applyFont="1" applyAlignment="1">
      <alignment vertical="center"/>
    </xf>
    <xf numFmtId="0" fontId="83" fillId="0" borderId="0" xfId="1" applyFont="1" applyAlignment="1">
      <alignment vertical="center"/>
    </xf>
    <xf numFmtId="168" fontId="50" fillId="0" borderId="0" xfId="9" applyNumberFormat="1" applyFont="1" applyAlignment="1">
      <alignment horizontal="center"/>
    </xf>
    <xf numFmtId="168" fontId="50" fillId="0" borderId="0" xfId="9" applyNumberFormat="1" applyFont="1"/>
    <xf numFmtId="2" fontId="50" fillId="0" borderId="0" xfId="9" applyNumberFormat="1" applyFont="1" applyAlignment="1">
      <alignment horizontal="center"/>
    </xf>
    <xf numFmtId="4" fontId="50" fillId="0" borderId="0" xfId="9" applyNumberFormat="1" applyFont="1"/>
    <xf numFmtId="0" fontId="49" fillId="4" borderId="1" xfId="1" applyFont="1" applyFill="1" applyBorder="1" applyAlignment="1">
      <alignment horizontal="center" vertical="center"/>
    </xf>
    <xf numFmtId="0" fontId="49" fillId="4" borderId="0" xfId="1" applyFont="1" applyFill="1" applyAlignment="1">
      <alignment horizontal="center" vertical="center"/>
    </xf>
    <xf numFmtId="0" fontId="49" fillId="4" borderId="2" xfId="1" applyFont="1" applyFill="1" applyBorder="1" applyAlignment="1">
      <alignment horizontal="center" vertical="center"/>
    </xf>
    <xf numFmtId="0" fontId="48" fillId="4" borderId="1" xfId="1" applyFont="1" applyFill="1" applyBorder="1" applyAlignment="1">
      <alignment horizontal="center" vertical="center"/>
    </xf>
    <xf numFmtId="0" fontId="48" fillId="4" borderId="0" xfId="1" applyFont="1" applyFill="1" applyAlignment="1">
      <alignment horizontal="center" vertical="center"/>
    </xf>
    <xf numFmtId="0" fontId="48" fillId="4" borderId="2" xfId="1" applyFont="1" applyFill="1" applyBorder="1" applyAlignment="1">
      <alignment horizontal="center" vertical="center"/>
    </xf>
    <xf numFmtId="0" fontId="31" fillId="5" borderId="1" xfId="1" applyFont="1" applyFill="1" applyBorder="1" applyAlignment="1">
      <alignment horizontal="left" vertical="center" wrapText="1" indent="1"/>
    </xf>
    <xf numFmtId="0" fontId="31" fillId="5" borderId="0" xfId="1" applyFont="1" applyFill="1" applyAlignment="1">
      <alignment horizontal="left" vertical="center" indent="1"/>
    </xf>
    <xf numFmtId="0" fontId="40" fillId="0" borderId="1" xfId="1" applyFont="1" applyBorder="1" applyAlignment="1">
      <alignment horizontal="center" vertical="center" wrapText="1"/>
    </xf>
    <xf numFmtId="0" fontId="40" fillId="0" borderId="0" xfId="1" applyFont="1" applyAlignment="1">
      <alignment horizontal="center" vertical="center" wrapText="1"/>
    </xf>
    <xf numFmtId="0" fontId="40" fillId="0" borderId="2" xfId="1" applyFont="1" applyBorder="1" applyAlignment="1">
      <alignment horizontal="center" vertical="center" wrapText="1"/>
    </xf>
    <xf numFmtId="0" fontId="46" fillId="4" borderId="1" xfId="0" applyFont="1" applyFill="1" applyBorder="1" applyAlignment="1">
      <alignment horizontal="left" vertical="center" wrapText="1"/>
    </xf>
    <xf numFmtId="0" fontId="46" fillId="4" borderId="0" xfId="0" applyFont="1" applyFill="1" applyAlignment="1">
      <alignment horizontal="left" vertical="center" wrapText="1"/>
    </xf>
    <xf numFmtId="0" fontId="46" fillId="4" borderId="2" xfId="0" applyFont="1" applyFill="1" applyBorder="1" applyAlignment="1">
      <alignment horizontal="left" vertical="center" wrapText="1"/>
    </xf>
    <xf numFmtId="0" fontId="46" fillId="4" borderId="3" xfId="0" applyFont="1" applyFill="1" applyBorder="1" applyAlignment="1">
      <alignment horizontal="left" vertical="center" wrapText="1"/>
    </xf>
    <xf numFmtId="0" fontId="46" fillId="4" borderId="4" xfId="0" applyFont="1" applyFill="1" applyBorder="1" applyAlignment="1">
      <alignment horizontal="left" vertical="center" wrapText="1"/>
    </xf>
    <xf numFmtId="0" fontId="46" fillId="4" borderId="5" xfId="0" applyFont="1" applyFill="1" applyBorder="1" applyAlignment="1">
      <alignment horizontal="left" vertical="center" wrapText="1"/>
    </xf>
    <xf numFmtId="0" fontId="45" fillId="4" borderId="0" xfId="1" applyFont="1" applyFill="1" applyAlignment="1">
      <alignment horizontal="center" vertical="center"/>
    </xf>
    <xf numFmtId="0" fontId="46" fillId="4" borderId="0" xfId="1" applyFont="1" applyFill="1" applyAlignment="1">
      <alignment horizontal="left" vertical="center" wrapText="1"/>
    </xf>
    <xf numFmtId="0" fontId="31" fillId="5" borderId="0" xfId="1" applyFont="1" applyFill="1" applyAlignment="1">
      <alignment horizontal="left" vertical="center" wrapText="1" indent="1"/>
    </xf>
    <xf numFmtId="0" fontId="28" fillId="0" borderId="3" xfId="1" applyFont="1" applyBorder="1" applyAlignment="1">
      <alignment horizontal="left" indent="2"/>
    </xf>
    <xf numFmtId="0" fontId="28" fillId="0" borderId="4" xfId="1" applyFont="1" applyBorder="1" applyAlignment="1">
      <alignment horizontal="left" indent="2"/>
    </xf>
    <xf numFmtId="0" fontId="28" fillId="0" borderId="5" xfId="1" applyFont="1" applyBorder="1" applyAlignment="1">
      <alignment horizontal="left" indent="2"/>
    </xf>
    <xf numFmtId="0" fontId="53" fillId="0" borderId="0" xfId="1" applyFont="1" applyAlignment="1">
      <alignment horizontal="center" vertical="center" wrapText="1"/>
    </xf>
    <xf numFmtId="0" fontId="31" fillId="5" borderId="1" xfId="1" applyFont="1" applyFill="1" applyBorder="1" applyAlignment="1">
      <alignment horizontal="left" vertical="center" wrapText="1"/>
    </xf>
    <xf numFmtId="0" fontId="31" fillId="5" borderId="0" xfId="1" applyFont="1" applyFill="1" applyAlignment="1">
      <alignment horizontal="left" vertical="center" wrapText="1"/>
    </xf>
    <xf numFmtId="0" fontId="31" fillId="5" borderId="2" xfId="1" applyFont="1" applyFill="1" applyBorder="1" applyAlignment="1">
      <alignment horizontal="left" vertical="center" wrapText="1"/>
    </xf>
    <xf numFmtId="0" fontId="31" fillId="5" borderId="1" xfId="1" applyFont="1" applyFill="1" applyBorder="1" applyAlignment="1">
      <alignment horizontal="left" vertical="center" wrapText="1" indent="2"/>
    </xf>
    <xf numFmtId="0" fontId="31" fillId="5" borderId="0" xfId="1" applyFont="1" applyFill="1" applyAlignment="1">
      <alignment horizontal="left" vertical="center" wrapText="1" indent="2"/>
    </xf>
    <xf numFmtId="0" fontId="47" fillId="5" borderId="0" xfId="1" applyFont="1" applyFill="1" applyAlignment="1">
      <alignment horizontal="center" vertical="center" wrapText="1"/>
    </xf>
    <xf numFmtId="0" fontId="55" fillId="5" borderId="0" xfId="1" applyFont="1" applyFill="1" applyAlignment="1">
      <alignment horizontal="center" vertical="center" wrapText="1"/>
    </xf>
    <xf numFmtId="0" fontId="47" fillId="5" borderId="0" xfId="1" applyFont="1" applyFill="1" applyAlignment="1">
      <alignment horizontal="center" vertical="center"/>
    </xf>
    <xf numFmtId="0" fontId="57" fillId="4" borderId="6" xfId="1" applyFont="1" applyFill="1" applyBorder="1" applyAlignment="1">
      <alignment horizontal="center" vertical="center"/>
    </xf>
    <xf numFmtId="0" fontId="57" fillId="4" borderId="7" xfId="1" applyFont="1" applyFill="1" applyBorder="1" applyAlignment="1">
      <alignment horizontal="center" vertical="center"/>
    </xf>
    <xf numFmtId="0" fontId="57" fillId="4" borderId="8" xfId="1" applyFont="1" applyFill="1" applyBorder="1" applyAlignment="1">
      <alignment horizontal="center" vertical="center"/>
    </xf>
    <xf numFmtId="1" fontId="31" fillId="5" borderId="0" xfId="13" applyNumberFormat="1" applyFont="1" applyFill="1" applyAlignment="1">
      <alignment horizontal="left" vertical="center" wrapText="1" indent="1"/>
    </xf>
    <xf numFmtId="0" fontId="85" fillId="0" borderId="0" xfId="1" applyFont="1" applyAlignment="1">
      <alignment vertical="center"/>
    </xf>
    <xf numFmtId="3" fontId="85" fillId="0" borderId="0" xfId="1" applyNumberFormat="1" applyFont="1" applyAlignment="1">
      <alignment vertical="center"/>
    </xf>
    <xf numFmtId="0" fontId="84" fillId="0" borderId="0" xfId="1" applyFont="1" applyAlignment="1">
      <alignment horizontal="left" vertical="center"/>
    </xf>
  </cellXfs>
  <cellStyles count="16">
    <cellStyle name="Millares [0] 2" xfId="4" xr:uid="{91074B8A-B38A-4A99-92A6-FB549BD57EF8}"/>
    <cellStyle name="Millares 2" xfId="2" xr:uid="{7DAC4C79-DF10-44D9-BE3D-1CCDD0EE4245}"/>
    <cellStyle name="Millares_INFOBU12" xfId="5" xr:uid="{626DDC04-04CD-4FA0-91C4-FDE294FAC1A0}"/>
    <cellStyle name="Normal" xfId="0" builtinId="0"/>
    <cellStyle name="Normal 2" xfId="1" xr:uid="{711D8417-92CC-434D-A1F4-1EB568A85B1A}"/>
    <cellStyle name="Normal 2 2" xfId="9" xr:uid="{D557A004-A48A-481B-A1DC-F460CC9DD525}"/>
    <cellStyle name="Normal 3" xfId="6" xr:uid="{B24E0F32-2C20-4E5A-A70D-5B7A4D7B471A}"/>
    <cellStyle name="Normal 4" xfId="15" xr:uid="{E4BCB1F8-23C5-4F27-B056-CC6B09C7B95C}"/>
    <cellStyle name="Normal 4 2" xfId="12" xr:uid="{BB711DD7-E3DA-4557-ADD4-6CE8B8F51D2F}"/>
    <cellStyle name="Normal 5" xfId="11" xr:uid="{D54325BF-DB54-45B9-8F96-85599107F19C}"/>
    <cellStyle name="Normal 6" xfId="14" xr:uid="{9FC52100-C6E6-4FAE-985B-F9FC3901F165}"/>
    <cellStyle name="Normal_OPECE" xfId="10" xr:uid="{B4288741-CC76-4574-9512-7B4A65CBA494}"/>
    <cellStyle name="Normal_OPSEP" xfId="7" xr:uid="{5BFC4076-2CD4-44B8-9934-7AF8FEFF1B33}"/>
    <cellStyle name="Normal_Posturas _1" xfId="8" xr:uid="{07AE670C-28DF-4B99-BC87-2E8C9D5E1F57}"/>
    <cellStyle name="Normal_TITULOS" xfId="13" xr:uid="{B818920C-8C4B-4FC3-8E88-187039261855}"/>
    <cellStyle name="Porcentaje 2" xfId="3" xr:uid="{5F56194C-3893-47FE-80C6-05BC99659134}"/>
  </cellStyles>
  <dxfs count="0"/>
  <tableStyles count="0" defaultTableStyle="TableStyleMedium2" defaultPivotStyle="PivotStyleLight16"/>
  <colors>
    <mruColors>
      <color rgb="FF2B2B75"/>
      <color rgb="FF011389"/>
      <color rgb="FF283380"/>
      <color rgb="FF28C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6A-4BE4-BAED-B4268501D46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6A-4BE4-BAED-B4268501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76992"/>
        <c:axId val="79950592"/>
      </c:barChart>
      <c:catAx>
        <c:axId val="79476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9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995059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4769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C06-4694-A61D-E3A6C1B5123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C06-4694-A61D-E3A6C1B5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09056"/>
        <c:axId val="128510592"/>
      </c:barChart>
      <c:catAx>
        <c:axId val="12850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51059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0905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609-4A73-8455-6585F132DE1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609-4A73-8455-6585F132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8720"/>
        <c:axId val="144640256"/>
      </c:barChart>
      <c:catAx>
        <c:axId val="144638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4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40256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3872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9F-484F-AF99-D57044C0193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9F-484F-AF99-D57044C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6016"/>
        <c:axId val="152647552"/>
      </c:barChart>
      <c:catAx>
        <c:axId val="1526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64755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601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27C-431F-A4BC-0C9A9E273D1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27C-431F-A4BC-0C9A9E27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64416"/>
        <c:axId val="152765952"/>
      </c:barChart>
      <c:catAx>
        <c:axId val="15276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65952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4416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43A-40E1-B280-BDE21A05E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43A-40E1-B280-BDE21A05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84256"/>
        <c:axId val="152822912"/>
      </c:barChart>
      <c:catAx>
        <c:axId val="152784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82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82291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84256"/>
        <c:crosses val="autoZero"/>
        <c:crossBetween val="between"/>
        <c:majorUnit val="3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5E-45BA-BFDF-36B32FE4299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5E-45BA-BFDF-36B32FE4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8592"/>
        <c:axId val="160248576"/>
      </c:barChart>
      <c:catAx>
        <c:axId val="160238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48576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385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43F-4CD0-B0B0-619C00CB431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43F-4CD0-B0B0-619C00CB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62784"/>
        <c:axId val="160272768"/>
      </c:barChart>
      <c:catAx>
        <c:axId val="16026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7276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62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16-41CC-B56C-A4814DDD68A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16-41CC-B56C-A4814DDD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91072"/>
        <c:axId val="160301056"/>
      </c:barChart>
      <c:catAx>
        <c:axId val="160291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0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01056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91072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ACE-4C68-9929-CA554972135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ACE-4C68-9929-CA554972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19360"/>
        <c:axId val="160320896"/>
      </c:barChart>
      <c:catAx>
        <c:axId val="160319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20896"/>
        <c:scaling>
          <c:orientation val="minMax"/>
          <c:max val="12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19360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91E-44BB-9B75-83A5AC8D1D2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91E-44BB-9B75-83A5AC8D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59936"/>
        <c:axId val="160361472"/>
      </c:barChart>
      <c:catAx>
        <c:axId val="160359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6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6147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5993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CA1-4F24-960B-A6484E3403D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CA1-4F24-960B-A6484E34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12352"/>
        <c:axId val="148370176"/>
      </c:barChart>
      <c:catAx>
        <c:axId val="148212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37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7017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212352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F2A-4267-865F-7D5159C460F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F2A-4267-865F-7D5159C4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38784"/>
        <c:axId val="160840320"/>
      </c:barChart>
      <c:catAx>
        <c:axId val="16083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4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840320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38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39D-40D5-BDAC-E2C275E91D5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39D-40D5-BDAC-E2C275E9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7888"/>
        <c:axId val="161159424"/>
      </c:barChart>
      <c:catAx>
        <c:axId val="16115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159424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788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49B-4662-B6CB-9443CB211A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49B-4662-B6CB-9443CB21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20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00000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9846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E1-4F17-A661-5C88385FDF0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E1-4F17-A661-5C88385F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4400"/>
        <c:axId val="161895936"/>
      </c:barChart>
      <c:catAx>
        <c:axId val="161894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89593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4400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913-4048-A33F-39C028BED2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913-4048-A33F-39C028BE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4240"/>
        <c:axId val="161936512"/>
      </c:barChart>
      <c:catAx>
        <c:axId val="16191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36512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14240"/>
        <c:crosses val="autoZero"/>
        <c:crossBetween val="between"/>
        <c:majorUnit val="2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F9-46A1-A4B5-A99B56BB8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4F9-46A1-A4B5-A99B56BB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27680"/>
        <c:axId val="163533568"/>
      </c:barChart>
      <c:catAx>
        <c:axId val="16352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3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3568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2768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78A-4420-80CC-C8ECAC4C166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78A-4420-80CC-C8ECAC4C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4160"/>
        <c:axId val="163774848"/>
      </c:barChart>
      <c:catAx>
        <c:axId val="163564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77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774848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64160"/>
        <c:crosses val="autoZero"/>
        <c:crossBetween val="between"/>
        <c:majorUnit val="4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6D3-4A11-82FB-68ADD411CF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6D3-4A11-82FB-68ADD411C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1344"/>
        <c:axId val="163803136"/>
      </c:barChart>
      <c:catAx>
        <c:axId val="16380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03136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134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BF2-4A35-9629-A076CC6223A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BF2-4A35-9629-A076CC62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3248"/>
        <c:axId val="163814784"/>
      </c:barChart>
      <c:catAx>
        <c:axId val="163813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14784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3248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411-4E0A-B72F-D2772D9D19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411-4E0A-B72F-D2772D9D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74304"/>
        <c:axId val="163875840"/>
      </c:barChart>
      <c:catAx>
        <c:axId val="16387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75840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4304"/>
        <c:crosses val="autoZero"/>
        <c:crossBetween val="between"/>
        <c:majorUnit val="1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69B-470F-9505-9D66142C08E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69B-470F-9505-9D66142C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11296"/>
        <c:axId val="152726912"/>
      </c:barChart>
      <c:catAx>
        <c:axId val="152311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2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2691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3112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F0A-4E8C-894B-AABC74F01A3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F0A-4E8C-894B-AABC74F0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952"/>
        <c:axId val="164047488"/>
      </c:barChart>
      <c:catAx>
        <c:axId val="164045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4748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5952"/>
        <c:crosses val="autoZero"/>
        <c:crossBetween val="between"/>
        <c:majorUnit val="1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085-49DC-AA14-F41712C723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085-49DC-AA14-F41712C7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66048"/>
        <c:axId val="164067584"/>
      </c:barChart>
      <c:catAx>
        <c:axId val="164066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6758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604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1D3-42BA-8B01-62ADD98704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1D3-42BA-8B01-62ADD987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62272"/>
        <c:axId val="164263808"/>
      </c:barChart>
      <c:catAx>
        <c:axId val="164262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6380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2272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EEF-44AF-8029-0E36AF518FEF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EEF-44AF-8029-0E36AF51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82368"/>
        <c:axId val="164283904"/>
      </c:barChart>
      <c:catAx>
        <c:axId val="164282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8390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236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A3-4EB2-B5AB-ABC0DE3719F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A3-4EB2-B5AB-ABC0DE371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95424"/>
        <c:axId val="164775040"/>
      </c:barChart>
      <c:catAx>
        <c:axId val="1646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77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775040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695424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C9-41EE-B2E1-06C3D83C799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BC9-41EE-B2E1-06C3D8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2016"/>
        <c:axId val="175637248"/>
      </c:barChart>
      <c:catAx>
        <c:axId val="16482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3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3724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82201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Notas de Crédito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#,##0</c:formatCode>
                <c:ptCount val="6"/>
                <c:pt idx="0">
                  <c:v>1122062024.3799999</c:v>
                </c:pt>
                <c:pt idx="1">
                  <c:v>904805849.11000013</c:v>
                </c:pt>
                <c:pt idx="2">
                  <c:v>443129294.28999949</c:v>
                </c:pt>
                <c:pt idx="3">
                  <c:v>325253644.80000013</c:v>
                </c:pt>
                <c:pt idx="4">
                  <c:v>162387162.49999997</c:v>
                </c:pt>
                <c:pt idx="5">
                  <c:v>263411286.35999995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Inversión</c:v>
                </c:pt>
                <c:pt idx="1">
                  <c:v>Certificados de Tesorería</c:v>
                </c:pt>
                <c:pt idx="2">
                  <c:v>Depositos a Plazo</c:v>
                </c:pt>
                <c:pt idx="3">
                  <c:v>Obligaciones y Papel Comercial</c:v>
                </c:pt>
                <c:pt idx="4">
                  <c:v>Bonos del Estado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#,##0</c:formatCode>
                <c:ptCount val="6"/>
                <c:pt idx="0">
                  <c:v>1054633388.0500001</c:v>
                </c:pt>
                <c:pt idx="1">
                  <c:v>849884469.52999961</c:v>
                </c:pt>
                <c:pt idx="2">
                  <c:v>787268395.54999995</c:v>
                </c:pt>
                <c:pt idx="3">
                  <c:v>304474027.88999993</c:v>
                </c:pt>
                <c:pt idx="4">
                  <c:v>171615018.86999997</c:v>
                </c:pt>
                <c:pt idx="5">
                  <c:v>260902157.28999999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7.1055381400208992E-2"/>
                  <c:y val="-0.157333611444264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9.0909090909090912E-2"/>
                  <c:y val="0.1492200726564807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Nacional!$N$13:$N$14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Nacional!$O$13:$O$14</c:f>
              <c:numCache>
                <c:formatCode>_(* #,##0_);_(* \(#,##0\);_(* "-"??_);_(@_)</c:formatCode>
                <c:ptCount val="2"/>
                <c:pt idx="0">
                  <c:v>3195735392.6899996</c:v>
                </c:pt>
                <c:pt idx="1">
                  <c:v>3346411596.5071793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ENERO - JUNIO 2023</a:t>
            </a: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Nacional!$N$18:$N$19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Nacional!$O$18:$O$19</c:f>
              <c:numCache>
                <c:formatCode>#,##0</c:formatCode>
                <c:ptCount val="2"/>
                <c:pt idx="0">
                  <c:v>3963518552.3400002</c:v>
                </c:pt>
                <c:pt idx="1">
                  <c:v>3974095043.5271807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4.3604589019132958E-2"/>
                  <c:y val="-0.2546203628333562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2.9650122920155338E-2"/>
                  <c:y val="0.2346804858195181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Nacional!$N$8:$N$9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Nacional!$O$8:$O$9</c:f>
              <c:numCache>
                <c:formatCode>_(* #,##0_);_(* \(#,##0\);_(* "-"??_);_(@_)</c:formatCode>
                <c:ptCount val="2"/>
                <c:pt idx="0">
                  <c:v>25313868.750000004</c:v>
                </c:pt>
                <c:pt idx="1">
                  <c:v>19507668.710000001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8B4-487D-B217-80486E46956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8B4-487D-B217-80486E46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55552"/>
        <c:axId val="175673728"/>
      </c:barChart>
      <c:catAx>
        <c:axId val="1756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7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7372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55552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5.4898196612469113E-2"/>
                  <c:y val="-0.1282127149395625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4.2254122945787724E-2"/>
                  <c:y val="0.146224128105597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Nacional!$N$39:$N$40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Nacional!$O$39:$O$40</c:f>
              <c:numCache>
                <c:formatCode>#,##0</c:formatCode>
                <c:ptCount val="2"/>
                <c:pt idx="0">
                  <c:v>2006928815.7999997</c:v>
                </c:pt>
                <c:pt idx="1">
                  <c:v>2190799140.6059985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5.9648450344681324E-2"/>
                  <c:y val="8.471569114681198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Nacional!$N$44:$N$45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Nacional!$O$44:$O$45</c:f>
              <c:numCache>
                <c:formatCode>#,##0</c:formatCode>
                <c:ptCount val="2"/>
                <c:pt idx="0">
                  <c:v>2033106687.2699997</c:v>
                </c:pt>
                <c:pt idx="1">
                  <c:v>2215093243.5059986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-4.5267489711934158E-2"/>
                  <c:y val="9.502037826596761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6.584362139917696E-2"/>
                  <c:y val="-9.978152290988513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Nacional!$N$33:$N$34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Nacional!$O$33:$O$34</c:f>
              <c:numCache>
                <c:formatCode>#,##0</c:formatCode>
                <c:ptCount val="2"/>
                <c:pt idx="0">
                  <c:v>26177871.469999999</c:v>
                </c:pt>
                <c:pt idx="1">
                  <c:v>24294102.430000003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A7E-4C02-83A8-F2DA27811DF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A7E-4C02-83A8-F2DA2781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18528"/>
        <c:axId val="177324416"/>
      </c:barChart>
      <c:catAx>
        <c:axId val="177318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2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24416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1852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5B5-472E-BFEE-D6A389A0048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5B5-472E-BFEE-D6A389A0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9056"/>
        <c:axId val="184324096"/>
      </c:barChart>
      <c:catAx>
        <c:axId val="18426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2409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9056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EE1-463E-BEEC-E29A38AC951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EE1-463E-BEEC-E29A38AC9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338304"/>
        <c:axId val="184339840"/>
      </c:barChart>
      <c:catAx>
        <c:axId val="18433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39840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8304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8C8-4EAD-B3EC-741902B6A58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8C8-4EAD-B3EC-741902B6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2016"/>
        <c:axId val="188703872"/>
      </c:barChart>
      <c:catAx>
        <c:axId val="18426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3872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201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F06-47FE-A470-E06F67CE0C5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F06-47FE-A470-E06F67CE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36224"/>
        <c:axId val="184437760"/>
      </c:barChart>
      <c:catAx>
        <c:axId val="18443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37760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622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62-4862-965A-D93C2056660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362-4862-965A-D93C20566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41056"/>
        <c:axId val="185342592"/>
      </c:barChart>
      <c:catAx>
        <c:axId val="185341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342592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105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D72-4D67-B55B-CA657F7CB2D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D72-4D67-B55B-CA657F7CB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63264"/>
        <c:axId val="185964800"/>
      </c:barChart>
      <c:catAx>
        <c:axId val="185963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6480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326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EE4-45D4-B328-DDD3C69D5F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EE4-45D4-B328-DDD3C69D5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70080"/>
        <c:axId val="186271616"/>
      </c:barChart>
      <c:catAx>
        <c:axId val="18627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271616"/>
        <c:scaling>
          <c:orientation val="minMax"/>
          <c:max val="7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0080"/>
        <c:crosses val="autoZero"/>
        <c:crossBetween val="between"/>
        <c:majorUnit val="1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429-4A56-A06C-337AC0E2808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429-4A56-A06C-337AC0E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314752"/>
        <c:axId val="186316288"/>
      </c:barChart>
      <c:catAx>
        <c:axId val="18631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316288"/>
        <c:scaling>
          <c:orientation val="minMax"/>
          <c:max val="63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4752"/>
        <c:crosses val="autoZero"/>
        <c:crossBetween val="between"/>
        <c:majorUnit val="9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9B9-4A94-A54D-E04360BA26F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9B9-4A94-A54D-E04360BA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02080"/>
        <c:axId val="188707968"/>
      </c:barChart>
      <c:catAx>
        <c:axId val="18870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7968"/>
        <c:scaling>
          <c:orientation val="minMax"/>
          <c:max val="32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2080"/>
        <c:crosses val="autoZero"/>
        <c:crossBetween val="between"/>
        <c:majorUnit val="8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DC-4EA5-A672-241A2DFCDCB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DC-4EA5-A672-241A2DFC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32768"/>
        <c:axId val="188871424"/>
      </c:barChart>
      <c:catAx>
        <c:axId val="188832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7142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32768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7BE-4460-9193-CF2DB385780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7BE-4460-9193-CF2DB385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700352"/>
        <c:axId val="190054400"/>
      </c:barChart>
      <c:catAx>
        <c:axId val="189700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5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544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9700352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1B-4A5C-8748-4D1444A61DD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1B-4A5C-8748-4D1444A61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64512"/>
        <c:axId val="190066048"/>
      </c:barChart>
      <c:catAx>
        <c:axId val="19006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6604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451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DE8-4497-AF0F-FEA1B270222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DE8-4497-AF0F-FEA1B270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3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12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2966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0F-4318-990B-F3E4A6A1B57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0F-4318-990B-F3E4A6A1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57728"/>
        <c:axId val="216059264"/>
      </c:barChart>
      <c:catAx>
        <c:axId val="21605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6059264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772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1DE-4C71-B638-ACC39AD6B55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1DE-4C71-B638-ACC39AD6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57952"/>
        <c:axId val="190159488"/>
      </c:barChart>
      <c:catAx>
        <c:axId val="19015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5948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795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312-441C-9E30-ADB89C07FDC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312-441C-9E30-ADB89C07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51776"/>
        <c:axId val="190253312"/>
      </c:barChart>
      <c:catAx>
        <c:axId val="19025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5331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177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A0-449B-B41F-3F1C4E98D56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A0-449B-B41F-3F1C4E98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1872"/>
        <c:axId val="190273408"/>
      </c:barChart>
      <c:catAx>
        <c:axId val="19027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73408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1872"/>
        <c:crosses val="autoZero"/>
        <c:crossBetween val="between"/>
        <c:majorUnit val="3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1C8-4DAD-A955-24BA1A1CF94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1C8-4DAD-A955-24BA1A1C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28896"/>
        <c:axId val="197330432"/>
      </c:barChart>
      <c:catAx>
        <c:axId val="197328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3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33043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288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B2-4625-BDE5-C20F5770F32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B2-4625-BDE5-C20F5770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56928"/>
        <c:axId val="197461120"/>
      </c:barChart>
      <c:catAx>
        <c:axId val="197356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461120"/>
        <c:scaling>
          <c:orientation val="minMax"/>
          <c:max val="9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56928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F57-4C10-B8ED-614819A5884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F57-4C10-B8ED-614819A5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91712"/>
        <c:axId val="197501696"/>
      </c:barChart>
      <c:catAx>
        <c:axId val="197491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0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01696"/>
        <c:scaling>
          <c:orientation val="minMax"/>
          <c:max val="3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91712"/>
        <c:crosses val="autoZero"/>
        <c:crossBetween val="between"/>
        <c:majorUnit val="8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3D7-411A-8594-DEBD6E2053C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3D7-411A-8594-DEBD6E20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1808"/>
        <c:axId val="197521792"/>
      </c:barChart>
      <c:catAx>
        <c:axId val="19751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2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2179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11808"/>
        <c:crosses val="autoZero"/>
        <c:crossBetween val="between"/>
        <c:majorUnit val="3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2E-4AAC-8F12-9E0A7A66927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2E-4AAC-8F12-9E0A7A66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190208"/>
        <c:axId val="200192000"/>
      </c:barChart>
      <c:catAx>
        <c:axId val="20019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92000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020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D6-4A10-BD75-C6937B6ADF7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D6-4A10-BD75-C6937B6A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07616"/>
        <c:axId val="200609152"/>
      </c:barChart>
      <c:catAx>
        <c:axId val="20060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09152"/>
        <c:scaling>
          <c:orientation val="minMax"/>
          <c:max val="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7616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63A-40BC-8FFE-968C009DF76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63A-40BC-8FFE-968C009D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35904"/>
        <c:axId val="200637440"/>
      </c:barChart>
      <c:catAx>
        <c:axId val="20063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3744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5904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5A-486A-85E9-CF24F59457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25A-486A-85E9-CF24F594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63296"/>
        <c:axId val="442664832"/>
      </c:barChart>
      <c:catAx>
        <c:axId val="44266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2664832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329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8CA-4FE8-A5DA-8B18AD15BA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8CA-4FE8-A5DA-8B18AD15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56000"/>
        <c:axId val="200657536"/>
      </c:barChart>
      <c:catAx>
        <c:axId val="200656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57536"/>
        <c:scaling>
          <c:orientation val="minMax"/>
          <c:max val="1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600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BF1-4A24-B3B3-BBC863C7DB3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BF1-4A24-B3B3-BBC863C7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7056"/>
        <c:axId val="200718592"/>
      </c:barChart>
      <c:catAx>
        <c:axId val="200717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71859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705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539-4AA6-A691-409652D7DDC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539-4AA6-A691-409652D7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10880"/>
        <c:axId val="200812416"/>
      </c:barChart>
      <c:catAx>
        <c:axId val="200810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12416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088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97-4BB7-9974-8654CBDD6D5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97-4BB7-9974-8654CBDD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55552"/>
        <c:axId val="200857088"/>
      </c:barChart>
      <c:catAx>
        <c:axId val="2008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5708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5552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DEA-46A9-9022-3258AC88F24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DEA-46A9-9022-3258AC8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3440"/>
        <c:axId val="201147520"/>
      </c:barChart>
      <c:catAx>
        <c:axId val="2011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4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147520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3344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DC-4A43-87BA-92DC99C7160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DC-4A43-87BA-92DC99C7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90400"/>
        <c:axId val="201200384"/>
      </c:barChart>
      <c:catAx>
        <c:axId val="20119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0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0038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90400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677-4F29-8B27-101140E9B2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677-4F29-8B27-101140E9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35072"/>
        <c:axId val="201245056"/>
      </c:barChart>
      <c:catAx>
        <c:axId val="20123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4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45056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35072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Mensual'!$J$23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Mensual'!$J$24:$J$26</c:f>
              <c:numCache>
                <c:formatCode>_(* #,##0_);_(* \(#,##0\);_(* "-"_);_(@_)</c:formatCode>
                <c:ptCount val="3"/>
                <c:pt idx="0">
                  <c:v>729138.95999999985</c:v>
                </c:pt>
                <c:pt idx="1">
                  <c:v>580865025.49000001</c:v>
                </c:pt>
                <c:pt idx="2">
                  <c:v>581594164.45000005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Mensual'!$K$23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Mensual'!$K$24:$K$26</c:f>
              <c:numCache>
                <c:formatCode>_(* #,##0_);_(* \(#,##0\);_(* "-"_);_(@_)</c:formatCode>
                <c:ptCount val="3"/>
                <c:pt idx="0">
                  <c:v>5455432.0700000022</c:v>
                </c:pt>
                <c:pt idx="1">
                  <c:v>704071017.42999947</c:v>
                </c:pt>
                <c:pt idx="2">
                  <c:v>709526449.49999952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Mensual'!$J$51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Mensual'!$J$52:$J$54</c:f>
              <c:numCache>
                <c:formatCode>_(* #,##0_);_(* \(#,##0\);_(* "-"_);_(@_)</c:formatCode>
                <c:ptCount val="3"/>
                <c:pt idx="0">
                  <c:v>729138.95999999985</c:v>
                </c:pt>
                <c:pt idx="1">
                  <c:v>311613250.60000002</c:v>
                </c:pt>
                <c:pt idx="2">
                  <c:v>312342389.56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Mensual'!$K$51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Mensual'!$K$52:$K$54</c:f>
              <c:numCache>
                <c:formatCode>_(* #,##0_);_(* \(#,##0\);_(* "-"_);_(@_)</c:formatCode>
                <c:ptCount val="3"/>
                <c:pt idx="0">
                  <c:v>5455432.0700000022</c:v>
                </c:pt>
                <c:pt idx="1">
                  <c:v>398129362.70906872</c:v>
                </c:pt>
                <c:pt idx="2">
                  <c:v>403584794.77906871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09536"/>
        <c:crosses val="autoZero"/>
        <c:crossBetween val="between"/>
        <c:majorUnit val="10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817-4C51-8CE1-85A38758D02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817-4C51-8CE1-85A38758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44448"/>
        <c:axId val="128393216"/>
      </c:barChart>
      <c:catAx>
        <c:axId val="507144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3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39321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0714444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388-473D-A899-8D8CDF27A2E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388-473D-A899-8D8CDF27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32000"/>
        <c:axId val="128433536"/>
      </c:barChart>
      <c:catAx>
        <c:axId val="128432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33536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2000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70B-4590-9029-D0D1A88122D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70B-4590-9029-D0D1A881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60288"/>
        <c:axId val="128461824"/>
      </c:barChart>
      <c:catAx>
        <c:axId val="128460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61824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0288"/>
        <c:crosses val="autoZero"/>
        <c:crossBetween val="between"/>
        <c:majorUnit val="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image" Target="../media/image2.png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/Relationships>
</file>

<file path=xl/drawings/_rels/drawing3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9.xml"/><Relationship Id="rId7" Type="http://schemas.openxmlformats.org/officeDocument/2006/relationships/image" Target="../media/image2.png"/><Relationship Id="rId2" Type="http://schemas.openxmlformats.org/officeDocument/2006/relationships/chart" Target="../charts/chart358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5" Type="http://schemas.openxmlformats.org/officeDocument/2006/relationships/chart" Target="../charts/chart361.xml"/><Relationship Id="rId4" Type="http://schemas.openxmlformats.org/officeDocument/2006/relationships/chart" Target="../charts/chart360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85.xml"/><Relationship Id="rId21" Type="http://schemas.openxmlformats.org/officeDocument/2006/relationships/chart" Target="../charts/chart89.xml"/><Relationship Id="rId63" Type="http://schemas.openxmlformats.org/officeDocument/2006/relationships/chart" Target="../charts/chart131.xml"/><Relationship Id="rId159" Type="http://schemas.openxmlformats.org/officeDocument/2006/relationships/chart" Target="../charts/chart227.xml"/><Relationship Id="rId170" Type="http://schemas.openxmlformats.org/officeDocument/2006/relationships/chart" Target="../charts/chart238.xml"/><Relationship Id="rId226" Type="http://schemas.openxmlformats.org/officeDocument/2006/relationships/chart" Target="../charts/chart294.xml"/><Relationship Id="rId268" Type="http://schemas.openxmlformats.org/officeDocument/2006/relationships/chart" Target="../charts/chart336.xml"/><Relationship Id="rId32" Type="http://schemas.openxmlformats.org/officeDocument/2006/relationships/chart" Target="../charts/chart100.xml"/><Relationship Id="rId74" Type="http://schemas.openxmlformats.org/officeDocument/2006/relationships/chart" Target="../charts/chart142.xml"/><Relationship Id="rId128" Type="http://schemas.openxmlformats.org/officeDocument/2006/relationships/chart" Target="../charts/chart196.xml"/><Relationship Id="rId5" Type="http://schemas.openxmlformats.org/officeDocument/2006/relationships/chart" Target="../charts/chart73.xml"/><Relationship Id="rId181" Type="http://schemas.openxmlformats.org/officeDocument/2006/relationships/chart" Target="../charts/chart249.xml"/><Relationship Id="rId237" Type="http://schemas.openxmlformats.org/officeDocument/2006/relationships/chart" Target="../charts/chart305.xml"/><Relationship Id="rId279" Type="http://schemas.openxmlformats.org/officeDocument/2006/relationships/chart" Target="../charts/chart347.xml"/><Relationship Id="rId43" Type="http://schemas.openxmlformats.org/officeDocument/2006/relationships/chart" Target="../charts/chart111.xml"/><Relationship Id="rId139" Type="http://schemas.openxmlformats.org/officeDocument/2006/relationships/chart" Target="../charts/chart207.xml"/><Relationship Id="rId85" Type="http://schemas.openxmlformats.org/officeDocument/2006/relationships/chart" Target="../charts/chart153.xml"/><Relationship Id="rId150" Type="http://schemas.openxmlformats.org/officeDocument/2006/relationships/chart" Target="../charts/chart218.xml"/><Relationship Id="rId192" Type="http://schemas.openxmlformats.org/officeDocument/2006/relationships/chart" Target="../charts/chart260.xml"/><Relationship Id="rId206" Type="http://schemas.openxmlformats.org/officeDocument/2006/relationships/chart" Target="../charts/chart274.xml"/><Relationship Id="rId248" Type="http://schemas.openxmlformats.org/officeDocument/2006/relationships/chart" Target="../charts/chart316.xml"/><Relationship Id="rId269" Type="http://schemas.openxmlformats.org/officeDocument/2006/relationships/chart" Target="../charts/chart337.xml"/><Relationship Id="rId12" Type="http://schemas.openxmlformats.org/officeDocument/2006/relationships/chart" Target="../charts/chart80.xml"/><Relationship Id="rId33" Type="http://schemas.openxmlformats.org/officeDocument/2006/relationships/chart" Target="../charts/chart101.xml"/><Relationship Id="rId108" Type="http://schemas.openxmlformats.org/officeDocument/2006/relationships/chart" Target="../charts/chart176.xml"/><Relationship Id="rId129" Type="http://schemas.openxmlformats.org/officeDocument/2006/relationships/chart" Target="../charts/chart197.xml"/><Relationship Id="rId280" Type="http://schemas.openxmlformats.org/officeDocument/2006/relationships/chart" Target="../charts/chart348.xml"/><Relationship Id="rId54" Type="http://schemas.openxmlformats.org/officeDocument/2006/relationships/chart" Target="../charts/chart122.xml"/><Relationship Id="rId75" Type="http://schemas.openxmlformats.org/officeDocument/2006/relationships/chart" Target="../charts/chart143.xml"/><Relationship Id="rId96" Type="http://schemas.openxmlformats.org/officeDocument/2006/relationships/chart" Target="../charts/chart164.xml"/><Relationship Id="rId140" Type="http://schemas.openxmlformats.org/officeDocument/2006/relationships/chart" Target="../charts/chart208.xml"/><Relationship Id="rId161" Type="http://schemas.openxmlformats.org/officeDocument/2006/relationships/chart" Target="../charts/chart229.xml"/><Relationship Id="rId182" Type="http://schemas.openxmlformats.org/officeDocument/2006/relationships/chart" Target="../charts/chart250.xml"/><Relationship Id="rId217" Type="http://schemas.openxmlformats.org/officeDocument/2006/relationships/chart" Target="../charts/chart285.xml"/><Relationship Id="rId6" Type="http://schemas.openxmlformats.org/officeDocument/2006/relationships/chart" Target="../charts/chart74.xml"/><Relationship Id="rId238" Type="http://schemas.openxmlformats.org/officeDocument/2006/relationships/chart" Target="../charts/chart306.xml"/><Relationship Id="rId259" Type="http://schemas.openxmlformats.org/officeDocument/2006/relationships/chart" Target="../charts/chart327.xml"/><Relationship Id="rId23" Type="http://schemas.openxmlformats.org/officeDocument/2006/relationships/chart" Target="../charts/chart91.xml"/><Relationship Id="rId119" Type="http://schemas.openxmlformats.org/officeDocument/2006/relationships/chart" Target="../charts/chart187.xml"/><Relationship Id="rId270" Type="http://schemas.openxmlformats.org/officeDocument/2006/relationships/chart" Target="../charts/chart338.xml"/><Relationship Id="rId44" Type="http://schemas.openxmlformats.org/officeDocument/2006/relationships/chart" Target="../charts/chart112.xml"/><Relationship Id="rId65" Type="http://schemas.openxmlformats.org/officeDocument/2006/relationships/chart" Target="../charts/chart133.xml"/><Relationship Id="rId86" Type="http://schemas.openxmlformats.org/officeDocument/2006/relationships/chart" Target="../charts/chart154.xml"/><Relationship Id="rId130" Type="http://schemas.openxmlformats.org/officeDocument/2006/relationships/chart" Target="../charts/chart198.xml"/><Relationship Id="rId151" Type="http://schemas.openxmlformats.org/officeDocument/2006/relationships/chart" Target="../charts/chart219.xml"/><Relationship Id="rId172" Type="http://schemas.openxmlformats.org/officeDocument/2006/relationships/chart" Target="../charts/chart240.xml"/><Relationship Id="rId193" Type="http://schemas.openxmlformats.org/officeDocument/2006/relationships/chart" Target="../charts/chart261.xml"/><Relationship Id="rId207" Type="http://schemas.openxmlformats.org/officeDocument/2006/relationships/chart" Target="../charts/chart275.xml"/><Relationship Id="rId228" Type="http://schemas.openxmlformats.org/officeDocument/2006/relationships/chart" Target="../charts/chart296.xml"/><Relationship Id="rId249" Type="http://schemas.openxmlformats.org/officeDocument/2006/relationships/chart" Target="../charts/chart317.xml"/><Relationship Id="rId13" Type="http://schemas.openxmlformats.org/officeDocument/2006/relationships/chart" Target="../charts/chart81.xml"/><Relationship Id="rId109" Type="http://schemas.openxmlformats.org/officeDocument/2006/relationships/chart" Target="../charts/chart177.xml"/><Relationship Id="rId260" Type="http://schemas.openxmlformats.org/officeDocument/2006/relationships/chart" Target="../charts/chart328.xml"/><Relationship Id="rId281" Type="http://schemas.openxmlformats.org/officeDocument/2006/relationships/chart" Target="../charts/chart349.xml"/><Relationship Id="rId34" Type="http://schemas.openxmlformats.org/officeDocument/2006/relationships/chart" Target="../charts/chart102.xml"/><Relationship Id="rId55" Type="http://schemas.openxmlformats.org/officeDocument/2006/relationships/chart" Target="../charts/chart123.xml"/><Relationship Id="rId76" Type="http://schemas.openxmlformats.org/officeDocument/2006/relationships/chart" Target="../charts/chart144.xml"/><Relationship Id="rId97" Type="http://schemas.openxmlformats.org/officeDocument/2006/relationships/chart" Target="../charts/chart165.xml"/><Relationship Id="rId120" Type="http://schemas.openxmlformats.org/officeDocument/2006/relationships/chart" Target="../charts/chart188.xml"/><Relationship Id="rId141" Type="http://schemas.openxmlformats.org/officeDocument/2006/relationships/chart" Target="../charts/chart209.xml"/><Relationship Id="rId7" Type="http://schemas.openxmlformats.org/officeDocument/2006/relationships/chart" Target="../charts/chart75.xml"/><Relationship Id="rId162" Type="http://schemas.openxmlformats.org/officeDocument/2006/relationships/chart" Target="../charts/chart230.xml"/><Relationship Id="rId183" Type="http://schemas.openxmlformats.org/officeDocument/2006/relationships/chart" Target="../charts/chart251.xml"/><Relationship Id="rId218" Type="http://schemas.openxmlformats.org/officeDocument/2006/relationships/chart" Target="../charts/chart286.xml"/><Relationship Id="rId239" Type="http://schemas.openxmlformats.org/officeDocument/2006/relationships/chart" Target="../charts/chart307.xml"/><Relationship Id="rId250" Type="http://schemas.openxmlformats.org/officeDocument/2006/relationships/chart" Target="../charts/chart318.xml"/><Relationship Id="rId271" Type="http://schemas.openxmlformats.org/officeDocument/2006/relationships/chart" Target="../charts/chart339.xml"/><Relationship Id="rId24" Type="http://schemas.openxmlformats.org/officeDocument/2006/relationships/chart" Target="../charts/chart92.xml"/><Relationship Id="rId45" Type="http://schemas.openxmlformats.org/officeDocument/2006/relationships/chart" Target="../charts/chart113.xml"/><Relationship Id="rId66" Type="http://schemas.openxmlformats.org/officeDocument/2006/relationships/chart" Target="../charts/chart134.xml"/><Relationship Id="rId87" Type="http://schemas.openxmlformats.org/officeDocument/2006/relationships/chart" Target="../charts/chart155.xml"/><Relationship Id="rId110" Type="http://schemas.openxmlformats.org/officeDocument/2006/relationships/chart" Target="../charts/chart178.xml"/><Relationship Id="rId131" Type="http://schemas.openxmlformats.org/officeDocument/2006/relationships/chart" Target="../charts/chart199.xml"/><Relationship Id="rId152" Type="http://schemas.openxmlformats.org/officeDocument/2006/relationships/chart" Target="../charts/chart220.xml"/><Relationship Id="rId173" Type="http://schemas.openxmlformats.org/officeDocument/2006/relationships/chart" Target="../charts/chart241.xml"/><Relationship Id="rId194" Type="http://schemas.openxmlformats.org/officeDocument/2006/relationships/chart" Target="../charts/chart262.xml"/><Relationship Id="rId208" Type="http://schemas.openxmlformats.org/officeDocument/2006/relationships/chart" Target="../charts/chart276.xml"/><Relationship Id="rId229" Type="http://schemas.openxmlformats.org/officeDocument/2006/relationships/chart" Target="../charts/chart297.xml"/><Relationship Id="rId240" Type="http://schemas.openxmlformats.org/officeDocument/2006/relationships/chart" Target="../charts/chart308.xml"/><Relationship Id="rId261" Type="http://schemas.openxmlformats.org/officeDocument/2006/relationships/chart" Target="../charts/chart329.xml"/><Relationship Id="rId14" Type="http://schemas.openxmlformats.org/officeDocument/2006/relationships/chart" Target="../charts/chart82.xml"/><Relationship Id="rId35" Type="http://schemas.openxmlformats.org/officeDocument/2006/relationships/chart" Target="../charts/chart103.xml"/><Relationship Id="rId56" Type="http://schemas.openxmlformats.org/officeDocument/2006/relationships/chart" Target="../charts/chart124.xml"/><Relationship Id="rId77" Type="http://schemas.openxmlformats.org/officeDocument/2006/relationships/chart" Target="../charts/chart145.xml"/><Relationship Id="rId100" Type="http://schemas.openxmlformats.org/officeDocument/2006/relationships/chart" Target="../charts/chart168.xml"/><Relationship Id="rId282" Type="http://schemas.openxmlformats.org/officeDocument/2006/relationships/chart" Target="../charts/chart350.xml"/><Relationship Id="rId8" Type="http://schemas.openxmlformats.org/officeDocument/2006/relationships/chart" Target="../charts/chart76.xml"/><Relationship Id="rId98" Type="http://schemas.openxmlformats.org/officeDocument/2006/relationships/chart" Target="../charts/chart166.xml"/><Relationship Id="rId121" Type="http://schemas.openxmlformats.org/officeDocument/2006/relationships/chart" Target="../charts/chart189.xml"/><Relationship Id="rId142" Type="http://schemas.openxmlformats.org/officeDocument/2006/relationships/chart" Target="../charts/chart210.xml"/><Relationship Id="rId163" Type="http://schemas.openxmlformats.org/officeDocument/2006/relationships/chart" Target="../charts/chart231.xml"/><Relationship Id="rId184" Type="http://schemas.openxmlformats.org/officeDocument/2006/relationships/chart" Target="../charts/chart252.xml"/><Relationship Id="rId219" Type="http://schemas.openxmlformats.org/officeDocument/2006/relationships/chart" Target="../charts/chart287.xml"/><Relationship Id="rId230" Type="http://schemas.openxmlformats.org/officeDocument/2006/relationships/chart" Target="../charts/chart298.xml"/><Relationship Id="rId251" Type="http://schemas.openxmlformats.org/officeDocument/2006/relationships/chart" Target="../charts/chart319.xml"/><Relationship Id="rId25" Type="http://schemas.openxmlformats.org/officeDocument/2006/relationships/chart" Target="../charts/chart93.xml"/><Relationship Id="rId46" Type="http://schemas.openxmlformats.org/officeDocument/2006/relationships/chart" Target="../charts/chart114.xml"/><Relationship Id="rId67" Type="http://schemas.openxmlformats.org/officeDocument/2006/relationships/chart" Target="../charts/chart135.xml"/><Relationship Id="rId272" Type="http://schemas.openxmlformats.org/officeDocument/2006/relationships/chart" Target="../charts/chart340.xml"/><Relationship Id="rId88" Type="http://schemas.openxmlformats.org/officeDocument/2006/relationships/chart" Target="../charts/chart156.xml"/><Relationship Id="rId111" Type="http://schemas.openxmlformats.org/officeDocument/2006/relationships/chart" Target="../charts/chart179.xml"/><Relationship Id="rId132" Type="http://schemas.openxmlformats.org/officeDocument/2006/relationships/chart" Target="../charts/chart200.xml"/><Relationship Id="rId153" Type="http://schemas.openxmlformats.org/officeDocument/2006/relationships/chart" Target="../charts/chart221.xml"/><Relationship Id="rId174" Type="http://schemas.openxmlformats.org/officeDocument/2006/relationships/chart" Target="../charts/chart242.xml"/><Relationship Id="rId195" Type="http://schemas.openxmlformats.org/officeDocument/2006/relationships/chart" Target="../charts/chart263.xml"/><Relationship Id="rId209" Type="http://schemas.openxmlformats.org/officeDocument/2006/relationships/chart" Target="../charts/chart277.xml"/><Relationship Id="rId220" Type="http://schemas.openxmlformats.org/officeDocument/2006/relationships/chart" Target="../charts/chart288.xml"/><Relationship Id="rId241" Type="http://schemas.openxmlformats.org/officeDocument/2006/relationships/chart" Target="../charts/chart309.xml"/><Relationship Id="rId15" Type="http://schemas.openxmlformats.org/officeDocument/2006/relationships/chart" Target="../charts/chart83.xml"/><Relationship Id="rId36" Type="http://schemas.openxmlformats.org/officeDocument/2006/relationships/chart" Target="../charts/chart104.xml"/><Relationship Id="rId57" Type="http://schemas.openxmlformats.org/officeDocument/2006/relationships/chart" Target="../charts/chart125.xml"/><Relationship Id="rId262" Type="http://schemas.openxmlformats.org/officeDocument/2006/relationships/chart" Target="../charts/chart330.xml"/><Relationship Id="rId283" Type="http://schemas.openxmlformats.org/officeDocument/2006/relationships/chart" Target="../charts/chart351.xml"/><Relationship Id="rId78" Type="http://schemas.openxmlformats.org/officeDocument/2006/relationships/chart" Target="../charts/chart146.xml"/><Relationship Id="rId99" Type="http://schemas.openxmlformats.org/officeDocument/2006/relationships/chart" Target="../charts/chart167.xml"/><Relationship Id="rId101" Type="http://schemas.openxmlformats.org/officeDocument/2006/relationships/chart" Target="../charts/chart169.xml"/><Relationship Id="rId122" Type="http://schemas.openxmlformats.org/officeDocument/2006/relationships/chart" Target="../charts/chart190.xml"/><Relationship Id="rId143" Type="http://schemas.openxmlformats.org/officeDocument/2006/relationships/chart" Target="../charts/chart211.xml"/><Relationship Id="rId164" Type="http://schemas.openxmlformats.org/officeDocument/2006/relationships/chart" Target="../charts/chart232.xml"/><Relationship Id="rId185" Type="http://schemas.openxmlformats.org/officeDocument/2006/relationships/chart" Target="../charts/chart253.xml"/><Relationship Id="rId9" Type="http://schemas.openxmlformats.org/officeDocument/2006/relationships/chart" Target="../charts/chart77.xml"/><Relationship Id="rId210" Type="http://schemas.openxmlformats.org/officeDocument/2006/relationships/chart" Target="../charts/chart278.xml"/><Relationship Id="rId26" Type="http://schemas.openxmlformats.org/officeDocument/2006/relationships/chart" Target="../charts/chart94.xml"/><Relationship Id="rId231" Type="http://schemas.openxmlformats.org/officeDocument/2006/relationships/chart" Target="../charts/chart299.xml"/><Relationship Id="rId252" Type="http://schemas.openxmlformats.org/officeDocument/2006/relationships/chart" Target="../charts/chart320.xml"/><Relationship Id="rId273" Type="http://schemas.openxmlformats.org/officeDocument/2006/relationships/chart" Target="../charts/chart341.xml"/><Relationship Id="rId47" Type="http://schemas.openxmlformats.org/officeDocument/2006/relationships/chart" Target="../charts/chart115.xml"/><Relationship Id="rId68" Type="http://schemas.openxmlformats.org/officeDocument/2006/relationships/chart" Target="../charts/chart136.xml"/><Relationship Id="rId89" Type="http://schemas.openxmlformats.org/officeDocument/2006/relationships/chart" Target="../charts/chart157.xml"/><Relationship Id="rId112" Type="http://schemas.openxmlformats.org/officeDocument/2006/relationships/chart" Target="../charts/chart180.xml"/><Relationship Id="rId133" Type="http://schemas.openxmlformats.org/officeDocument/2006/relationships/chart" Target="../charts/chart201.xml"/><Relationship Id="rId154" Type="http://schemas.openxmlformats.org/officeDocument/2006/relationships/chart" Target="../charts/chart222.xml"/><Relationship Id="rId175" Type="http://schemas.openxmlformats.org/officeDocument/2006/relationships/chart" Target="../charts/chart243.xml"/><Relationship Id="rId196" Type="http://schemas.openxmlformats.org/officeDocument/2006/relationships/chart" Target="../charts/chart264.xml"/><Relationship Id="rId200" Type="http://schemas.openxmlformats.org/officeDocument/2006/relationships/chart" Target="../charts/chart268.xml"/><Relationship Id="rId16" Type="http://schemas.openxmlformats.org/officeDocument/2006/relationships/chart" Target="../charts/chart84.xml"/><Relationship Id="rId221" Type="http://schemas.openxmlformats.org/officeDocument/2006/relationships/chart" Target="../charts/chart289.xml"/><Relationship Id="rId242" Type="http://schemas.openxmlformats.org/officeDocument/2006/relationships/chart" Target="../charts/chart310.xml"/><Relationship Id="rId263" Type="http://schemas.openxmlformats.org/officeDocument/2006/relationships/chart" Target="../charts/chart331.xml"/><Relationship Id="rId284" Type="http://schemas.openxmlformats.org/officeDocument/2006/relationships/chart" Target="../charts/chart352.xml"/><Relationship Id="rId37" Type="http://schemas.openxmlformats.org/officeDocument/2006/relationships/chart" Target="../charts/chart105.xml"/><Relationship Id="rId58" Type="http://schemas.openxmlformats.org/officeDocument/2006/relationships/chart" Target="../charts/chart126.xml"/><Relationship Id="rId79" Type="http://schemas.openxmlformats.org/officeDocument/2006/relationships/chart" Target="../charts/chart147.xml"/><Relationship Id="rId102" Type="http://schemas.openxmlformats.org/officeDocument/2006/relationships/chart" Target="../charts/chart170.xml"/><Relationship Id="rId123" Type="http://schemas.openxmlformats.org/officeDocument/2006/relationships/chart" Target="../charts/chart191.xml"/><Relationship Id="rId144" Type="http://schemas.openxmlformats.org/officeDocument/2006/relationships/chart" Target="../charts/chart212.xml"/><Relationship Id="rId90" Type="http://schemas.openxmlformats.org/officeDocument/2006/relationships/chart" Target="../charts/chart158.xml"/><Relationship Id="rId165" Type="http://schemas.openxmlformats.org/officeDocument/2006/relationships/chart" Target="../charts/chart233.xml"/><Relationship Id="rId186" Type="http://schemas.openxmlformats.org/officeDocument/2006/relationships/chart" Target="../charts/chart254.xml"/><Relationship Id="rId211" Type="http://schemas.openxmlformats.org/officeDocument/2006/relationships/chart" Target="../charts/chart279.xml"/><Relationship Id="rId232" Type="http://schemas.openxmlformats.org/officeDocument/2006/relationships/chart" Target="../charts/chart300.xml"/><Relationship Id="rId253" Type="http://schemas.openxmlformats.org/officeDocument/2006/relationships/chart" Target="../charts/chart321.xml"/><Relationship Id="rId274" Type="http://schemas.openxmlformats.org/officeDocument/2006/relationships/chart" Target="../charts/chart342.xml"/><Relationship Id="rId27" Type="http://schemas.openxmlformats.org/officeDocument/2006/relationships/chart" Target="../charts/chart95.xml"/><Relationship Id="rId48" Type="http://schemas.openxmlformats.org/officeDocument/2006/relationships/chart" Target="../charts/chart116.xml"/><Relationship Id="rId69" Type="http://schemas.openxmlformats.org/officeDocument/2006/relationships/chart" Target="../charts/chart137.xml"/><Relationship Id="rId113" Type="http://schemas.openxmlformats.org/officeDocument/2006/relationships/chart" Target="../charts/chart181.xml"/><Relationship Id="rId134" Type="http://schemas.openxmlformats.org/officeDocument/2006/relationships/chart" Target="../charts/chart202.xml"/><Relationship Id="rId80" Type="http://schemas.openxmlformats.org/officeDocument/2006/relationships/chart" Target="../charts/chart148.xml"/><Relationship Id="rId155" Type="http://schemas.openxmlformats.org/officeDocument/2006/relationships/chart" Target="../charts/chart223.xml"/><Relationship Id="rId176" Type="http://schemas.openxmlformats.org/officeDocument/2006/relationships/chart" Target="../charts/chart244.xml"/><Relationship Id="rId197" Type="http://schemas.openxmlformats.org/officeDocument/2006/relationships/chart" Target="../charts/chart265.xml"/><Relationship Id="rId201" Type="http://schemas.openxmlformats.org/officeDocument/2006/relationships/chart" Target="../charts/chart269.xml"/><Relationship Id="rId222" Type="http://schemas.openxmlformats.org/officeDocument/2006/relationships/chart" Target="../charts/chart290.xml"/><Relationship Id="rId243" Type="http://schemas.openxmlformats.org/officeDocument/2006/relationships/chart" Target="../charts/chart311.xml"/><Relationship Id="rId264" Type="http://schemas.openxmlformats.org/officeDocument/2006/relationships/chart" Target="../charts/chart332.xml"/><Relationship Id="rId285" Type="http://schemas.openxmlformats.org/officeDocument/2006/relationships/chart" Target="../charts/chart353.xml"/><Relationship Id="rId17" Type="http://schemas.openxmlformats.org/officeDocument/2006/relationships/chart" Target="../charts/chart85.xml"/><Relationship Id="rId38" Type="http://schemas.openxmlformats.org/officeDocument/2006/relationships/chart" Target="../charts/chart106.xml"/><Relationship Id="rId59" Type="http://schemas.openxmlformats.org/officeDocument/2006/relationships/chart" Target="../charts/chart127.xml"/><Relationship Id="rId103" Type="http://schemas.openxmlformats.org/officeDocument/2006/relationships/chart" Target="../charts/chart171.xml"/><Relationship Id="rId124" Type="http://schemas.openxmlformats.org/officeDocument/2006/relationships/chart" Target="../charts/chart192.xml"/><Relationship Id="rId70" Type="http://schemas.openxmlformats.org/officeDocument/2006/relationships/chart" Target="../charts/chart138.xml"/><Relationship Id="rId91" Type="http://schemas.openxmlformats.org/officeDocument/2006/relationships/chart" Target="../charts/chart159.xml"/><Relationship Id="rId145" Type="http://schemas.openxmlformats.org/officeDocument/2006/relationships/chart" Target="../charts/chart213.xml"/><Relationship Id="rId166" Type="http://schemas.openxmlformats.org/officeDocument/2006/relationships/chart" Target="../charts/chart234.xml"/><Relationship Id="rId187" Type="http://schemas.openxmlformats.org/officeDocument/2006/relationships/chart" Target="../charts/chart255.xml"/><Relationship Id="rId1" Type="http://schemas.openxmlformats.org/officeDocument/2006/relationships/chart" Target="../charts/chart69.xml"/><Relationship Id="rId212" Type="http://schemas.openxmlformats.org/officeDocument/2006/relationships/chart" Target="../charts/chart280.xml"/><Relationship Id="rId233" Type="http://schemas.openxmlformats.org/officeDocument/2006/relationships/chart" Target="../charts/chart301.xml"/><Relationship Id="rId254" Type="http://schemas.openxmlformats.org/officeDocument/2006/relationships/chart" Target="../charts/chart322.xml"/><Relationship Id="rId28" Type="http://schemas.openxmlformats.org/officeDocument/2006/relationships/chart" Target="../charts/chart96.xml"/><Relationship Id="rId49" Type="http://schemas.openxmlformats.org/officeDocument/2006/relationships/chart" Target="../charts/chart117.xml"/><Relationship Id="rId114" Type="http://schemas.openxmlformats.org/officeDocument/2006/relationships/chart" Target="../charts/chart182.xml"/><Relationship Id="rId275" Type="http://schemas.openxmlformats.org/officeDocument/2006/relationships/chart" Target="../charts/chart343.xml"/><Relationship Id="rId60" Type="http://schemas.openxmlformats.org/officeDocument/2006/relationships/chart" Target="../charts/chart128.xml"/><Relationship Id="rId81" Type="http://schemas.openxmlformats.org/officeDocument/2006/relationships/chart" Target="../charts/chart149.xml"/><Relationship Id="rId135" Type="http://schemas.openxmlformats.org/officeDocument/2006/relationships/chart" Target="../charts/chart203.xml"/><Relationship Id="rId156" Type="http://schemas.openxmlformats.org/officeDocument/2006/relationships/chart" Target="../charts/chart224.xml"/><Relationship Id="rId177" Type="http://schemas.openxmlformats.org/officeDocument/2006/relationships/chart" Target="../charts/chart245.xml"/><Relationship Id="rId198" Type="http://schemas.openxmlformats.org/officeDocument/2006/relationships/chart" Target="../charts/chart266.xml"/><Relationship Id="rId202" Type="http://schemas.openxmlformats.org/officeDocument/2006/relationships/chart" Target="../charts/chart270.xml"/><Relationship Id="rId223" Type="http://schemas.openxmlformats.org/officeDocument/2006/relationships/chart" Target="../charts/chart291.xml"/><Relationship Id="rId244" Type="http://schemas.openxmlformats.org/officeDocument/2006/relationships/chart" Target="../charts/chart312.xml"/><Relationship Id="rId18" Type="http://schemas.openxmlformats.org/officeDocument/2006/relationships/chart" Target="../charts/chart86.xml"/><Relationship Id="rId39" Type="http://schemas.openxmlformats.org/officeDocument/2006/relationships/chart" Target="../charts/chart107.xml"/><Relationship Id="rId265" Type="http://schemas.openxmlformats.org/officeDocument/2006/relationships/chart" Target="../charts/chart333.xml"/><Relationship Id="rId286" Type="http://schemas.openxmlformats.org/officeDocument/2006/relationships/chart" Target="../charts/chart354.xml"/><Relationship Id="rId50" Type="http://schemas.openxmlformats.org/officeDocument/2006/relationships/chart" Target="../charts/chart118.xml"/><Relationship Id="rId104" Type="http://schemas.openxmlformats.org/officeDocument/2006/relationships/chart" Target="../charts/chart172.xml"/><Relationship Id="rId125" Type="http://schemas.openxmlformats.org/officeDocument/2006/relationships/chart" Target="../charts/chart193.xml"/><Relationship Id="rId146" Type="http://schemas.openxmlformats.org/officeDocument/2006/relationships/chart" Target="../charts/chart214.xml"/><Relationship Id="rId167" Type="http://schemas.openxmlformats.org/officeDocument/2006/relationships/chart" Target="../charts/chart235.xml"/><Relationship Id="rId188" Type="http://schemas.openxmlformats.org/officeDocument/2006/relationships/chart" Target="../charts/chart256.xml"/><Relationship Id="rId71" Type="http://schemas.openxmlformats.org/officeDocument/2006/relationships/chart" Target="../charts/chart139.xml"/><Relationship Id="rId92" Type="http://schemas.openxmlformats.org/officeDocument/2006/relationships/chart" Target="../charts/chart160.xml"/><Relationship Id="rId213" Type="http://schemas.openxmlformats.org/officeDocument/2006/relationships/chart" Target="../charts/chart281.xml"/><Relationship Id="rId234" Type="http://schemas.openxmlformats.org/officeDocument/2006/relationships/chart" Target="../charts/chart302.xml"/><Relationship Id="rId2" Type="http://schemas.openxmlformats.org/officeDocument/2006/relationships/chart" Target="../charts/chart70.xml"/><Relationship Id="rId29" Type="http://schemas.openxmlformats.org/officeDocument/2006/relationships/chart" Target="../charts/chart97.xml"/><Relationship Id="rId255" Type="http://schemas.openxmlformats.org/officeDocument/2006/relationships/chart" Target="../charts/chart323.xml"/><Relationship Id="rId276" Type="http://schemas.openxmlformats.org/officeDocument/2006/relationships/chart" Target="../charts/chart344.xml"/><Relationship Id="rId40" Type="http://schemas.openxmlformats.org/officeDocument/2006/relationships/chart" Target="../charts/chart108.xml"/><Relationship Id="rId115" Type="http://schemas.openxmlformats.org/officeDocument/2006/relationships/chart" Target="../charts/chart183.xml"/><Relationship Id="rId136" Type="http://schemas.openxmlformats.org/officeDocument/2006/relationships/chart" Target="../charts/chart204.xml"/><Relationship Id="rId157" Type="http://schemas.openxmlformats.org/officeDocument/2006/relationships/chart" Target="../charts/chart225.xml"/><Relationship Id="rId178" Type="http://schemas.openxmlformats.org/officeDocument/2006/relationships/chart" Target="../charts/chart246.xml"/><Relationship Id="rId61" Type="http://schemas.openxmlformats.org/officeDocument/2006/relationships/chart" Target="../charts/chart129.xml"/><Relationship Id="rId82" Type="http://schemas.openxmlformats.org/officeDocument/2006/relationships/chart" Target="../charts/chart150.xml"/><Relationship Id="rId199" Type="http://schemas.openxmlformats.org/officeDocument/2006/relationships/chart" Target="../charts/chart267.xml"/><Relationship Id="rId203" Type="http://schemas.openxmlformats.org/officeDocument/2006/relationships/chart" Target="../charts/chart271.xml"/><Relationship Id="rId19" Type="http://schemas.openxmlformats.org/officeDocument/2006/relationships/chart" Target="../charts/chart87.xml"/><Relationship Id="rId224" Type="http://schemas.openxmlformats.org/officeDocument/2006/relationships/chart" Target="../charts/chart292.xml"/><Relationship Id="rId245" Type="http://schemas.openxmlformats.org/officeDocument/2006/relationships/chart" Target="../charts/chart313.xml"/><Relationship Id="rId266" Type="http://schemas.openxmlformats.org/officeDocument/2006/relationships/chart" Target="../charts/chart334.xml"/><Relationship Id="rId287" Type="http://schemas.openxmlformats.org/officeDocument/2006/relationships/chart" Target="../charts/chart355.xml"/><Relationship Id="rId30" Type="http://schemas.openxmlformats.org/officeDocument/2006/relationships/chart" Target="../charts/chart98.xml"/><Relationship Id="rId105" Type="http://schemas.openxmlformats.org/officeDocument/2006/relationships/chart" Target="../charts/chart173.xml"/><Relationship Id="rId126" Type="http://schemas.openxmlformats.org/officeDocument/2006/relationships/chart" Target="../charts/chart194.xml"/><Relationship Id="rId147" Type="http://schemas.openxmlformats.org/officeDocument/2006/relationships/chart" Target="../charts/chart215.xml"/><Relationship Id="rId168" Type="http://schemas.openxmlformats.org/officeDocument/2006/relationships/chart" Target="../charts/chart236.xml"/><Relationship Id="rId51" Type="http://schemas.openxmlformats.org/officeDocument/2006/relationships/chart" Target="../charts/chart119.xml"/><Relationship Id="rId72" Type="http://schemas.openxmlformats.org/officeDocument/2006/relationships/chart" Target="../charts/chart140.xml"/><Relationship Id="rId93" Type="http://schemas.openxmlformats.org/officeDocument/2006/relationships/chart" Target="../charts/chart161.xml"/><Relationship Id="rId189" Type="http://schemas.openxmlformats.org/officeDocument/2006/relationships/chart" Target="../charts/chart257.xml"/><Relationship Id="rId3" Type="http://schemas.openxmlformats.org/officeDocument/2006/relationships/chart" Target="../charts/chart71.xml"/><Relationship Id="rId214" Type="http://schemas.openxmlformats.org/officeDocument/2006/relationships/chart" Target="../charts/chart282.xml"/><Relationship Id="rId235" Type="http://schemas.openxmlformats.org/officeDocument/2006/relationships/chart" Target="../charts/chart303.xml"/><Relationship Id="rId256" Type="http://schemas.openxmlformats.org/officeDocument/2006/relationships/chart" Target="../charts/chart324.xml"/><Relationship Id="rId277" Type="http://schemas.openxmlformats.org/officeDocument/2006/relationships/chart" Target="../charts/chart345.xml"/><Relationship Id="rId116" Type="http://schemas.openxmlformats.org/officeDocument/2006/relationships/chart" Target="../charts/chart184.xml"/><Relationship Id="rId137" Type="http://schemas.openxmlformats.org/officeDocument/2006/relationships/chart" Target="../charts/chart205.xml"/><Relationship Id="rId158" Type="http://schemas.openxmlformats.org/officeDocument/2006/relationships/chart" Target="../charts/chart226.xml"/><Relationship Id="rId20" Type="http://schemas.openxmlformats.org/officeDocument/2006/relationships/chart" Target="../charts/chart88.xml"/><Relationship Id="rId41" Type="http://schemas.openxmlformats.org/officeDocument/2006/relationships/chart" Target="../charts/chart109.xml"/><Relationship Id="rId62" Type="http://schemas.openxmlformats.org/officeDocument/2006/relationships/chart" Target="../charts/chart130.xml"/><Relationship Id="rId83" Type="http://schemas.openxmlformats.org/officeDocument/2006/relationships/chart" Target="../charts/chart151.xml"/><Relationship Id="rId179" Type="http://schemas.openxmlformats.org/officeDocument/2006/relationships/chart" Target="../charts/chart247.xml"/><Relationship Id="rId190" Type="http://schemas.openxmlformats.org/officeDocument/2006/relationships/chart" Target="../charts/chart258.xml"/><Relationship Id="rId204" Type="http://schemas.openxmlformats.org/officeDocument/2006/relationships/chart" Target="../charts/chart272.xml"/><Relationship Id="rId225" Type="http://schemas.openxmlformats.org/officeDocument/2006/relationships/chart" Target="../charts/chart293.xml"/><Relationship Id="rId246" Type="http://schemas.openxmlformats.org/officeDocument/2006/relationships/chart" Target="../charts/chart314.xml"/><Relationship Id="rId267" Type="http://schemas.openxmlformats.org/officeDocument/2006/relationships/chart" Target="../charts/chart335.xml"/><Relationship Id="rId288" Type="http://schemas.openxmlformats.org/officeDocument/2006/relationships/chart" Target="../charts/chart356.xml"/><Relationship Id="rId106" Type="http://schemas.openxmlformats.org/officeDocument/2006/relationships/chart" Target="../charts/chart174.xml"/><Relationship Id="rId127" Type="http://schemas.openxmlformats.org/officeDocument/2006/relationships/chart" Target="../charts/chart195.xml"/><Relationship Id="rId10" Type="http://schemas.openxmlformats.org/officeDocument/2006/relationships/chart" Target="../charts/chart78.xml"/><Relationship Id="rId31" Type="http://schemas.openxmlformats.org/officeDocument/2006/relationships/chart" Target="../charts/chart99.xml"/><Relationship Id="rId52" Type="http://schemas.openxmlformats.org/officeDocument/2006/relationships/chart" Target="../charts/chart120.xml"/><Relationship Id="rId73" Type="http://schemas.openxmlformats.org/officeDocument/2006/relationships/chart" Target="../charts/chart141.xml"/><Relationship Id="rId94" Type="http://schemas.openxmlformats.org/officeDocument/2006/relationships/chart" Target="../charts/chart162.xml"/><Relationship Id="rId148" Type="http://schemas.openxmlformats.org/officeDocument/2006/relationships/chart" Target="../charts/chart216.xml"/><Relationship Id="rId169" Type="http://schemas.openxmlformats.org/officeDocument/2006/relationships/chart" Target="../charts/chart237.xml"/><Relationship Id="rId4" Type="http://schemas.openxmlformats.org/officeDocument/2006/relationships/chart" Target="../charts/chart72.xml"/><Relationship Id="rId180" Type="http://schemas.openxmlformats.org/officeDocument/2006/relationships/chart" Target="../charts/chart248.xml"/><Relationship Id="rId215" Type="http://schemas.openxmlformats.org/officeDocument/2006/relationships/chart" Target="../charts/chart283.xml"/><Relationship Id="rId236" Type="http://schemas.openxmlformats.org/officeDocument/2006/relationships/chart" Target="../charts/chart304.xml"/><Relationship Id="rId257" Type="http://schemas.openxmlformats.org/officeDocument/2006/relationships/chart" Target="../charts/chart325.xml"/><Relationship Id="rId278" Type="http://schemas.openxmlformats.org/officeDocument/2006/relationships/chart" Target="../charts/chart346.xml"/><Relationship Id="rId42" Type="http://schemas.openxmlformats.org/officeDocument/2006/relationships/chart" Target="../charts/chart110.xml"/><Relationship Id="rId84" Type="http://schemas.openxmlformats.org/officeDocument/2006/relationships/chart" Target="../charts/chart152.xml"/><Relationship Id="rId138" Type="http://schemas.openxmlformats.org/officeDocument/2006/relationships/chart" Target="../charts/chart206.xml"/><Relationship Id="rId191" Type="http://schemas.openxmlformats.org/officeDocument/2006/relationships/chart" Target="../charts/chart259.xml"/><Relationship Id="rId205" Type="http://schemas.openxmlformats.org/officeDocument/2006/relationships/chart" Target="../charts/chart273.xml"/><Relationship Id="rId247" Type="http://schemas.openxmlformats.org/officeDocument/2006/relationships/chart" Target="../charts/chart315.xml"/><Relationship Id="rId107" Type="http://schemas.openxmlformats.org/officeDocument/2006/relationships/chart" Target="../charts/chart175.xml"/><Relationship Id="rId289" Type="http://schemas.openxmlformats.org/officeDocument/2006/relationships/image" Target="../media/image2.png"/><Relationship Id="rId11" Type="http://schemas.openxmlformats.org/officeDocument/2006/relationships/chart" Target="../charts/chart79.xml"/><Relationship Id="rId53" Type="http://schemas.openxmlformats.org/officeDocument/2006/relationships/chart" Target="../charts/chart121.xml"/><Relationship Id="rId149" Type="http://schemas.openxmlformats.org/officeDocument/2006/relationships/chart" Target="../charts/chart217.xml"/><Relationship Id="rId95" Type="http://schemas.openxmlformats.org/officeDocument/2006/relationships/chart" Target="../charts/chart163.xml"/><Relationship Id="rId160" Type="http://schemas.openxmlformats.org/officeDocument/2006/relationships/chart" Target="../charts/chart228.xml"/><Relationship Id="rId216" Type="http://schemas.openxmlformats.org/officeDocument/2006/relationships/chart" Target="../charts/chart284.xml"/><Relationship Id="rId258" Type="http://schemas.openxmlformats.org/officeDocument/2006/relationships/chart" Target="../charts/chart326.xml"/><Relationship Id="rId22" Type="http://schemas.openxmlformats.org/officeDocument/2006/relationships/chart" Target="../charts/chart90.xml"/><Relationship Id="rId64" Type="http://schemas.openxmlformats.org/officeDocument/2006/relationships/chart" Target="../charts/chart132.xml"/><Relationship Id="rId118" Type="http://schemas.openxmlformats.org/officeDocument/2006/relationships/chart" Target="../charts/chart186.xml"/><Relationship Id="rId171" Type="http://schemas.openxmlformats.org/officeDocument/2006/relationships/chart" Target="../charts/chart239.xml"/><Relationship Id="rId227" Type="http://schemas.openxmlformats.org/officeDocument/2006/relationships/chart" Target="../charts/chart2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681534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5424984" cy="81153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6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JUNIO 2023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6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9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4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7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8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1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3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6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6E766-9B65-4D23-B114-F3B684007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0D66C-DCCA-405E-B186-2F385011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834547A-47D9-4ACE-9676-D202F4A87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C42CE0-C328-4EEA-BB7C-39EFA561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C2B7FB-6D8F-4886-9212-3C0AA9ED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FB6685-2B60-4E52-AD3D-515166B1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A25592-6A74-44F7-9CF2-BCE9F5C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DD7523-6832-4085-BFC7-4E3FE1D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91361D-F2D8-484A-A903-24BDEAF6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CB390BA-585E-4EB6-A6B6-132D639B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A980FFA-367F-459E-8AC9-BDFA52A4F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3CD0E3-81DD-488E-B31D-C69594B0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D1F9BF-9A54-4EF5-98F9-D04D3472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16495F-2E6B-4DFC-98F4-F1D06753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EE1448-7BDE-420C-AF70-D55A4635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49E5FBF-4613-4EAB-B765-52E73C8F8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0384F5A-6296-415D-A72E-7535DE9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8876DB-0FEC-4A4E-8B62-02E628CD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F5BFB90-2BF1-46F8-8E08-4D8A72106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08BE4A9-B73A-49F0-9864-C3961089C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82A4BF4-C639-43DE-8E60-AF2D80C6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928E580-4B59-4066-864B-0CF00CEA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1632CFF-50CF-461D-A28B-ABFADF9D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5D72A4A-0C74-438D-A9AD-79B93E6E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A686BDD-75B0-4393-B1BB-3B4CD1830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B791D02-1748-46B9-8A2C-03B73201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500CE5E-AA7F-40E1-9CFB-DF90C11D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C23032E-1AE9-4676-B714-E0A821289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3FC4D0B-F7EC-452A-A550-5CDDB6759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6457701-1E7B-4024-BFBC-DC9A1CB62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9A958CA-E0C6-45C9-9947-A145EA15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7F88483-B428-4BC2-9E00-21647563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19297FB-02D8-4D73-8B37-DC65A80B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3462064B-5D0A-4DFE-B55E-BCA56C4B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CA4B389C-C962-446B-9422-A809A483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9CB0E8FF-B60A-4CFB-96EC-C2D1D5CE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38A5B0DE-1C89-41C2-A6F2-1850BBC38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BA6625B0-26AD-46AC-A424-3D66BDA2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F722AC2D-EDC5-4058-BB8A-353E64A7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511EB70-E9D5-4A7F-917C-125F7E9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1807E1CC-34C3-40C3-87D9-F034A488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E8B5018-D510-43BD-BC0C-240EBC57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6F92D412-E105-4DB9-A039-AFBE93B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7360D360-C226-4D22-B9F8-82750AC2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C479E3AC-5355-44A9-9728-E2DF94323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3997D2ED-8C4D-4085-9112-8A719D59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197FF19-238E-462C-A06E-F780612C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E41DEDC9-9B2D-414C-AF41-9E9D1095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6A8DE893-5E9E-4AC5-A422-5F4ABD43A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46924F31-0231-49B3-AD74-B108C5A4A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E6EB808-F3AE-45F9-AA18-176980D88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2475D9CA-3BAE-4A64-A20F-90C64CEAB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A19D3A63-CCA6-4F82-99E2-7873076B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1E8EDC63-5935-483B-AF0E-CFC83CF85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5DF8986E-7B04-478C-9694-301C1B92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0EEDEF84-91F1-4D72-90D2-1F5BF097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DEC3CD44-F24E-438B-92C1-F8206131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3A0D82D0-9C95-4672-9DE0-ABB86C764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6C691308-364F-4C04-8EF5-7EC43EE0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ED44A67F-5D11-4701-82C8-7D86DF37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FE2F34FA-B341-4399-A7D4-F80CD6DAE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72618A95-E3C0-48F7-97C7-4FE73C23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35665074-92EC-4821-9891-0E7A0342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C679C3F3-8960-4FC8-9714-C0AA897FE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9C74C954-01B4-4CAE-9513-3FB24528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542D0E2-00D1-42ED-B41A-48C9453B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</xdr:row>
      <xdr:rowOff>13854</xdr:rowOff>
    </xdr:from>
    <xdr:to>
      <xdr:col>7</xdr:col>
      <xdr:colOff>0</xdr:colOff>
      <xdr:row>33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7</xdr:col>
      <xdr:colOff>0</xdr:colOff>
      <xdr:row>61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7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0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1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4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5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8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9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65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66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2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73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9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0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3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4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8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0.02182</cdr:x>
      <cdr:y>0.01489</cdr:y>
    </cdr:from>
    <cdr:to>
      <cdr:x>0.98994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005" y="57203"/>
          <a:ext cx="4792025" cy="73921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Enero-Junio 2023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9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Enero-Junio 2022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97154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238125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400050</xdr:colOff>
      <xdr:row>8</xdr:row>
      <xdr:rowOff>88900</xdr:rowOff>
    </xdr:from>
    <xdr:to>
      <xdr:col>3</xdr:col>
      <xdr:colOff>120650</xdr:colOff>
      <xdr:row>27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266700</xdr:colOff>
      <xdr:row>38</xdr:row>
      <xdr:rowOff>108156</xdr:rowOff>
    </xdr:from>
    <xdr:to>
      <xdr:col>8</xdr:col>
      <xdr:colOff>200025</xdr:colOff>
      <xdr:row>61</xdr:row>
      <xdr:rowOff>139700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342900" y="8404431"/>
          <a:ext cx="9525000" cy="3517694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8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646398" y="9291654"/>
          <a:ext cx="3403496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866775</xdr:colOff>
      <xdr:row>0</xdr:row>
      <xdr:rowOff>0</xdr:rowOff>
    </xdr:from>
    <xdr:to>
      <xdr:col>9</xdr:col>
      <xdr:colOff>0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91375" y="0"/>
          <a:ext cx="3067050" cy="966654"/>
        </a:xfrm>
        <a:prstGeom prst="rect">
          <a:avLst/>
        </a:prstGeom>
      </xdr:spPr>
    </xdr:pic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JUNIO 2023</a:t>
          </a:r>
          <a:endParaRPr lang="es-EC" sz="900" b="1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 - JUNIO 2023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0.01582</cdr:x>
      <cdr:y>0.01799</cdr:y>
    </cdr:from>
    <cdr:to>
      <cdr:x>0.97474</cdr:x>
      <cdr:y>0.25844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391" y="48236"/>
          <a:ext cx="2872553" cy="6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 JUNIO 2023</a:t>
          </a:r>
          <a:endParaRPr lang="es-EC" sz="9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0.21164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190" y="59298"/>
          <a:ext cx="2941743" cy="5122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+mn-cs"/>
            </a:rPr>
            <a:t>ENERO - JUNIO 2023</a:t>
          </a:r>
          <a:endParaRPr lang="es-EC" sz="900">
            <a:effectLst/>
            <a:latin typeface="Segoe UI Variable Display Semib" pitchFamily="2" charset="0"/>
          </a:endParaRP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JUNIO 2023</a:t>
          </a:r>
          <a:endParaRPr lang="es-EC" sz="9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54</xdr:row>
      <xdr:rowOff>61652</xdr:rowOff>
    </xdr:from>
    <xdr:to>
      <xdr:col>13</xdr:col>
      <xdr:colOff>457200</xdr:colOff>
      <xdr:row>61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A3D043D2-358B-4645-8821-5EACB2B4543D}"/>
            </a:ext>
          </a:extLst>
        </xdr:cNvPr>
        <xdr:cNvSpPr>
          <a:spLocks noChangeArrowheads="1"/>
        </xdr:cNvSpPr>
      </xdr:nvSpPr>
      <xdr:spPr bwMode="auto">
        <a:xfrm>
          <a:off x="2655570" y="18730652"/>
          <a:ext cx="17137380" cy="151464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valores valores Silvercross, Probrokers, Picaval, Másvalores y Asesoval 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colocado en los cinco primeros lugares en el ranking de negociación del mes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volumen ajustado!</a:t>
          </a:r>
        </a:p>
      </xdr:txBody>
    </xdr:sp>
    <xdr:clientData/>
  </xdr:twoCellAnchor>
  <xdr:twoCellAnchor editAs="oneCell">
    <xdr:from>
      <xdr:col>12</xdr:col>
      <xdr:colOff>517071</xdr:colOff>
      <xdr:row>0</xdr:row>
      <xdr:rowOff>13607</xdr:rowOff>
    </xdr:from>
    <xdr:to>
      <xdr:col>15</xdr:col>
      <xdr:colOff>19049</xdr:colOff>
      <xdr:row>1</xdr:row>
      <xdr:rowOff>7262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0260FD-7894-4079-A664-5F00E2CE1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9000" y="13607"/>
          <a:ext cx="3284764" cy="974730"/>
        </a:xfrm>
        <a:prstGeom prst="rect">
          <a:avLst/>
        </a:prstGeom>
      </xdr:spPr>
    </xdr:pic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1996440</xdr:colOff>
      <xdr:row>55</xdr:row>
      <xdr:rowOff>15932</xdr:rowOff>
    </xdr:from>
    <xdr:to>
      <xdr:col>13</xdr:col>
      <xdr:colOff>426720</xdr:colOff>
      <xdr:row>62</xdr:row>
      <xdr:rowOff>101831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47A839EF-3E32-4646-9F7B-B0F9B27302AF}"/>
            </a:ext>
          </a:extLst>
        </xdr:cNvPr>
        <xdr:cNvSpPr>
          <a:spLocks noChangeArrowheads="1"/>
        </xdr:cNvSpPr>
      </xdr:nvSpPr>
      <xdr:spPr bwMode="auto">
        <a:xfrm>
          <a:off x="2346960" y="18121052"/>
          <a:ext cx="17526000" cy="148797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marL="0" indent="0"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¡ Felicitamos a las casas de valores Silvercross, Picaval, Probrokers, Másvalores y Plusbursátil por haberse 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11</xdr:col>
      <xdr:colOff>1673679</xdr:colOff>
      <xdr:row>0</xdr:row>
      <xdr:rowOff>13607</xdr:rowOff>
    </xdr:from>
    <xdr:to>
      <xdr:col>15</xdr:col>
      <xdr:colOff>19050</xdr:colOff>
      <xdr:row>1</xdr:row>
      <xdr:rowOff>13839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824F375-5217-40B8-8D4B-BB0332FD4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22786" y="13607"/>
          <a:ext cx="4087585" cy="1211268"/>
        </a:xfrm>
        <a:prstGeom prst="rect">
          <a:avLst/>
        </a:prstGeom>
      </xdr:spPr>
    </xdr:pic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1242447</xdr:colOff>
      <xdr:row>0</xdr:row>
      <xdr:rowOff>0</xdr:rowOff>
    </xdr:from>
    <xdr:to>
      <xdr:col>12</xdr:col>
      <xdr:colOff>631371</xdr:colOff>
      <xdr:row>1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248659-79AB-4224-A224-13ED8FE13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06590" y="0"/>
          <a:ext cx="4178639" cy="1238250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2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0</xdr:row>
      <xdr:rowOff>0</xdr:rowOff>
    </xdr:from>
    <xdr:to>
      <xdr:col>7</xdr:col>
      <xdr:colOff>9726</xdr:colOff>
      <xdr:row>1</xdr:row>
      <xdr:rowOff>16311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63783C-EA69-43E3-A80B-FCBE888E9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44566" y="0"/>
          <a:ext cx="4247660" cy="1258702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3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6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7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0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1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4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5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8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9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2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3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8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9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46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47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73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99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00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26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7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2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53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79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80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06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2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33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59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60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1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19050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3175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125413" y="7337425"/>
          <a:ext cx="12379325" cy="5274628"/>
          <a:chOff x="53975" y="9245600"/>
          <a:chExt cx="9791700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03800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1535906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9179797" y="0"/>
          <a:ext cx="3309859" cy="950119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zoomScale="118" zoomScaleNormal="118" workbookViewId="0">
      <selection activeCell="K4" sqref="K4"/>
    </sheetView>
  </sheetViews>
  <sheetFormatPr baseColWidth="10" defaultColWidth="11.42578125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M71"/>
  <sheetViews>
    <sheetView showGridLines="0" topLeftCell="A5" zoomScale="80" zoomScaleNormal="80" workbookViewId="0">
      <selection activeCell="B1" sqref="B1:C1"/>
    </sheetView>
  </sheetViews>
  <sheetFormatPr baseColWidth="10" defaultColWidth="11.5703125" defaultRowHeight="19.5" x14ac:dyDescent="0.25"/>
  <cols>
    <col min="1" max="1" width="0.7109375" style="8" customWidth="1"/>
    <col min="2" max="2" width="34.7109375" style="8" customWidth="1"/>
    <col min="3" max="4" width="29" style="8" customWidth="1"/>
    <col min="5" max="5" width="11.42578125" style="8" hidden="1" customWidth="1"/>
    <col min="6" max="6" width="22.7109375" style="8" customWidth="1"/>
    <col min="7" max="7" width="24" style="8" customWidth="1"/>
    <col min="8" max="8" width="48.5703125" style="8" customWidth="1"/>
    <col min="9" max="9" width="11.5703125" style="8"/>
    <col min="10" max="10" width="17.140625" style="8" bestFit="1" customWidth="1"/>
    <col min="11" max="11" width="15.28515625" style="8" customWidth="1"/>
    <col min="12" max="16384" width="11.5703125" style="8"/>
  </cols>
  <sheetData>
    <row r="1" spans="1:13" ht="73.5" customHeight="1" x14ac:dyDescent="0.25">
      <c r="B1" s="464" t="s">
        <v>422</v>
      </c>
      <c r="C1" s="465"/>
      <c r="D1" s="106"/>
      <c r="E1" s="106"/>
      <c r="F1" s="106"/>
      <c r="G1" s="124"/>
    </row>
    <row r="2" spans="1:13" ht="9.75" customHeight="1" x14ac:dyDescent="0.25">
      <c r="B2" s="466" t="s">
        <v>0</v>
      </c>
      <c r="C2" s="467"/>
      <c r="D2" s="467"/>
      <c r="E2" s="467"/>
      <c r="F2" s="467"/>
      <c r="G2" s="468"/>
    </row>
    <row r="3" spans="1:13" s="9" customFormat="1" ht="23.25" customHeight="1" x14ac:dyDescent="0.25">
      <c r="B3" s="466"/>
      <c r="C3" s="467"/>
      <c r="D3" s="467"/>
      <c r="E3" s="467"/>
      <c r="F3" s="467"/>
      <c r="G3" s="468"/>
      <c r="H3" s="125"/>
      <c r="I3" s="8"/>
      <c r="J3" s="8"/>
      <c r="K3" s="8"/>
      <c r="L3" s="8"/>
      <c r="M3" s="8"/>
    </row>
    <row r="4" spans="1:13" s="11" customFormat="1" ht="68.45" customHeight="1" x14ac:dyDescent="0.25">
      <c r="B4" s="469" t="s">
        <v>423</v>
      </c>
      <c r="C4" s="470"/>
      <c r="D4" s="470"/>
      <c r="E4" s="470"/>
      <c r="F4" s="470"/>
      <c r="G4" s="471"/>
      <c r="H4" s="10"/>
      <c r="I4" s="10"/>
      <c r="J4" s="10"/>
      <c r="K4" s="10"/>
      <c r="L4" s="10"/>
      <c r="M4" s="10"/>
    </row>
    <row r="5" spans="1:13" s="11" customFormat="1" ht="68.45" customHeight="1" x14ac:dyDescent="0.25">
      <c r="B5" s="472"/>
      <c r="C5" s="473"/>
      <c r="D5" s="473"/>
      <c r="E5" s="473"/>
      <c r="F5" s="473"/>
      <c r="G5" s="474"/>
      <c r="H5" s="10"/>
      <c r="I5" s="10"/>
      <c r="J5" s="10"/>
      <c r="K5" s="10"/>
      <c r="L5" s="10"/>
      <c r="M5" s="10"/>
    </row>
    <row r="6" spans="1:13" s="9" customFormat="1" x14ac:dyDescent="0.25">
      <c r="B6" s="27"/>
      <c r="C6" s="28"/>
      <c r="D6" s="28"/>
      <c r="E6" s="28"/>
      <c r="F6" s="29"/>
      <c r="G6" s="30"/>
      <c r="H6" s="12"/>
      <c r="I6" s="8"/>
      <c r="J6" s="8"/>
      <c r="K6" s="8"/>
      <c r="L6" s="8"/>
      <c r="M6" s="8"/>
    </row>
    <row r="7" spans="1:13" s="9" customFormat="1" x14ac:dyDescent="0.25">
      <c r="A7" s="107"/>
      <c r="B7" s="461" t="s">
        <v>1</v>
      </c>
      <c r="C7" s="462"/>
      <c r="D7" s="462"/>
      <c r="E7" s="462"/>
      <c r="F7" s="462"/>
      <c r="G7" s="463"/>
      <c r="H7" s="12"/>
      <c r="I7" s="8"/>
      <c r="J7" s="8"/>
      <c r="K7" s="8"/>
      <c r="L7" s="8"/>
      <c r="M7" s="8"/>
    </row>
    <row r="8" spans="1:13" s="9" customFormat="1" x14ac:dyDescent="0.25">
      <c r="A8" s="107"/>
      <c r="B8" s="461" t="s">
        <v>2</v>
      </c>
      <c r="C8" s="462"/>
      <c r="D8" s="462"/>
      <c r="E8" s="462"/>
      <c r="F8" s="462"/>
      <c r="G8" s="463"/>
      <c r="H8" s="12"/>
      <c r="I8" s="8"/>
      <c r="J8" s="8"/>
      <c r="K8" s="8"/>
      <c r="L8" s="8"/>
      <c r="M8" s="8"/>
    </row>
    <row r="9" spans="1:13" s="9" customFormat="1" x14ac:dyDescent="0.25">
      <c r="A9" s="107"/>
      <c r="B9" s="461" t="s">
        <v>424</v>
      </c>
      <c r="C9" s="462"/>
      <c r="D9" s="462"/>
      <c r="E9" s="462"/>
      <c r="F9" s="462"/>
      <c r="G9" s="463"/>
      <c r="H9" s="12"/>
      <c r="I9" s="8"/>
      <c r="J9" s="8"/>
      <c r="K9" s="8"/>
      <c r="L9" s="8"/>
      <c r="M9" s="8"/>
    </row>
    <row r="10" spans="1:13" s="9" customFormat="1" x14ac:dyDescent="0.25">
      <c r="A10" s="107"/>
      <c r="B10" s="458" t="s">
        <v>3</v>
      </c>
      <c r="C10" s="459"/>
      <c r="D10" s="459"/>
      <c r="E10" s="459"/>
      <c r="F10" s="459"/>
      <c r="G10" s="460"/>
      <c r="H10" s="12"/>
      <c r="I10" s="8"/>
      <c r="J10" s="8"/>
      <c r="K10" s="8"/>
      <c r="L10" s="8"/>
      <c r="M10" s="8"/>
    </row>
    <row r="11" spans="1:13" s="9" customFormat="1" x14ac:dyDescent="0.25">
      <c r="A11" s="107"/>
      <c r="B11" s="108"/>
      <c r="C11" s="109"/>
      <c r="D11" s="110"/>
      <c r="E11" s="109"/>
      <c r="F11" s="109"/>
      <c r="G11" s="111"/>
      <c r="H11" s="13"/>
      <c r="I11" s="8"/>
      <c r="J11" s="8"/>
      <c r="K11" s="8"/>
      <c r="L11" s="8"/>
      <c r="M11" s="8"/>
    </row>
    <row r="12" spans="1:13" s="9" customFormat="1" ht="23.25" x14ac:dyDescent="0.25">
      <c r="A12" s="107"/>
      <c r="B12" s="112"/>
      <c r="C12" s="113" t="s">
        <v>4</v>
      </c>
      <c r="D12" s="113" t="s">
        <v>4</v>
      </c>
      <c r="E12" s="113"/>
      <c r="F12" s="113" t="s">
        <v>5</v>
      </c>
      <c r="G12" s="114" t="s">
        <v>6</v>
      </c>
      <c r="H12" s="14"/>
      <c r="I12" s="8"/>
      <c r="J12" s="8"/>
      <c r="K12" s="8"/>
      <c r="L12" s="8"/>
      <c r="M12" s="8"/>
    </row>
    <row r="13" spans="1:13" s="9" customFormat="1" ht="23.25" x14ac:dyDescent="0.25">
      <c r="A13" s="107"/>
      <c r="B13" s="112"/>
      <c r="C13" s="115" t="s">
        <v>7</v>
      </c>
      <c r="D13" s="113" t="s">
        <v>8</v>
      </c>
      <c r="E13" s="116"/>
      <c r="F13" s="115" t="s">
        <v>9</v>
      </c>
      <c r="G13" s="117" t="s">
        <v>10</v>
      </c>
      <c r="H13" s="15"/>
      <c r="I13" s="8"/>
      <c r="J13" s="8"/>
      <c r="K13" s="8"/>
      <c r="L13" s="8"/>
      <c r="M13" s="8"/>
    </row>
    <row r="14" spans="1:13" s="9" customFormat="1" ht="23.25" x14ac:dyDescent="0.25">
      <c r="A14" s="107"/>
      <c r="B14" s="118" t="s">
        <v>11</v>
      </c>
      <c r="C14" s="119">
        <v>729138.95999999985</v>
      </c>
      <c r="D14" s="119">
        <v>5455432.0700000022</v>
      </c>
      <c r="E14" s="120"/>
      <c r="F14" s="121">
        <f>SUM(C14:E14)</f>
        <v>6184571.0300000021</v>
      </c>
      <c r="G14" s="122">
        <f>C14/F14</f>
        <v>0.11789644851083546</v>
      </c>
      <c r="H14" s="16"/>
      <c r="I14" s="17"/>
      <c r="J14" s="5"/>
      <c r="K14" s="8"/>
      <c r="L14" s="8"/>
      <c r="M14" s="8"/>
    </row>
    <row r="15" spans="1:13" s="9" customFormat="1" ht="23.25" x14ac:dyDescent="0.25">
      <c r="A15" s="107"/>
      <c r="B15" s="118" t="s">
        <v>12</v>
      </c>
      <c r="C15" s="119">
        <v>580865025.49000001</v>
      </c>
      <c r="D15" s="119">
        <v>704071017.42999947</v>
      </c>
      <c r="E15" s="121"/>
      <c r="F15" s="121">
        <f>SUM(C15:E15)</f>
        <v>1284936042.9199996</v>
      </c>
      <c r="G15" s="122">
        <f>C15/F15</f>
        <v>0.45205753912077379</v>
      </c>
      <c r="H15" s="16"/>
      <c r="I15" s="8"/>
      <c r="J15" s="8"/>
      <c r="K15" s="8"/>
      <c r="L15" s="8"/>
      <c r="M15" s="8"/>
    </row>
    <row r="16" spans="1:13" s="9" customFormat="1" ht="23.25" x14ac:dyDescent="0.25">
      <c r="A16" s="107"/>
      <c r="B16" s="123" t="s">
        <v>13</v>
      </c>
      <c r="C16" s="119">
        <f>SUM(C14:C15)</f>
        <v>581594164.45000005</v>
      </c>
      <c r="D16" s="119">
        <f>SUM(D14:D15)</f>
        <v>709526449.49999952</v>
      </c>
      <c r="E16" s="119"/>
      <c r="F16" s="121">
        <f>SUM(F14:F15)</f>
        <v>1291120613.9499996</v>
      </c>
      <c r="G16" s="122">
        <f>C16/F16</f>
        <v>0.45045688076398654</v>
      </c>
      <c r="H16" s="16"/>
      <c r="I16" s="8"/>
      <c r="J16" s="6"/>
      <c r="K16" s="8"/>
      <c r="L16" s="8"/>
      <c r="M16" s="8"/>
    </row>
    <row r="17" spans="2:13" s="9" customFormat="1" ht="23.25" x14ac:dyDescent="0.25">
      <c r="B17" s="36"/>
      <c r="C17" s="23"/>
      <c r="D17" s="31"/>
      <c r="E17" s="23"/>
      <c r="F17" s="24"/>
      <c r="G17" s="37"/>
      <c r="H17" s="18"/>
      <c r="I17" s="8"/>
      <c r="J17" s="8"/>
      <c r="K17" s="8"/>
      <c r="L17" s="8"/>
      <c r="M17" s="8"/>
    </row>
    <row r="18" spans="2:13" s="9" customFormat="1" ht="23.25" x14ac:dyDescent="0.25">
      <c r="B18" s="22"/>
      <c r="C18" s="23"/>
      <c r="D18" s="31"/>
      <c r="E18" s="23"/>
      <c r="F18" s="24"/>
      <c r="G18" s="24"/>
      <c r="H18" s="18"/>
      <c r="I18" s="8"/>
      <c r="J18" s="8"/>
      <c r="K18" s="8"/>
      <c r="L18" s="8"/>
      <c r="M18" s="8"/>
    </row>
    <row r="19" spans="2:13" s="9" customFormat="1" ht="23.25" x14ac:dyDescent="0.25">
      <c r="B19" s="22"/>
      <c r="C19" s="23"/>
      <c r="D19" s="31"/>
      <c r="E19" s="23"/>
      <c r="F19" s="24"/>
      <c r="G19" s="24"/>
      <c r="H19" s="18"/>
      <c r="I19" s="8"/>
      <c r="J19" s="8"/>
      <c r="K19" s="8"/>
      <c r="L19" s="8"/>
      <c r="M19" s="8"/>
    </row>
    <row r="20" spans="2:13" s="9" customFormat="1" ht="23.25" x14ac:dyDescent="0.25">
      <c r="B20" s="22"/>
      <c r="C20" s="23"/>
      <c r="D20" s="31"/>
      <c r="E20" s="23"/>
      <c r="F20" s="24"/>
      <c r="G20" s="24"/>
      <c r="H20" s="18"/>
      <c r="I20" s="8"/>
      <c r="J20" s="8"/>
      <c r="K20" s="8"/>
      <c r="L20" s="8"/>
      <c r="M20" s="8"/>
    </row>
    <row r="21" spans="2:13" s="9" customFormat="1" ht="23.25" x14ac:dyDescent="0.25">
      <c r="B21" s="22"/>
      <c r="C21" s="23"/>
      <c r="D21" s="31"/>
      <c r="E21" s="23"/>
      <c r="F21" s="24"/>
      <c r="G21" s="24"/>
      <c r="H21" s="447"/>
      <c r="I21" s="448"/>
      <c r="J21" s="448"/>
      <c r="K21" s="448"/>
      <c r="L21" s="448"/>
      <c r="M21" s="448"/>
    </row>
    <row r="22" spans="2:13" s="9" customFormat="1" ht="23.25" x14ac:dyDescent="0.25">
      <c r="B22" s="22"/>
      <c r="C22" s="23"/>
      <c r="D22" s="23"/>
      <c r="E22" s="23"/>
      <c r="F22" s="24"/>
      <c r="G22" s="24"/>
      <c r="H22" s="447"/>
      <c r="I22" s="444"/>
      <c r="J22" s="444"/>
      <c r="K22" s="444"/>
      <c r="L22" s="448"/>
      <c r="M22" s="448"/>
    </row>
    <row r="23" spans="2:13" s="9" customFormat="1" ht="23.25" x14ac:dyDescent="0.25">
      <c r="B23" s="25"/>
      <c r="C23" s="25"/>
      <c r="D23" s="25"/>
      <c r="E23" s="25"/>
      <c r="F23" s="24"/>
      <c r="G23" s="24"/>
      <c r="H23" s="447"/>
      <c r="I23" s="438"/>
      <c r="J23" s="439" t="s">
        <v>14</v>
      </c>
      <c r="K23" s="439" t="s">
        <v>15</v>
      </c>
      <c r="L23" s="448"/>
      <c r="M23" s="448"/>
    </row>
    <row r="24" spans="2:13" s="9" customFormat="1" ht="23.25" x14ac:dyDescent="0.25">
      <c r="B24" s="25"/>
      <c r="C24" s="25"/>
      <c r="D24" s="25"/>
      <c r="E24" s="25"/>
      <c r="F24" s="24"/>
      <c r="G24" s="24"/>
      <c r="H24" s="447"/>
      <c r="I24" s="438" t="s">
        <v>11</v>
      </c>
      <c r="J24" s="445">
        <f t="shared" ref="J24:K26" si="0">C14</f>
        <v>729138.95999999985</v>
      </c>
      <c r="K24" s="445">
        <f t="shared" si="0"/>
        <v>5455432.0700000022</v>
      </c>
      <c r="L24" s="448"/>
      <c r="M24" s="448"/>
    </row>
    <row r="25" spans="2:13" s="9" customFormat="1" ht="23.25" x14ac:dyDescent="0.25">
      <c r="B25" s="25"/>
      <c r="C25" s="25"/>
      <c r="D25" s="25"/>
      <c r="E25" s="25"/>
      <c r="F25" s="24"/>
      <c r="G25" s="24"/>
      <c r="H25" s="447"/>
      <c r="I25" s="438" t="s">
        <v>12</v>
      </c>
      <c r="J25" s="445">
        <f t="shared" si="0"/>
        <v>580865025.49000001</v>
      </c>
      <c r="K25" s="445">
        <f t="shared" si="0"/>
        <v>704071017.42999947</v>
      </c>
      <c r="L25" s="448"/>
      <c r="M25" s="448"/>
    </row>
    <row r="26" spans="2:13" s="9" customFormat="1" ht="23.25" x14ac:dyDescent="0.25">
      <c r="B26" s="25"/>
      <c r="C26" s="25"/>
      <c r="D26" s="25"/>
      <c r="E26" s="25"/>
      <c r="F26" s="24"/>
      <c r="G26" s="24"/>
      <c r="H26" s="447"/>
      <c r="I26" s="438" t="s">
        <v>13</v>
      </c>
      <c r="J26" s="445">
        <f t="shared" si="0"/>
        <v>581594164.45000005</v>
      </c>
      <c r="K26" s="445">
        <f t="shared" si="0"/>
        <v>709526449.49999952</v>
      </c>
      <c r="L26" s="448"/>
      <c r="M26" s="448"/>
    </row>
    <row r="27" spans="2:13" s="9" customFormat="1" ht="23.25" x14ac:dyDescent="0.25">
      <c r="B27" s="26"/>
      <c r="C27" s="25"/>
      <c r="D27" s="25"/>
      <c r="E27" s="25"/>
      <c r="F27" s="24"/>
      <c r="G27" s="24"/>
      <c r="H27" s="447"/>
      <c r="I27" s="444"/>
      <c r="J27" s="444"/>
      <c r="K27" s="444"/>
      <c r="L27" s="448"/>
      <c r="M27" s="448"/>
    </row>
    <row r="28" spans="2:13" s="9" customFormat="1" ht="23.25" x14ac:dyDescent="0.25">
      <c r="B28" s="26"/>
      <c r="C28" s="25"/>
      <c r="D28" s="25"/>
      <c r="E28" s="25"/>
      <c r="F28" s="24"/>
      <c r="G28" s="24"/>
      <c r="H28" s="18"/>
      <c r="J28" s="441"/>
      <c r="L28" s="8"/>
      <c r="M28" s="8"/>
    </row>
    <row r="29" spans="2:13" s="9" customFormat="1" ht="23.25" x14ac:dyDescent="0.25">
      <c r="B29" s="26"/>
      <c r="C29" s="25"/>
      <c r="D29" s="25"/>
      <c r="E29" s="25"/>
      <c r="F29" s="24"/>
      <c r="G29" s="24"/>
      <c r="H29" s="18"/>
      <c r="I29" s="8"/>
      <c r="J29" s="20"/>
      <c r="K29" s="8"/>
      <c r="L29" s="8"/>
      <c r="M29" s="8"/>
    </row>
    <row r="30" spans="2:13" s="9" customFormat="1" ht="23.25" x14ac:dyDescent="0.25">
      <c r="B30" s="26"/>
      <c r="C30" s="25"/>
      <c r="D30" s="25"/>
      <c r="E30" s="25"/>
      <c r="F30" s="24"/>
      <c r="G30" s="24"/>
      <c r="H30" s="18"/>
      <c r="I30" s="8"/>
      <c r="J30" s="8"/>
      <c r="K30" s="8"/>
      <c r="L30" s="8"/>
      <c r="M30" s="8"/>
    </row>
    <row r="31" spans="2:13" s="9" customFormat="1" ht="23.25" x14ac:dyDescent="0.25">
      <c r="B31" s="26"/>
      <c r="C31" s="25"/>
      <c r="D31" s="25"/>
      <c r="E31" s="25"/>
      <c r="F31" s="24"/>
      <c r="G31" s="24"/>
      <c r="H31" s="18"/>
      <c r="I31" s="8"/>
      <c r="J31" s="8"/>
      <c r="K31" s="8"/>
      <c r="L31" s="8"/>
      <c r="M31" s="8"/>
    </row>
    <row r="32" spans="2:13" s="9" customFormat="1" ht="23.25" x14ac:dyDescent="0.25">
      <c r="B32" s="26"/>
      <c r="C32" s="25"/>
      <c r="D32" s="25"/>
      <c r="E32" s="25"/>
      <c r="F32" s="24"/>
      <c r="G32" s="24"/>
      <c r="H32" s="18"/>
      <c r="I32" s="8"/>
      <c r="J32" s="8"/>
      <c r="K32" s="8"/>
      <c r="L32" s="8"/>
      <c r="M32" s="8"/>
    </row>
    <row r="33" spans="2:13" s="9" customFormat="1" ht="23.25" x14ac:dyDescent="0.25">
      <c r="B33" s="26"/>
      <c r="C33" s="25"/>
      <c r="D33" s="25"/>
      <c r="E33" s="25"/>
      <c r="F33" s="24"/>
      <c r="G33" s="24"/>
      <c r="H33" s="18"/>
      <c r="I33" s="8"/>
      <c r="J33" s="8"/>
      <c r="K33" s="8"/>
      <c r="L33" s="8"/>
      <c r="M33" s="8"/>
    </row>
    <row r="34" spans="2:13" s="9" customFormat="1" x14ac:dyDescent="0.25">
      <c r="B34" s="32"/>
      <c r="C34" s="33"/>
      <c r="D34" s="33"/>
      <c r="E34" s="33"/>
      <c r="F34" s="34"/>
      <c r="G34" s="35"/>
      <c r="H34" s="7"/>
      <c r="I34" s="8"/>
      <c r="J34" s="8"/>
      <c r="K34" s="8"/>
      <c r="L34" s="8"/>
      <c r="M34" s="8"/>
    </row>
    <row r="35" spans="2:13" s="9" customFormat="1" x14ac:dyDescent="0.25">
      <c r="B35" s="461" t="s">
        <v>16</v>
      </c>
      <c r="C35" s="462"/>
      <c r="D35" s="462"/>
      <c r="E35" s="462"/>
      <c r="F35" s="462"/>
      <c r="G35" s="463"/>
      <c r="H35" s="7"/>
      <c r="I35" s="8"/>
      <c r="J35" s="21"/>
      <c r="K35" s="8"/>
      <c r="L35" s="8"/>
      <c r="M35" s="8"/>
    </row>
    <row r="36" spans="2:13" s="9" customFormat="1" x14ac:dyDescent="0.25">
      <c r="B36" s="461" t="s">
        <v>2</v>
      </c>
      <c r="C36" s="462"/>
      <c r="D36" s="462"/>
      <c r="E36" s="462"/>
      <c r="F36" s="462"/>
      <c r="G36" s="463"/>
      <c r="H36" s="7"/>
      <c r="I36" s="8"/>
      <c r="J36" s="8"/>
      <c r="K36" s="8"/>
      <c r="L36" s="8"/>
      <c r="M36" s="8"/>
    </row>
    <row r="37" spans="2:13" s="9" customFormat="1" x14ac:dyDescent="0.25">
      <c r="B37" s="461" t="str">
        <f>+B9</f>
        <v>EN JUNIO DE 2023</v>
      </c>
      <c r="C37" s="462"/>
      <c r="D37" s="462"/>
      <c r="E37" s="462"/>
      <c r="F37" s="462"/>
      <c r="G37" s="463"/>
      <c r="H37" s="7"/>
      <c r="I37" s="8"/>
      <c r="J37" s="8"/>
      <c r="K37" s="8"/>
      <c r="L37" s="8"/>
      <c r="M37" s="8"/>
    </row>
    <row r="38" spans="2:13" s="9" customFormat="1" x14ac:dyDescent="0.25">
      <c r="B38" s="458" t="s">
        <v>17</v>
      </c>
      <c r="C38" s="459"/>
      <c r="D38" s="459"/>
      <c r="E38" s="459"/>
      <c r="F38" s="459"/>
      <c r="G38" s="460"/>
      <c r="H38" s="7"/>
      <c r="I38" s="8"/>
      <c r="J38" s="8"/>
      <c r="K38" s="8"/>
      <c r="L38" s="8"/>
      <c r="M38" s="8"/>
    </row>
    <row r="39" spans="2:13" s="9" customFormat="1" x14ac:dyDescent="0.25">
      <c r="B39" s="126"/>
      <c r="C39" s="127"/>
      <c r="D39" s="128"/>
      <c r="E39" s="127"/>
      <c r="F39" s="127"/>
      <c r="G39" s="129"/>
      <c r="H39" s="8"/>
      <c r="I39" s="8"/>
      <c r="J39" s="8"/>
      <c r="K39" s="8"/>
      <c r="L39" s="8"/>
      <c r="M39" s="8"/>
    </row>
    <row r="40" spans="2:13" s="9" customFormat="1" ht="23.25" x14ac:dyDescent="0.25">
      <c r="B40" s="126"/>
      <c r="C40" s="130" t="s">
        <v>4</v>
      </c>
      <c r="D40" s="130" t="s">
        <v>4</v>
      </c>
      <c r="E40" s="130"/>
      <c r="F40" s="130" t="s">
        <v>5</v>
      </c>
      <c r="G40" s="131" t="s">
        <v>6</v>
      </c>
      <c r="H40" s="14"/>
      <c r="I40" s="8"/>
      <c r="J40" s="8"/>
      <c r="K40" s="8"/>
      <c r="L40" s="8"/>
      <c r="M40" s="8"/>
    </row>
    <row r="41" spans="2:13" s="9" customFormat="1" ht="23.25" x14ac:dyDescent="0.25">
      <c r="B41" s="126"/>
      <c r="C41" s="132" t="s">
        <v>7</v>
      </c>
      <c r="D41" s="130" t="s">
        <v>8</v>
      </c>
      <c r="E41" s="133"/>
      <c r="F41" s="132" t="s">
        <v>9</v>
      </c>
      <c r="G41" s="134" t="s">
        <v>10</v>
      </c>
      <c r="H41" s="15"/>
      <c r="I41" s="8"/>
      <c r="J41" s="8"/>
      <c r="K41" s="8"/>
      <c r="L41" s="8"/>
      <c r="M41" s="8"/>
    </row>
    <row r="42" spans="2:13" s="9" customFormat="1" ht="23.25" x14ac:dyDescent="0.25">
      <c r="B42" s="135" t="s">
        <v>11</v>
      </c>
      <c r="C42" s="158">
        <v>729138.95999999985</v>
      </c>
      <c r="D42" s="159">
        <v>5455432.0700000022</v>
      </c>
      <c r="E42" s="160"/>
      <c r="F42" s="161">
        <f>SUM(C42:E42)</f>
        <v>6184571.0300000021</v>
      </c>
      <c r="G42" s="162">
        <f>C42/F42</f>
        <v>0.11789644851083546</v>
      </c>
      <c r="H42" s="16"/>
      <c r="I42" s="8"/>
      <c r="J42" s="8"/>
      <c r="K42" s="8"/>
      <c r="L42" s="8"/>
      <c r="M42" s="8"/>
    </row>
    <row r="43" spans="2:13" s="9" customFormat="1" ht="23.25" x14ac:dyDescent="0.25">
      <c r="B43" s="135" t="s">
        <v>12</v>
      </c>
      <c r="C43" s="158">
        <v>311613250.60000002</v>
      </c>
      <c r="D43" s="159">
        <v>398129362.70906872</v>
      </c>
      <c r="E43" s="161"/>
      <c r="F43" s="161">
        <f>SUM(C43:E43)</f>
        <v>709742613.30906868</v>
      </c>
      <c r="G43" s="162">
        <f>C43/F43</f>
        <v>0.43905106549422174</v>
      </c>
      <c r="H43" s="16"/>
      <c r="I43" s="8"/>
      <c r="J43" s="8"/>
      <c r="K43" s="8"/>
      <c r="L43" s="8"/>
      <c r="M43" s="8"/>
    </row>
    <row r="44" spans="2:13" s="9" customFormat="1" ht="23.25" x14ac:dyDescent="0.25">
      <c r="B44" s="137" t="s">
        <v>13</v>
      </c>
      <c r="C44" s="158">
        <f>SUM(C42:C43)</f>
        <v>312342389.56</v>
      </c>
      <c r="D44" s="159">
        <f>SUM(D42:D43)</f>
        <v>403584794.77906871</v>
      </c>
      <c r="E44" s="159"/>
      <c r="F44" s="161">
        <f>SUM(F42:F43)</f>
        <v>715927184.33906865</v>
      </c>
      <c r="G44" s="162">
        <f>C44/F44</f>
        <v>0.43627675606192967</v>
      </c>
      <c r="H44" s="16"/>
      <c r="I44" s="8"/>
      <c r="J44" s="8"/>
      <c r="K44" s="8"/>
      <c r="L44" s="8"/>
      <c r="M44" s="8"/>
    </row>
    <row r="45" spans="2:13" s="9" customFormat="1" ht="23.25" x14ac:dyDescent="0.25">
      <c r="B45" s="138"/>
      <c r="C45" s="139"/>
      <c r="D45" s="140"/>
      <c r="E45" s="140"/>
      <c r="F45" s="141"/>
      <c r="G45" s="142"/>
      <c r="H45" s="18"/>
      <c r="I45" s="8"/>
      <c r="J45" s="8"/>
      <c r="K45" s="8"/>
      <c r="L45" s="8"/>
      <c r="M45" s="8"/>
    </row>
    <row r="46" spans="2:13" s="9" customFormat="1" ht="23.25" x14ac:dyDescent="0.25">
      <c r="B46" s="143"/>
      <c r="C46" s="136"/>
      <c r="D46" s="144"/>
      <c r="E46" s="144"/>
      <c r="F46" s="145"/>
      <c r="G46" s="145"/>
      <c r="H46" s="18"/>
      <c r="I46" s="8"/>
      <c r="J46" s="8"/>
      <c r="K46" s="8"/>
      <c r="L46" s="8"/>
      <c r="M46" s="8"/>
    </row>
    <row r="47" spans="2:13" s="9" customFormat="1" ht="23.25" x14ac:dyDescent="0.25">
      <c r="B47" s="143"/>
      <c r="C47" s="136"/>
      <c r="D47" s="144"/>
      <c r="E47" s="144"/>
      <c r="F47" s="145"/>
      <c r="G47" s="145"/>
      <c r="H47" s="18"/>
      <c r="I47" s="8"/>
      <c r="J47" s="8"/>
      <c r="K47" s="8"/>
      <c r="L47" s="8"/>
      <c r="M47" s="8"/>
    </row>
    <row r="48" spans="2:13" s="9" customFormat="1" ht="23.25" x14ac:dyDescent="0.25">
      <c r="B48" s="143"/>
      <c r="C48" s="136"/>
      <c r="D48" s="144"/>
      <c r="E48" s="144"/>
      <c r="F48" s="145"/>
      <c r="G48" s="145"/>
      <c r="H48" s="18"/>
      <c r="I48" s="8"/>
      <c r="J48" s="8"/>
      <c r="K48" s="8"/>
      <c r="L48" s="8"/>
      <c r="M48" s="8"/>
    </row>
    <row r="49" spans="2:13" s="9" customFormat="1" ht="23.25" x14ac:dyDescent="0.25">
      <c r="B49" s="143"/>
      <c r="C49" s="136"/>
      <c r="D49" s="144"/>
      <c r="E49" s="144"/>
      <c r="F49" s="145"/>
      <c r="G49" s="145"/>
      <c r="H49" s="18"/>
      <c r="I49" s="8"/>
      <c r="J49" s="8"/>
      <c r="K49" s="8"/>
      <c r="L49" s="8"/>
      <c r="M49" s="8"/>
    </row>
    <row r="50" spans="2:13" s="9" customFormat="1" ht="23.25" x14ac:dyDescent="0.25">
      <c r="B50" s="143"/>
      <c r="C50" s="144"/>
      <c r="D50" s="144"/>
      <c r="E50" s="144"/>
      <c r="F50" s="145"/>
      <c r="G50" s="145"/>
      <c r="H50" s="18"/>
      <c r="L50" s="8"/>
      <c r="M50" s="8"/>
    </row>
    <row r="51" spans="2:13" s="9" customFormat="1" ht="23.25" x14ac:dyDescent="0.25">
      <c r="B51" s="127"/>
      <c r="C51" s="127"/>
      <c r="D51" s="127"/>
      <c r="E51" s="127"/>
      <c r="F51" s="145"/>
      <c r="G51" s="145"/>
      <c r="H51" s="18"/>
      <c r="I51" s="446"/>
      <c r="J51" s="439" t="s">
        <v>14</v>
      </c>
      <c r="K51" s="439" t="s">
        <v>15</v>
      </c>
      <c r="L51" s="8"/>
      <c r="M51" s="8"/>
    </row>
    <row r="52" spans="2:13" s="9" customFormat="1" ht="23.25" x14ac:dyDescent="0.25">
      <c r="B52" s="127"/>
      <c r="C52" s="127"/>
      <c r="D52" s="127"/>
      <c r="E52" s="127"/>
      <c r="F52" s="145"/>
      <c r="G52" s="145"/>
      <c r="H52" s="18"/>
      <c r="I52" s="438" t="s">
        <v>11</v>
      </c>
      <c r="J52" s="440">
        <f t="shared" ref="J52:K54" si="1">C42</f>
        <v>729138.95999999985</v>
      </c>
      <c r="K52" s="440">
        <f t="shared" si="1"/>
        <v>5455432.0700000022</v>
      </c>
      <c r="L52" s="8"/>
      <c r="M52" s="8"/>
    </row>
    <row r="53" spans="2:13" s="9" customFormat="1" ht="23.25" x14ac:dyDescent="0.25">
      <c r="B53" s="127"/>
      <c r="C53" s="127"/>
      <c r="D53" s="127"/>
      <c r="E53" s="127"/>
      <c r="F53" s="145"/>
      <c r="G53" s="145"/>
      <c r="H53" s="18"/>
      <c r="I53" s="438" t="s">
        <v>12</v>
      </c>
      <c r="J53" s="440">
        <f t="shared" si="1"/>
        <v>311613250.60000002</v>
      </c>
      <c r="K53" s="440">
        <f t="shared" si="1"/>
        <v>398129362.70906872</v>
      </c>
      <c r="L53" s="8"/>
      <c r="M53" s="8"/>
    </row>
    <row r="54" spans="2:13" s="9" customFormat="1" ht="23.25" x14ac:dyDescent="0.25">
      <c r="B54" s="127"/>
      <c r="C54" s="127"/>
      <c r="D54" s="127"/>
      <c r="E54" s="127"/>
      <c r="F54" s="145"/>
      <c r="G54" s="145"/>
      <c r="H54" s="18"/>
      <c r="I54" s="438" t="s">
        <v>13</v>
      </c>
      <c r="J54" s="440">
        <f t="shared" si="1"/>
        <v>312342389.56</v>
      </c>
      <c r="K54" s="440">
        <f t="shared" si="1"/>
        <v>403584794.77906871</v>
      </c>
      <c r="L54" s="8"/>
      <c r="M54" s="8"/>
    </row>
    <row r="55" spans="2:13" s="9" customFormat="1" ht="23.25" x14ac:dyDescent="0.25">
      <c r="B55" s="127"/>
      <c r="C55" s="127"/>
      <c r="D55" s="127"/>
      <c r="E55" s="127"/>
      <c r="F55" s="145"/>
      <c r="G55" s="145"/>
      <c r="H55" s="18"/>
      <c r="I55" s="8"/>
      <c r="J55" s="8"/>
      <c r="K55" s="8"/>
      <c r="L55" s="8"/>
      <c r="M55" s="8"/>
    </row>
    <row r="56" spans="2:13" s="9" customFormat="1" ht="23.25" x14ac:dyDescent="0.25">
      <c r="B56" s="127"/>
      <c r="C56" s="127"/>
      <c r="D56" s="127"/>
      <c r="E56" s="127"/>
      <c r="F56" s="145"/>
      <c r="G56" s="145"/>
      <c r="H56" s="18"/>
      <c r="I56" s="8"/>
      <c r="J56" s="8"/>
      <c r="K56" s="8"/>
      <c r="L56" s="8"/>
      <c r="M56" s="8"/>
    </row>
    <row r="57" spans="2:13" s="9" customFormat="1" ht="23.25" x14ac:dyDescent="0.25">
      <c r="B57" s="146"/>
      <c r="C57" s="127"/>
      <c r="D57" s="127"/>
      <c r="E57" s="127"/>
      <c r="F57" s="145"/>
      <c r="G57" s="145"/>
      <c r="H57" s="18"/>
      <c r="I57" s="8"/>
      <c r="J57" s="8"/>
      <c r="K57" s="8"/>
      <c r="L57" s="8"/>
      <c r="M57" s="8"/>
    </row>
    <row r="58" spans="2:13" s="9" customFormat="1" ht="23.25" x14ac:dyDescent="0.25">
      <c r="B58" s="146"/>
      <c r="C58" s="127"/>
      <c r="D58" s="127"/>
      <c r="E58" s="127"/>
      <c r="F58" s="145"/>
      <c r="G58" s="145"/>
      <c r="H58" s="18"/>
      <c r="I58" s="8"/>
      <c r="J58" s="8"/>
      <c r="K58" s="8"/>
      <c r="L58" s="8"/>
      <c r="M58" s="8"/>
    </row>
    <row r="59" spans="2:13" s="9" customFormat="1" ht="23.25" x14ac:dyDescent="0.25">
      <c r="B59" s="146"/>
      <c r="C59" s="127"/>
      <c r="D59" s="127"/>
      <c r="E59" s="127"/>
      <c r="F59" s="145"/>
      <c r="G59" s="145"/>
      <c r="H59" s="18"/>
      <c r="I59" s="8"/>
      <c r="J59" s="8"/>
      <c r="K59" s="8"/>
      <c r="L59" s="8"/>
      <c r="M59" s="8"/>
    </row>
    <row r="60" spans="2:13" s="9" customFormat="1" ht="23.25" x14ac:dyDescent="0.25">
      <c r="B60" s="146"/>
      <c r="C60" s="127"/>
      <c r="D60" s="127"/>
      <c r="E60" s="127"/>
      <c r="F60" s="145"/>
      <c r="G60" s="145"/>
      <c r="H60" s="18"/>
      <c r="I60" s="8"/>
      <c r="J60" s="8"/>
      <c r="K60" s="8"/>
      <c r="L60" s="8"/>
      <c r="M60" s="8"/>
    </row>
    <row r="61" spans="2:13" s="9" customFormat="1" ht="23.25" x14ac:dyDescent="0.25">
      <c r="B61" s="146"/>
      <c r="C61" s="127"/>
      <c r="D61" s="127"/>
      <c r="E61" s="127"/>
      <c r="F61" s="145"/>
      <c r="G61" s="145"/>
      <c r="H61" s="18"/>
      <c r="I61" s="8"/>
      <c r="J61" s="8"/>
      <c r="K61" s="8"/>
      <c r="L61" s="8"/>
      <c r="M61" s="8"/>
    </row>
    <row r="62" spans="2:13" s="9" customFormat="1" ht="23.25" x14ac:dyDescent="0.25">
      <c r="B62" s="147"/>
      <c r="C62" s="148"/>
      <c r="D62" s="148"/>
      <c r="E62" s="148"/>
      <c r="F62" s="149"/>
      <c r="G62" s="150"/>
      <c r="H62" s="18"/>
      <c r="I62" s="8"/>
      <c r="J62" s="8"/>
      <c r="K62" s="8"/>
      <c r="L62" s="8"/>
      <c r="M62" s="8"/>
    </row>
    <row r="63" spans="2:13" s="9" customFormat="1" ht="23.25" x14ac:dyDescent="0.25">
      <c r="B63" s="151" t="s">
        <v>18</v>
      </c>
      <c r="C63" s="144"/>
      <c r="D63" s="144"/>
      <c r="E63" s="144"/>
      <c r="F63" s="145"/>
      <c r="G63" s="152"/>
      <c r="H63" s="18"/>
      <c r="I63" s="8"/>
      <c r="J63" s="8"/>
      <c r="K63" s="8"/>
      <c r="L63" s="8"/>
      <c r="M63" s="8"/>
    </row>
    <row r="64" spans="2:13" s="9" customFormat="1" ht="23.25" x14ac:dyDescent="0.25">
      <c r="B64" s="151" t="s">
        <v>19</v>
      </c>
      <c r="C64" s="144"/>
      <c r="D64" s="144"/>
      <c r="E64" s="144"/>
      <c r="F64" s="145"/>
      <c r="G64" s="152"/>
      <c r="H64" s="18"/>
      <c r="I64" s="8"/>
      <c r="J64" s="8"/>
      <c r="K64" s="8"/>
      <c r="L64" s="8"/>
      <c r="M64" s="8"/>
    </row>
    <row r="65" spans="2:13" s="9" customFormat="1" ht="23.25" x14ac:dyDescent="0.25">
      <c r="B65" s="151" t="s">
        <v>20</v>
      </c>
      <c r="C65" s="144"/>
      <c r="D65" s="144"/>
      <c r="E65" s="144"/>
      <c r="F65" s="145"/>
      <c r="G65" s="152"/>
      <c r="H65" s="18"/>
      <c r="I65" s="8"/>
      <c r="J65" s="8"/>
      <c r="K65" s="8"/>
      <c r="L65" s="8"/>
      <c r="M65" s="8"/>
    </row>
    <row r="66" spans="2:13" s="9" customFormat="1" ht="23.25" x14ac:dyDescent="0.25">
      <c r="B66" s="151" t="s">
        <v>21</v>
      </c>
      <c r="C66" s="144"/>
      <c r="D66" s="144"/>
      <c r="E66" s="144"/>
      <c r="F66" s="145"/>
      <c r="G66" s="152"/>
      <c r="H66" s="18"/>
      <c r="I66" s="8"/>
      <c r="J66" s="8"/>
      <c r="K66" s="8"/>
      <c r="L66" s="8"/>
      <c r="M66" s="8"/>
    </row>
    <row r="67" spans="2:13" s="9" customFormat="1" ht="23.25" x14ac:dyDescent="0.25">
      <c r="B67" s="151" t="s">
        <v>22</v>
      </c>
      <c r="C67" s="144"/>
      <c r="D67" s="144"/>
      <c r="E67" s="144"/>
      <c r="F67" s="145"/>
      <c r="G67" s="152"/>
      <c r="H67" s="18"/>
      <c r="I67" s="8"/>
      <c r="J67" s="8"/>
      <c r="K67" s="8"/>
      <c r="L67" s="8"/>
      <c r="M67" s="8"/>
    </row>
    <row r="68" spans="2:13" s="9" customFormat="1" ht="23.25" x14ac:dyDescent="0.25">
      <c r="B68" s="151" t="s">
        <v>23</v>
      </c>
      <c r="C68" s="144"/>
      <c r="D68" s="144"/>
      <c r="E68" s="144"/>
      <c r="F68" s="145"/>
      <c r="G68" s="152"/>
      <c r="H68" s="18"/>
      <c r="I68" s="8"/>
      <c r="J68" s="8"/>
      <c r="K68" s="8"/>
      <c r="L68" s="8"/>
      <c r="M68" s="8"/>
    </row>
    <row r="69" spans="2:13" s="9" customFormat="1" ht="23.25" x14ac:dyDescent="0.25">
      <c r="B69" s="126"/>
      <c r="C69" s="144"/>
      <c r="D69" s="144"/>
      <c r="E69" s="144"/>
      <c r="F69" s="145"/>
      <c r="G69" s="152"/>
      <c r="H69" s="18"/>
      <c r="I69" s="8"/>
      <c r="J69" s="8"/>
      <c r="K69" s="8"/>
      <c r="L69" s="8"/>
      <c r="M69" s="8"/>
    </row>
    <row r="70" spans="2:13" s="9" customFormat="1" x14ac:dyDescent="0.25">
      <c r="B70" s="135" t="s">
        <v>24</v>
      </c>
      <c r="C70" s="153"/>
      <c r="D70" s="153"/>
      <c r="E70" s="153"/>
      <c r="F70" s="127"/>
      <c r="G70" s="129"/>
      <c r="H70" s="8"/>
      <c r="I70" s="8"/>
      <c r="J70" s="8"/>
      <c r="K70" s="8"/>
      <c r="L70" s="8"/>
      <c r="M70" s="8"/>
    </row>
    <row r="71" spans="2:13" s="9" customFormat="1" x14ac:dyDescent="0.25">
      <c r="B71" s="154" t="s">
        <v>25</v>
      </c>
      <c r="C71" s="155"/>
      <c r="D71" s="155"/>
      <c r="E71" s="155"/>
      <c r="F71" s="156"/>
      <c r="G71" s="157"/>
      <c r="H71" s="8"/>
      <c r="I71" s="8"/>
      <c r="J71" s="8"/>
      <c r="K71" s="8"/>
      <c r="L71" s="8"/>
      <c r="M71" s="8"/>
    </row>
  </sheetData>
  <mergeCells count="11">
    <mergeCell ref="B1:C1"/>
    <mergeCell ref="B2:G3"/>
    <mergeCell ref="B8:G8"/>
    <mergeCell ref="B9:G9"/>
    <mergeCell ref="B4:G5"/>
    <mergeCell ref="B7:G7"/>
    <mergeCell ref="B10:G10"/>
    <mergeCell ref="B35:G35"/>
    <mergeCell ref="B36:G36"/>
    <mergeCell ref="B37:G37"/>
    <mergeCell ref="B38:G38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B1:E19"/>
  <sheetViews>
    <sheetView showGridLines="0" zoomScale="70" zoomScaleNormal="70" workbookViewId="0">
      <selection activeCell="B2" sqref="B2:E2"/>
    </sheetView>
  </sheetViews>
  <sheetFormatPr baseColWidth="10" defaultColWidth="11.5703125" defaultRowHeight="12.75" x14ac:dyDescent="0.25"/>
  <cols>
    <col min="1" max="1" width="1.140625" style="38" customWidth="1"/>
    <col min="2" max="2" width="85.7109375" style="38" customWidth="1"/>
    <col min="3" max="4" width="24.5703125" style="38" customWidth="1"/>
    <col min="5" max="5" width="23.85546875" style="38" customWidth="1"/>
    <col min="6" max="16384" width="11.5703125" style="38"/>
  </cols>
  <sheetData>
    <row r="1" spans="2:5" s="8" customFormat="1" ht="73.5" customHeight="1" x14ac:dyDescent="0.25">
      <c r="B1" s="477" t="s">
        <v>425</v>
      </c>
      <c r="C1" s="465"/>
      <c r="D1" s="106"/>
    </row>
    <row r="2" spans="2:5" ht="39.75" customHeight="1" x14ac:dyDescent="0.25">
      <c r="B2" s="475" t="s">
        <v>26</v>
      </c>
      <c r="C2" s="475"/>
      <c r="D2" s="475"/>
      <c r="E2" s="475"/>
    </row>
    <row r="3" spans="2:5" s="8" customFormat="1" ht="51" customHeight="1" x14ac:dyDescent="0.25">
      <c r="B3" s="476" t="s">
        <v>426</v>
      </c>
      <c r="C3" s="476"/>
      <c r="D3" s="476"/>
      <c r="E3" s="476"/>
    </row>
    <row r="4" spans="2:5" s="8" customFormat="1" ht="87.75" customHeight="1" x14ac:dyDescent="0.25">
      <c r="B4" s="476"/>
      <c r="C4" s="476"/>
      <c r="D4" s="476"/>
      <c r="E4" s="476"/>
    </row>
    <row r="5" spans="2:5" ht="15" x14ac:dyDescent="0.25">
      <c r="B5" s="384"/>
      <c r="C5" s="384"/>
      <c r="D5" s="384"/>
      <c r="E5" s="384"/>
    </row>
    <row r="6" spans="2:5" s="40" customFormat="1" ht="42" customHeight="1" x14ac:dyDescent="0.25">
      <c r="B6" s="387"/>
      <c r="C6" s="385">
        <v>2022</v>
      </c>
      <c r="D6" s="385">
        <v>2023</v>
      </c>
      <c r="E6" s="386" t="s">
        <v>27</v>
      </c>
    </row>
    <row r="7" spans="2:5" s="41" customFormat="1" ht="27.75" customHeight="1" x14ac:dyDescent="0.25">
      <c r="B7" s="391" t="s">
        <v>28</v>
      </c>
      <c r="C7" s="392">
        <v>3428777457.1799994</v>
      </c>
      <c r="D7" s="392">
        <v>3221049261.4399996</v>
      </c>
      <c r="E7" s="393">
        <f>(D7-C7)/C7</f>
        <v>-6.0583749845009187E-2</v>
      </c>
    </row>
    <row r="8" spans="2:5" s="41" customFormat="1" ht="28.5" customHeight="1" x14ac:dyDescent="0.25">
      <c r="B8" s="391" t="s">
        <v>29</v>
      </c>
      <c r="C8" s="392">
        <v>27651431.106290318</v>
      </c>
      <c r="D8" s="392">
        <v>26187392.369430892</v>
      </c>
      <c r="E8" s="393">
        <f t="shared" ref="E8:E17" si="0">(D8-C8)/C8</f>
        <v>-5.29462193559442E-2</v>
      </c>
    </row>
    <row r="9" spans="2:5" s="41" customFormat="1" ht="28.5" customHeight="1" x14ac:dyDescent="0.25">
      <c r="B9" s="391" t="s">
        <v>30</v>
      </c>
      <c r="C9" s="392">
        <v>2991134198.2205215</v>
      </c>
      <c r="D9" s="392">
        <v>1632595266.5</v>
      </c>
      <c r="E9" s="393">
        <f t="shared" si="0"/>
        <v>-0.45418855915215717</v>
      </c>
    </row>
    <row r="10" spans="2:5" s="41" customFormat="1" ht="28.5" customHeight="1" x14ac:dyDescent="0.25">
      <c r="B10" s="391" t="s">
        <v>31</v>
      </c>
      <c r="C10" s="392">
        <v>3423962227.5399995</v>
      </c>
      <c r="D10" s="392">
        <v>3195735392.6899996</v>
      </c>
      <c r="E10" s="393">
        <f t="shared" si="0"/>
        <v>-6.6655768867512635E-2</v>
      </c>
    </row>
    <row r="11" spans="2:5" s="41" customFormat="1" ht="28.5" customHeight="1" x14ac:dyDescent="0.25">
      <c r="B11" s="391" t="s">
        <v>32</v>
      </c>
      <c r="C11" s="392">
        <v>4815229.6399999997</v>
      </c>
      <c r="D11" s="392">
        <v>25313868.75</v>
      </c>
      <c r="E11" s="393">
        <f t="shared" si="0"/>
        <v>4.2570428915203307</v>
      </c>
    </row>
    <row r="12" spans="2:5" s="41" customFormat="1" ht="28.5" customHeight="1" x14ac:dyDescent="0.25">
      <c r="B12" s="391" t="s">
        <v>33</v>
      </c>
      <c r="C12" s="392">
        <v>1371273875.4399993</v>
      </c>
      <c r="D12" s="392">
        <v>1690062496.3500047</v>
      </c>
      <c r="E12" s="393">
        <f t="shared" si="0"/>
        <v>0.23247625920658332</v>
      </c>
    </row>
    <row r="13" spans="2:5" s="41" customFormat="1" ht="28.5" customHeight="1" x14ac:dyDescent="0.25">
      <c r="B13" s="391" t="s">
        <v>34</v>
      </c>
      <c r="C13" s="392">
        <v>2057503581.7399995</v>
      </c>
      <c r="D13" s="392">
        <v>1530986765.0899949</v>
      </c>
      <c r="E13" s="393">
        <f t="shared" si="0"/>
        <v>-0.25590080198292403</v>
      </c>
    </row>
    <row r="14" spans="2:5" s="41" customFormat="1" ht="28.5" customHeight="1" x14ac:dyDescent="0.25">
      <c r="B14" s="391" t="s">
        <v>35</v>
      </c>
      <c r="C14" s="392">
        <v>2608.0169999999998</v>
      </c>
      <c r="D14" s="392">
        <v>1816.011</v>
      </c>
      <c r="E14" s="393">
        <f t="shared" si="0"/>
        <v>-0.30368130269089499</v>
      </c>
    </row>
    <row r="15" spans="2:5" s="41" customFormat="1" ht="28.5" customHeight="1" x14ac:dyDescent="0.25">
      <c r="B15" s="391" t="s">
        <v>36</v>
      </c>
      <c r="C15" s="392">
        <v>4894</v>
      </c>
      <c r="D15" s="392">
        <v>5636</v>
      </c>
      <c r="E15" s="393">
        <f t="shared" si="0"/>
        <v>0.15161422149570902</v>
      </c>
    </row>
    <row r="16" spans="2:5" s="41" customFormat="1" ht="28.5" customHeight="1" x14ac:dyDescent="0.25">
      <c r="B16" s="391" t="s">
        <v>37</v>
      </c>
      <c r="C16" s="392">
        <v>39.467741935483872</v>
      </c>
      <c r="D16" s="392">
        <v>45.821138211382113</v>
      </c>
      <c r="E16" s="393">
        <f t="shared" si="0"/>
        <v>0.16097693874364158</v>
      </c>
    </row>
    <row r="17" spans="2:5" s="41" customFormat="1" ht="28.5" customHeight="1" x14ac:dyDescent="0.25">
      <c r="B17" s="391" t="s">
        <v>38</v>
      </c>
      <c r="C17" s="392">
        <v>175.13</v>
      </c>
      <c r="D17" s="392">
        <v>170.7758</v>
      </c>
      <c r="E17" s="393">
        <f t="shared" si="0"/>
        <v>-2.486267344258546E-2</v>
      </c>
    </row>
    <row r="18" spans="2:5" s="41" customFormat="1" ht="28.5" customHeight="1" x14ac:dyDescent="0.25">
      <c r="B18" s="391" t="s">
        <v>39</v>
      </c>
      <c r="C18" s="392">
        <v>124</v>
      </c>
      <c r="D18" s="392">
        <v>123</v>
      </c>
      <c r="E18" s="393" t="s">
        <v>40</v>
      </c>
    </row>
    <row r="19" spans="2:5" s="41" customFormat="1" ht="20.25" x14ac:dyDescent="0.25">
      <c r="B19" s="390"/>
      <c r="C19" s="389"/>
      <c r="D19" s="389"/>
      <c r="E19" s="388"/>
    </row>
  </sheetData>
  <mergeCells count="3">
    <mergeCell ref="B2:E2"/>
    <mergeCell ref="B3:E4"/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U49"/>
  <sheetViews>
    <sheetView showGridLines="0" zoomScale="80" zoomScaleNormal="80" workbookViewId="0">
      <selection activeCell="L30" sqref="A1:L30"/>
    </sheetView>
  </sheetViews>
  <sheetFormatPr baseColWidth="10" defaultColWidth="11.5703125" defaultRowHeight="12.75" x14ac:dyDescent="0.25"/>
  <cols>
    <col min="1" max="1" width="1" style="38" customWidth="1"/>
    <col min="2" max="2" width="51.7109375" style="38" customWidth="1"/>
    <col min="3" max="3" width="20.85546875" style="38" customWidth="1"/>
    <col min="4" max="4" width="12.7109375" style="38" customWidth="1"/>
    <col min="5" max="5" width="23.7109375" style="38" customWidth="1"/>
    <col min="6" max="6" width="13.28515625" style="38" customWidth="1"/>
    <col min="7" max="7" width="18.28515625" style="38" customWidth="1"/>
    <col min="8" max="8" width="22.7109375" style="38" customWidth="1"/>
    <col min="9" max="9" width="23.140625" style="38" customWidth="1"/>
    <col min="10" max="10" width="4.140625" style="38" customWidth="1"/>
    <col min="11" max="11" width="6.5703125" style="38" customWidth="1"/>
    <col min="12" max="12" width="31" style="452" customWidth="1"/>
    <col min="13" max="13" width="13.7109375" style="452" bestFit="1" customWidth="1"/>
    <col min="14" max="14" width="11.5703125" style="452" bestFit="1" customWidth="1"/>
    <col min="15" max="15" width="16.28515625" style="452" customWidth="1"/>
    <col min="16" max="16" width="14.42578125" style="452" bestFit="1" customWidth="1"/>
    <col min="17" max="17" width="11.5703125" style="452"/>
    <col min="18" max="16384" width="11.5703125" style="38"/>
  </cols>
  <sheetData>
    <row r="1" spans="2:21" ht="74.25" customHeight="1" x14ac:dyDescent="0.25">
      <c r="B1" s="477" t="s">
        <v>427</v>
      </c>
      <c r="C1" s="477"/>
      <c r="D1" s="477"/>
      <c r="E1" s="477"/>
      <c r="F1" s="477"/>
      <c r="G1" s="394"/>
      <c r="H1" s="394"/>
    </row>
    <row r="2" spans="2:21" ht="11.25" customHeight="1" x14ac:dyDescent="0.25">
      <c r="B2" s="395"/>
      <c r="C2" s="395"/>
      <c r="D2" s="395"/>
      <c r="E2" s="395"/>
      <c r="F2" s="395"/>
      <c r="G2" s="395"/>
      <c r="H2" s="396"/>
      <c r="I2" s="396"/>
    </row>
    <row r="3" spans="2:21" s="97" customFormat="1" ht="40.5" x14ac:dyDescent="0.25">
      <c r="B3" s="422" t="s">
        <v>41</v>
      </c>
      <c r="C3" s="271" t="s">
        <v>42</v>
      </c>
      <c r="D3" s="423" t="s">
        <v>43</v>
      </c>
      <c r="E3" s="271" t="s">
        <v>44</v>
      </c>
      <c r="F3" s="423" t="s">
        <v>43</v>
      </c>
      <c r="G3" s="423" t="s">
        <v>45</v>
      </c>
      <c r="H3" s="271" t="s">
        <v>46</v>
      </c>
      <c r="I3" s="271" t="s">
        <v>47</v>
      </c>
      <c r="L3" s="453"/>
      <c r="M3" s="453"/>
      <c r="N3" s="453"/>
      <c r="O3" s="453"/>
      <c r="P3" s="453"/>
      <c r="Q3" s="453"/>
    </row>
    <row r="4" spans="2:21" s="97" customFormat="1" ht="12" customHeight="1" x14ac:dyDescent="0.25">
      <c r="B4" s="397"/>
      <c r="C4" s="398"/>
      <c r="D4" s="399"/>
      <c r="E4" s="398"/>
      <c r="F4" s="400"/>
      <c r="G4" s="401"/>
      <c r="H4" s="402"/>
      <c r="I4" s="403"/>
      <c r="L4" s="453"/>
      <c r="M4" s="453"/>
      <c r="N4" s="453"/>
      <c r="O4" s="453"/>
      <c r="P4" s="453"/>
      <c r="Q4" s="453"/>
    </row>
    <row r="5" spans="2:21" s="97" customFormat="1" ht="18" customHeight="1" x14ac:dyDescent="0.25">
      <c r="B5" s="415" t="s">
        <v>48</v>
      </c>
      <c r="C5" s="416">
        <v>3350020.7500000005</v>
      </c>
      <c r="D5" s="417">
        <f>C5/$C$25</f>
        <v>1.0400402099104632E-3</v>
      </c>
      <c r="E5" s="416">
        <v>4574404.919999999</v>
      </c>
      <c r="F5" s="417">
        <f>E5/$E$25</f>
        <v>1.3341212654151727E-3</v>
      </c>
      <c r="G5" s="417">
        <f>(C5-E5)/E5</f>
        <v>-0.26765977026799781</v>
      </c>
      <c r="H5" s="418">
        <f>C5/BVGInfo!$D$18</f>
        <v>27235.941056910571</v>
      </c>
      <c r="I5" s="418">
        <f>E5/BVGInfo!$C$18</f>
        <v>36890.36225806451</v>
      </c>
      <c r="L5" s="453"/>
      <c r="M5" s="453"/>
      <c r="N5" s="453"/>
      <c r="O5" s="453"/>
      <c r="P5" s="453"/>
      <c r="Q5" s="453"/>
    </row>
    <row r="6" spans="2:21" s="97" customFormat="1" ht="20.25" x14ac:dyDescent="0.25">
      <c r="B6" s="415" t="s">
        <v>49</v>
      </c>
      <c r="C6" s="416">
        <v>14552</v>
      </c>
      <c r="D6" s="417">
        <f t="shared" ref="D6:D23" si="0">C6/$C$25</f>
        <v>4.5177825046656978E-6</v>
      </c>
      <c r="E6" s="416">
        <v>13872.5</v>
      </c>
      <c r="F6" s="417">
        <f t="shared" ref="F6:F23" si="1">E6/$E$25</f>
        <v>4.0459027082525934E-6</v>
      </c>
      <c r="G6" s="417">
        <f t="shared" ref="G6:G25" si="2">(C6-E6)/E6</f>
        <v>4.8981798522256259E-2</v>
      </c>
      <c r="H6" s="418">
        <f>C6/BVGInfo!$D$18</f>
        <v>118.3089430894309</v>
      </c>
      <c r="I6" s="418">
        <f>E6/BVGInfo!$C$18</f>
        <v>111.875</v>
      </c>
      <c r="L6" s="453"/>
      <c r="M6" s="453"/>
      <c r="N6" s="453"/>
      <c r="O6" s="453"/>
      <c r="P6" s="453"/>
      <c r="Q6" s="453"/>
    </row>
    <row r="7" spans="2:21" s="97" customFormat="1" ht="20.25" x14ac:dyDescent="0.25">
      <c r="B7" s="415" t="s">
        <v>50</v>
      </c>
      <c r="C7" s="416">
        <v>21949296</v>
      </c>
      <c r="D7" s="417">
        <f t="shared" si="0"/>
        <v>6.814331051300769E-3</v>
      </c>
      <c r="E7" s="416">
        <v>226952.22</v>
      </c>
      <c r="F7" s="417">
        <f t="shared" si="1"/>
        <v>6.6190420006627379E-5</v>
      </c>
      <c r="G7" s="417">
        <f t="shared" si="2"/>
        <v>95.71329057719727</v>
      </c>
      <c r="H7" s="418">
        <f>C7/BVGInfo!$D$18</f>
        <v>178449.56097560975</v>
      </c>
      <c r="I7" s="418">
        <f>E7/BVGInfo!$C$18</f>
        <v>1830.2598387096775</v>
      </c>
      <c r="L7" s="453"/>
      <c r="M7" s="453"/>
      <c r="N7" s="453"/>
      <c r="O7" s="453"/>
      <c r="P7" s="453"/>
      <c r="Q7" s="453"/>
      <c r="R7" s="453"/>
      <c r="S7" s="453"/>
      <c r="T7" s="453"/>
      <c r="U7" s="453"/>
    </row>
    <row r="8" spans="2:21" s="97" customFormat="1" ht="20.25" x14ac:dyDescent="0.25">
      <c r="B8" s="415" t="s">
        <v>51</v>
      </c>
      <c r="C8" s="416">
        <v>6126615.5200000005</v>
      </c>
      <c r="D8" s="417">
        <f t="shared" si="0"/>
        <v>1.9020558280009167E-3</v>
      </c>
      <c r="E8" s="416">
        <v>76250.86</v>
      </c>
      <c r="F8" s="417">
        <f t="shared" si="1"/>
        <v>2.2238497818027706E-5</v>
      </c>
      <c r="G8" s="417">
        <f t="shared" si="2"/>
        <v>79.34814977824513</v>
      </c>
      <c r="H8" s="418">
        <f>C8/BVGInfo!$D$18</f>
        <v>49809.882276422766</v>
      </c>
      <c r="I8" s="418">
        <f>E8/BVGInfo!$C$18</f>
        <v>614.9262903225806</v>
      </c>
      <c r="L8" s="453"/>
      <c r="M8" s="453"/>
      <c r="N8" s="453"/>
      <c r="O8" s="453"/>
      <c r="P8" s="453"/>
      <c r="Q8" s="453"/>
      <c r="R8" s="453"/>
      <c r="S8" s="453"/>
      <c r="T8" s="453"/>
      <c r="U8" s="453"/>
    </row>
    <row r="9" spans="2:21" s="97" customFormat="1" ht="20.25" x14ac:dyDescent="0.25">
      <c r="B9" s="415" t="s">
        <v>52</v>
      </c>
      <c r="C9" s="416">
        <v>24343144.110000014</v>
      </c>
      <c r="D9" s="417">
        <f t="shared" si="0"/>
        <v>7.5575199676136545E-3</v>
      </c>
      <c r="E9" s="416">
        <v>256594.97999999998</v>
      </c>
      <c r="F9" s="417">
        <f t="shared" si="1"/>
        <v>7.4835705496919806E-5</v>
      </c>
      <c r="G9" s="417">
        <f t="shared" si="2"/>
        <v>93.869915654624322</v>
      </c>
      <c r="H9" s="418">
        <f>C9/BVGInfo!$D$18</f>
        <v>197911.74073170742</v>
      </c>
      <c r="I9" s="418">
        <f>E9/BVGInfo!$C$18</f>
        <v>2069.3143548387097</v>
      </c>
      <c r="L9" s="453"/>
      <c r="M9" s="453"/>
      <c r="N9" s="453"/>
      <c r="O9" s="453"/>
      <c r="P9" s="453"/>
      <c r="Q9" s="453"/>
      <c r="R9" s="453"/>
      <c r="S9" s="453"/>
      <c r="T9" s="453"/>
      <c r="U9" s="453"/>
    </row>
    <row r="10" spans="2:21" s="97" customFormat="1" ht="20.25" x14ac:dyDescent="0.25">
      <c r="B10" s="415" t="s">
        <v>53</v>
      </c>
      <c r="C10" s="416">
        <v>56615213.909999989</v>
      </c>
      <c r="D10" s="417">
        <f t="shared" si="0"/>
        <v>1.7576637087720177E-2</v>
      </c>
      <c r="E10" s="416">
        <v>171615018.86999997</v>
      </c>
      <c r="F10" s="417">
        <f t="shared" si="1"/>
        <v>5.0051372832795302E-2</v>
      </c>
      <c r="G10" s="417">
        <f t="shared" si="2"/>
        <v>-0.67010338440782646</v>
      </c>
      <c r="H10" s="418">
        <f>C10/BVGInfo!$D$18</f>
        <v>460286.29195121943</v>
      </c>
      <c r="I10" s="418">
        <f>E10/BVGInfo!$C$18</f>
        <v>1383992.0876612901</v>
      </c>
      <c r="L10" s="453"/>
      <c r="M10" s="453"/>
      <c r="N10" s="453"/>
      <c r="O10" s="453"/>
      <c r="P10" s="453"/>
      <c r="Q10" s="453"/>
      <c r="R10" s="453"/>
      <c r="S10" s="453"/>
      <c r="T10" s="453"/>
      <c r="U10" s="453"/>
    </row>
    <row r="11" spans="2:21" s="97" customFormat="1" ht="20.25" x14ac:dyDescent="0.25">
      <c r="B11" s="415" t="s">
        <v>54</v>
      </c>
      <c r="C11" s="416">
        <v>1122062024.3799999</v>
      </c>
      <c r="D11" s="417">
        <f t="shared" si="0"/>
        <v>0.34835295374475944</v>
      </c>
      <c r="E11" s="416">
        <v>1054633388.0500001</v>
      </c>
      <c r="F11" s="417">
        <f t="shared" si="1"/>
        <v>0.307582921674183</v>
      </c>
      <c r="G11" s="417">
        <f t="shared" si="2"/>
        <v>6.3935616958490427E-2</v>
      </c>
      <c r="H11" s="418">
        <f>C11/BVGInfo!$D$18</f>
        <v>9122455.4827642273</v>
      </c>
      <c r="I11" s="418">
        <f>E11/BVGInfo!$C$18</f>
        <v>8505107.9681451619</v>
      </c>
      <c r="L11" s="453"/>
      <c r="M11" s="453"/>
      <c r="N11" s="453"/>
      <c r="O11" s="453"/>
      <c r="P11" s="453"/>
      <c r="Q11" s="453"/>
      <c r="R11" s="453"/>
      <c r="S11" s="453"/>
      <c r="T11" s="453"/>
      <c r="U11" s="453"/>
    </row>
    <row r="12" spans="2:21" s="97" customFormat="1" ht="20.25" x14ac:dyDescent="0.25">
      <c r="B12" s="415" t="s">
        <v>55</v>
      </c>
      <c r="C12" s="416">
        <v>0</v>
      </c>
      <c r="D12" s="417">
        <f t="shared" si="0"/>
        <v>0</v>
      </c>
      <c r="E12" s="416">
        <v>50094.93</v>
      </c>
      <c r="F12" s="417">
        <f t="shared" si="1"/>
        <v>1.4610143301980471E-5</v>
      </c>
      <c r="G12" s="417">
        <f t="shared" si="2"/>
        <v>-1</v>
      </c>
      <c r="H12" s="418">
        <f>C12/BVGInfo!$D$18</f>
        <v>0</v>
      </c>
      <c r="I12" s="418">
        <f>E12/BVGInfo!$C$18</f>
        <v>403.99137096774194</v>
      </c>
      <c r="L12" s="453"/>
      <c r="M12" s="453"/>
      <c r="N12" s="453"/>
      <c r="O12" s="453"/>
      <c r="P12" s="453"/>
      <c r="Q12" s="453"/>
      <c r="R12" s="453"/>
      <c r="S12" s="453"/>
      <c r="T12" s="453"/>
      <c r="U12" s="453"/>
    </row>
    <row r="13" spans="2:21" s="97" customFormat="1" ht="20.25" x14ac:dyDescent="0.25">
      <c r="B13" s="415" t="s">
        <v>56</v>
      </c>
      <c r="C13" s="416">
        <v>443129294.28999949</v>
      </c>
      <c r="D13" s="417">
        <f t="shared" si="0"/>
        <v>0.13757296406323646</v>
      </c>
      <c r="E13" s="416">
        <v>849884469.52999961</v>
      </c>
      <c r="F13" s="417">
        <f t="shared" si="1"/>
        <v>0.24786807547112952</v>
      </c>
      <c r="G13" s="417">
        <f t="shared" si="2"/>
        <v>-0.47860055080773811</v>
      </c>
      <c r="H13" s="418">
        <f>C13/BVGInfo!$D$18</f>
        <v>3602677.1893495894</v>
      </c>
      <c r="I13" s="418">
        <f>E13/BVGInfo!$C$18</f>
        <v>6853907.0123387063</v>
      </c>
      <c r="L13" s="453"/>
      <c r="M13" s="453"/>
      <c r="N13" s="453"/>
      <c r="O13" s="453"/>
      <c r="P13" s="453"/>
      <c r="Q13" s="453"/>
      <c r="R13" s="453"/>
      <c r="S13" s="453"/>
      <c r="T13" s="453"/>
      <c r="U13" s="453"/>
    </row>
    <row r="14" spans="2:21" s="97" customFormat="1" ht="20.25" x14ac:dyDescent="0.25">
      <c r="B14" s="415" t="s">
        <v>57</v>
      </c>
      <c r="C14" s="416">
        <v>0</v>
      </c>
      <c r="D14" s="417">
        <f t="shared" si="0"/>
        <v>0</v>
      </c>
      <c r="E14" s="416">
        <v>0</v>
      </c>
      <c r="F14" s="417">
        <f t="shared" si="1"/>
        <v>0</v>
      </c>
      <c r="G14" s="417" t="s">
        <v>40</v>
      </c>
      <c r="H14" s="418">
        <f>C14/BVGInfo!$D$18</f>
        <v>0</v>
      </c>
      <c r="I14" s="418">
        <f>E14/BVGInfo!$C$18</f>
        <v>0</v>
      </c>
      <c r="L14" s="453"/>
      <c r="M14" s="453"/>
      <c r="N14" s="453"/>
      <c r="O14" s="453"/>
      <c r="P14" s="453"/>
      <c r="Q14" s="453"/>
      <c r="R14" s="453"/>
      <c r="S14" s="453"/>
      <c r="T14" s="453"/>
      <c r="U14" s="453"/>
    </row>
    <row r="15" spans="2:21" s="97" customFormat="1" ht="20.25" x14ac:dyDescent="0.25">
      <c r="B15" s="415" t="s">
        <v>58</v>
      </c>
      <c r="C15" s="416">
        <v>904805849.11000013</v>
      </c>
      <c r="D15" s="417">
        <f t="shared" si="0"/>
        <v>0.28090407059018346</v>
      </c>
      <c r="E15" s="416">
        <v>787268395.54999995</v>
      </c>
      <c r="F15" s="417">
        <f t="shared" si="1"/>
        <v>0.22960615128328843</v>
      </c>
      <c r="G15" s="417">
        <f t="shared" si="2"/>
        <v>0.1492978179034945</v>
      </c>
      <c r="H15" s="418">
        <f>C15/BVGInfo!$D$18</f>
        <v>7356145.1147154486</v>
      </c>
      <c r="I15" s="418">
        <f>E15/BVGInfo!$C$18</f>
        <v>6348938.6737903226</v>
      </c>
      <c r="L15" s="453"/>
      <c r="M15" s="453"/>
      <c r="N15" s="453"/>
      <c r="O15" s="453"/>
      <c r="P15" s="453"/>
      <c r="Q15" s="453"/>
      <c r="R15" s="453"/>
      <c r="S15" s="453"/>
      <c r="T15" s="453"/>
      <c r="U15" s="453"/>
    </row>
    <row r="16" spans="2:21" s="97" customFormat="1" ht="20.25" x14ac:dyDescent="0.25">
      <c r="B16" s="415" t="s">
        <v>59</v>
      </c>
      <c r="C16" s="416">
        <v>10293627.869999995</v>
      </c>
      <c r="D16" s="417">
        <f t="shared" si="0"/>
        <v>3.1957374862991487E-3</v>
      </c>
      <c r="E16" s="416">
        <v>5914912.3099999977</v>
      </c>
      <c r="F16" s="417">
        <f t="shared" si="1"/>
        <v>1.7250790941867431E-3</v>
      </c>
      <c r="G16" s="417">
        <f t="shared" si="2"/>
        <v>0.74028410405969303</v>
      </c>
      <c r="H16" s="418">
        <f>C16/BVGInfo!$D$18</f>
        <v>83688.031463414591</v>
      </c>
      <c r="I16" s="418">
        <f>E16/BVGInfo!$C$18</f>
        <v>47700.905725806435</v>
      </c>
      <c r="L16" s="453"/>
      <c r="M16" s="453"/>
      <c r="N16" s="453"/>
      <c r="O16" s="453"/>
      <c r="P16" s="453"/>
      <c r="Q16" s="453"/>
      <c r="R16" s="453"/>
      <c r="S16" s="453"/>
      <c r="T16" s="453"/>
      <c r="U16" s="453"/>
    </row>
    <row r="17" spans="2:21" s="97" customFormat="1" ht="20.25" x14ac:dyDescent="0.25">
      <c r="B17" s="415" t="s">
        <v>60</v>
      </c>
      <c r="C17" s="416">
        <v>11849548.290000001</v>
      </c>
      <c r="D17" s="417">
        <f t="shared" si="0"/>
        <v>3.678785180920378E-3</v>
      </c>
      <c r="E17" s="416">
        <v>3816784.9799999995</v>
      </c>
      <c r="F17" s="417">
        <f t="shared" si="1"/>
        <v>1.1131620607244418E-3</v>
      </c>
      <c r="G17" s="417">
        <f t="shared" si="2"/>
        <v>2.104588901940188</v>
      </c>
      <c r="H17" s="418">
        <f>C17/BVGInfo!$D$18</f>
        <v>96337.790975609765</v>
      </c>
      <c r="I17" s="418">
        <f>E17/BVGInfo!$C$18</f>
        <v>30780.524032258061</v>
      </c>
      <c r="L17" s="453"/>
      <c r="M17" s="453"/>
      <c r="N17" s="453"/>
      <c r="O17" s="453"/>
      <c r="P17" s="453"/>
      <c r="Q17" s="453"/>
      <c r="R17" s="453"/>
      <c r="S17" s="453"/>
      <c r="T17" s="453"/>
      <c r="U17" s="453"/>
    </row>
    <row r="18" spans="2:21" s="97" customFormat="1" ht="20.25" x14ac:dyDescent="0.25">
      <c r="B18" s="415" t="s">
        <v>61</v>
      </c>
      <c r="C18" s="416">
        <v>162387162.49999997</v>
      </c>
      <c r="D18" s="417">
        <f t="shared" si="0"/>
        <v>5.0414367903024025E-2</v>
      </c>
      <c r="E18" s="416">
        <v>140439703.72</v>
      </c>
      <c r="F18" s="417">
        <f t="shared" si="1"/>
        <v>4.0959118949500078E-2</v>
      </c>
      <c r="G18" s="417">
        <f t="shared" si="2"/>
        <v>0.15627673797829605</v>
      </c>
      <c r="H18" s="418">
        <f>C18/BVGInfo!$D$18</f>
        <v>1320220.833333333</v>
      </c>
      <c r="I18" s="418">
        <f>E18/BVGInfo!$C$18</f>
        <v>1132578.2558064517</v>
      </c>
      <c r="L18" s="453"/>
      <c r="M18" s="453"/>
      <c r="N18" s="453"/>
      <c r="O18" s="453"/>
      <c r="P18" s="453"/>
      <c r="Q18" s="453"/>
      <c r="R18" s="453"/>
      <c r="S18" s="453"/>
      <c r="T18" s="453"/>
      <c r="U18" s="453"/>
    </row>
    <row r="19" spans="2:21" s="97" customFormat="1" ht="20.25" x14ac:dyDescent="0.25">
      <c r="B19" s="415" t="s">
        <v>62</v>
      </c>
      <c r="C19" s="416">
        <v>325253644.80000013</v>
      </c>
      <c r="D19" s="417">
        <f t="shared" si="0"/>
        <v>0.10097754439638482</v>
      </c>
      <c r="E19" s="416">
        <v>304474027.88999993</v>
      </c>
      <c r="F19" s="417">
        <f t="shared" si="1"/>
        <v>8.8799588685004607E-2</v>
      </c>
      <c r="G19" s="417">
        <f t="shared" si="2"/>
        <v>6.8247584380193654E-2</v>
      </c>
      <c r="H19" s="418">
        <f>C19/BVGInfo!$D$18</f>
        <v>2644338.5756097571</v>
      </c>
      <c r="I19" s="418">
        <f>E19/BVGInfo!$C$18</f>
        <v>2455435.7087903218</v>
      </c>
      <c r="L19" s="453"/>
      <c r="M19" s="453"/>
      <c r="N19" s="453"/>
      <c r="O19" s="453"/>
      <c r="P19" s="453"/>
      <c r="Q19" s="453"/>
      <c r="R19" s="453"/>
      <c r="S19" s="453"/>
      <c r="T19" s="453"/>
      <c r="U19" s="453"/>
    </row>
    <row r="20" spans="2:21" s="97" customFormat="1" ht="20.25" x14ac:dyDescent="0.25">
      <c r="B20" s="415" t="s">
        <v>63</v>
      </c>
      <c r="C20" s="416">
        <v>81793329.039999962</v>
      </c>
      <c r="D20" s="417">
        <f t="shared" si="0"/>
        <v>2.5393380355640229E-2</v>
      </c>
      <c r="E20" s="416">
        <v>52977040.809999995</v>
      </c>
      <c r="F20" s="417">
        <f t="shared" si="1"/>
        <v>1.5450708443927709E-2</v>
      </c>
      <c r="G20" s="417">
        <f t="shared" si="2"/>
        <v>0.54393918175513833</v>
      </c>
      <c r="H20" s="418">
        <f>C20/BVGInfo!$D$18</f>
        <v>664986.41495934932</v>
      </c>
      <c r="I20" s="418">
        <f>E20/BVGInfo!$C$18</f>
        <v>427234.2000806451</v>
      </c>
      <c r="L20" s="453"/>
      <c r="M20" s="453"/>
      <c r="N20" s="453"/>
      <c r="O20" s="453"/>
      <c r="P20" s="453"/>
      <c r="Q20" s="453"/>
      <c r="R20" s="453"/>
      <c r="S20" s="453"/>
      <c r="T20" s="453"/>
      <c r="U20" s="453"/>
    </row>
    <row r="21" spans="2:21" s="97" customFormat="1" ht="20.25" x14ac:dyDescent="0.25">
      <c r="B21" s="415" t="s">
        <v>64</v>
      </c>
      <c r="C21" s="416">
        <v>105452.01000000001</v>
      </c>
      <c r="D21" s="417">
        <f t="shared" si="0"/>
        <v>3.2738403371346366E-5</v>
      </c>
      <c r="E21" s="416">
        <v>891075</v>
      </c>
      <c r="F21" s="417">
        <f t="shared" si="1"/>
        <v>2.5988125829923801E-4</v>
      </c>
      <c r="G21" s="417">
        <f t="shared" si="2"/>
        <v>-0.88165753724433971</v>
      </c>
      <c r="H21" s="418">
        <f>C21/BVGInfo!$D$18</f>
        <v>857.33341463414638</v>
      </c>
      <c r="I21" s="418">
        <f>E21/BVGInfo!$C$18</f>
        <v>7186.0887096774195</v>
      </c>
      <c r="L21" s="453"/>
      <c r="M21" s="453"/>
      <c r="N21" s="453"/>
      <c r="O21" s="453"/>
      <c r="P21" s="453"/>
      <c r="Q21" s="453"/>
      <c r="R21" s="453"/>
      <c r="S21" s="453"/>
      <c r="T21" s="453"/>
      <c r="U21" s="453"/>
    </row>
    <row r="22" spans="2:21" s="97" customFormat="1" ht="20.25" x14ac:dyDescent="0.25">
      <c r="B22" s="415" t="s">
        <v>65</v>
      </c>
      <c r="C22" s="416">
        <v>0</v>
      </c>
      <c r="D22" s="417">
        <f t="shared" si="0"/>
        <v>0</v>
      </c>
      <c r="E22" s="416">
        <v>0</v>
      </c>
      <c r="F22" s="417">
        <f t="shared" si="1"/>
        <v>0</v>
      </c>
      <c r="G22" s="417" t="s">
        <v>40</v>
      </c>
      <c r="H22" s="418">
        <f>C22/BVGInfo!$D$18</f>
        <v>0</v>
      </c>
      <c r="I22" s="418">
        <f>E22/BVGInfo!$C$18</f>
        <v>0</v>
      </c>
      <c r="L22" s="453"/>
      <c r="M22" s="453"/>
      <c r="N22" s="453"/>
      <c r="O22" s="453"/>
      <c r="P22" s="453"/>
      <c r="Q22" s="453"/>
      <c r="R22" s="453"/>
      <c r="S22" s="453"/>
      <c r="T22" s="453"/>
      <c r="U22" s="453"/>
    </row>
    <row r="23" spans="2:21" s="97" customFormat="1" ht="20.25" x14ac:dyDescent="0.25">
      <c r="B23" s="415" t="s">
        <v>66</v>
      </c>
      <c r="C23" s="416">
        <v>46970486.859999999</v>
      </c>
      <c r="D23" s="417">
        <f t="shared" si="0"/>
        <v>1.4582355949129882E-2</v>
      </c>
      <c r="E23" s="416">
        <v>51664470.060000002</v>
      </c>
      <c r="F23" s="417">
        <f t="shared" si="1"/>
        <v>1.5067898312214023E-2</v>
      </c>
      <c r="G23" s="417">
        <f t="shared" si="2"/>
        <v>-9.0855150445725924E-2</v>
      </c>
      <c r="H23" s="418">
        <f>C23/BVGInfo!$D$18</f>
        <v>381873.87691056909</v>
      </c>
      <c r="I23" s="418">
        <f>E23/BVGInfo!$C$18</f>
        <v>416648.95209677418</v>
      </c>
      <c r="L23" s="453"/>
      <c r="M23" s="453"/>
      <c r="N23" s="453"/>
      <c r="O23" s="453"/>
      <c r="P23" s="453"/>
      <c r="Q23" s="453"/>
      <c r="R23" s="453"/>
      <c r="S23" s="453"/>
      <c r="T23" s="453"/>
      <c r="U23" s="453"/>
    </row>
    <row r="24" spans="2:21" s="97" customFormat="1" ht="20.25" x14ac:dyDescent="0.25">
      <c r="B24" s="404"/>
      <c r="C24" s="398"/>
      <c r="D24" s="400"/>
      <c r="E24" s="403"/>
      <c r="F24" s="400"/>
      <c r="G24" s="405"/>
      <c r="H24" s="403"/>
      <c r="I24" s="403"/>
      <c r="L24" s="453"/>
      <c r="M24" s="453"/>
      <c r="N24" s="453"/>
      <c r="O24" s="453"/>
      <c r="P24" s="453"/>
      <c r="Q24" s="453"/>
      <c r="R24" s="453"/>
      <c r="S24" s="453"/>
      <c r="T24" s="453"/>
      <c r="U24" s="453"/>
    </row>
    <row r="25" spans="2:21" s="97" customFormat="1" ht="20.25" x14ac:dyDescent="0.25">
      <c r="B25" s="419" t="s">
        <v>13</v>
      </c>
      <c r="C25" s="420">
        <f>SUM(C5:C24)</f>
        <v>3221049261.4400001</v>
      </c>
      <c r="D25" s="421">
        <f>SUM(D5:D24)</f>
        <v>0.99999999999999989</v>
      </c>
      <c r="E25" s="420">
        <f>SUM(E5:E24)</f>
        <v>3428777457.1799994</v>
      </c>
      <c r="F25" s="421">
        <f>SUM(F5:F24)</f>
        <v>1</v>
      </c>
      <c r="G25" s="421">
        <f t="shared" si="2"/>
        <v>-6.0583749845009048E-2</v>
      </c>
      <c r="H25" s="420">
        <f>C25/BVGInfo!$D$18</f>
        <v>26187392.369430896</v>
      </c>
      <c r="I25" s="420">
        <f>E25/BVGInfo!$C$18</f>
        <v>27651431.106290318</v>
      </c>
      <c r="L25" s="453"/>
      <c r="M25" s="453"/>
      <c r="N25" s="453"/>
      <c r="O25" s="453"/>
      <c r="P25" s="453"/>
      <c r="Q25" s="453"/>
      <c r="R25" s="453"/>
      <c r="S25" s="453"/>
      <c r="T25" s="453"/>
      <c r="U25" s="453"/>
    </row>
    <row r="26" spans="2:21" ht="5.25" customHeight="1" x14ac:dyDescent="0.25">
      <c r="B26" s="19"/>
      <c r="C26" s="406"/>
      <c r="D26" s="407"/>
      <c r="E26" s="406"/>
      <c r="F26" s="407"/>
      <c r="G26" s="408"/>
      <c r="H26" s="409"/>
      <c r="I26" s="409"/>
      <c r="R26" s="452"/>
      <c r="S26" s="452"/>
      <c r="T26" s="452"/>
      <c r="U26" s="452"/>
    </row>
    <row r="27" spans="2:21" x14ac:dyDescent="0.25">
      <c r="B27" s="410"/>
      <c r="C27" s="411"/>
      <c r="D27" s="412"/>
      <c r="E27" s="413"/>
      <c r="F27" s="412"/>
      <c r="G27" s="412"/>
      <c r="H27" s="209"/>
      <c r="I27" s="209"/>
      <c r="R27" s="452"/>
      <c r="S27" s="452"/>
      <c r="T27" s="452"/>
      <c r="U27" s="452"/>
    </row>
    <row r="28" spans="2:21" x14ac:dyDescent="0.25">
      <c r="C28" s="39"/>
      <c r="E28" s="414"/>
      <c r="F28" s="396"/>
      <c r="H28" s="396"/>
      <c r="I28" s="396"/>
      <c r="R28" s="452"/>
      <c r="S28" s="452"/>
      <c r="T28" s="452"/>
      <c r="U28" s="452"/>
    </row>
    <row r="29" spans="2:21" x14ac:dyDescent="0.25">
      <c r="E29" s="396"/>
      <c r="F29" s="396"/>
      <c r="H29" s="396"/>
      <c r="I29" s="396"/>
      <c r="L29" s="494"/>
      <c r="M29" s="494"/>
      <c r="N29" s="494"/>
      <c r="O29" s="494"/>
      <c r="P29" s="494"/>
      <c r="Q29" s="494"/>
      <c r="R29" s="452"/>
      <c r="S29" s="452"/>
      <c r="T29" s="452"/>
      <c r="U29" s="452"/>
    </row>
    <row r="30" spans="2:21" x14ac:dyDescent="0.25">
      <c r="E30" s="396"/>
      <c r="F30" s="396"/>
      <c r="H30" s="396"/>
      <c r="I30" s="396"/>
      <c r="L30" s="449"/>
      <c r="M30" s="449"/>
      <c r="N30" s="449"/>
      <c r="O30" s="449"/>
      <c r="P30" s="449"/>
      <c r="Q30" s="449"/>
      <c r="R30" s="452"/>
      <c r="S30" s="452"/>
      <c r="T30" s="452"/>
      <c r="U30" s="452"/>
    </row>
    <row r="31" spans="2:21" x14ac:dyDescent="0.25">
      <c r="E31" s="396"/>
      <c r="F31" s="396"/>
      <c r="H31" s="396"/>
      <c r="I31" s="396"/>
      <c r="L31" s="424"/>
      <c r="M31" s="425">
        <v>2023</v>
      </c>
      <c r="N31" s="424"/>
      <c r="O31" s="426"/>
      <c r="P31" s="425">
        <v>2022</v>
      </c>
      <c r="Q31" s="424"/>
      <c r="R31" s="449"/>
      <c r="S31" s="449"/>
      <c r="T31" s="452"/>
      <c r="U31" s="452"/>
    </row>
    <row r="32" spans="2:21" ht="11.25" customHeight="1" x14ac:dyDescent="0.25">
      <c r="E32" s="396"/>
      <c r="F32" s="396"/>
      <c r="H32" s="396"/>
      <c r="I32" s="396"/>
      <c r="L32" s="424"/>
      <c r="M32" s="424"/>
      <c r="N32" s="424"/>
      <c r="O32" s="426"/>
      <c r="P32" s="425"/>
      <c r="Q32" s="424"/>
      <c r="R32" s="449"/>
      <c r="S32" s="449"/>
      <c r="T32" s="452"/>
      <c r="U32" s="452"/>
    </row>
    <row r="33" spans="5:21" x14ac:dyDescent="0.25">
      <c r="E33" s="396"/>
      <c r="F33" s="396"/>
      <c r="H33" s="396"/>
      <c r="I33" s="396"/>
      <c r="L33" s="426" t="s">
        <v>54</v>
      </c>
      <c r="M33" s="425">
        <v>1122062024.3799999</v>
      </c>
      <c r="N33" s="427">
        <v>0.34835295374475944</v>
      </c>
      <c r="O33" s="426" t="s">
        <v>54</v>
      </c>
      <c r="P33" s="425">
        <v>1054633388.0500001</v>
      </c>
      <c r="Q33" s="427">
        <v>0.307582921674183</v>
      </c>
      <c r="R33" s="449"/>
      <c r="S33" s="449"/>
      <c r="T33" s="452"/>
      <c r="U33" s="452"/>
    </row>
    <row r="34" spans="5:21" x14ac:dyDescent="0.25">
      <c r="E34" s="396"/>
      <c r="F34" s="396"/>
      <c r="H34" s="396"/>
      <c r="I34" s="396"/>
      <c r="L34" s="426" t="s">
        <v>58</v>
      </c>
      <c r="M34" s="425">
        <v>904805849.11000013</v>
      </c>
      <c r="N34" s="427">
        <v>0.28090407059018346</v>
      </c>
      <c r="O34" s="426" t="s">
        <v>56</v>
      </c>
      <c r="P34" s="425">
        <v>849884469.52999961</v>
      </c>
      <c r="Q34" s="427">
        <v>0.24786807547112952</v>
      </c>
      <c r="R34" s="449"/>
      <c r="S34" s="449"/>
      <c r="T34" s="452"/>
      <c r="U34" s="452"/>
    </row>
    <row r="35" spans="5:21" x14ac:dyDescent="0.25">
      <c r="E35" s="396"/>
      <c r="F35" s="396"/>
      <c r="H35" s="396"/>
      <c r="I35" s="396"/>
      <c r="L35" s="426" t="s">
        <v>56</v>
      </c>
      <c r="M35" s="425">
        <v>443129294.28999949</v>
      </c>
      <c r="N35" s="427">
        <v>0.13757296406323646</v>
      </c>
      <c r="O35" s="426" t="s">
        <v>58</v>
      </c>
      <c r="P35" s="425">
        <v>787268395.54999995</v>
      </c>
      <c r="Q35" s="427">
        <v>0.22960615128328843</v>
      </c>
      <c r="R35" s="449"/>
      <c r="S35" s="449"/>
      <c r="T35" s="452"/>
      <c r="U35" s="452"/>
    </row>
    <row r="36" spans="5:21" x14ac:dyDescent="0.25">
      <c r="E36" s="396"/>
      <c r="F36" s="396"/>
      <c r="H36" s="396"/>
      <c r="I36" s="396"/>
      <c r="L36" s="426" t="s">
        <v>62</v>
      </c>
      <c r="M36" s="425">
        <v>325253644.80000013</v>
      </c>
      <c r="N36" s="427">
        <v>0.10097754439638482</v>
      </c>
      <c r="O36" s="426" t="s">
        <v>62</v>
      </c>
      <c r="P36" s="425">
        <v>304474027.88999993</v>
      </c>
      <c r="Q36" s="427">
        <v>8.8799588685004607E-2</v>
      </c>
      <c r="R36" s="449"/>
      <c r="S36" s="449"/>
      <c r="T36" s="452"/>
      <c r="U36" s="452"/>
    </row>
    <row r="37" spans="5:21" x14ac:dyDescent="0.25">
      <c r="E37" s="396"/>
      <c r="F37" s="396"/>
      <c r="H37" s="396"/>
      <c r="I37" s="396"/>
      <c r="L37" s="426" t="s">
        <v>61</v>
      </c>
      <c r="M37" s="425">
        <v>162387162.49999997</v>
      </c>
      <c r="N37" s="427">
        <v>5.0414367903024025E-2</v>
      </c>
      <c r="O37" s="426" t="s">
        <v>53</v>
      </c>
      <c r="P37" s="425">
        <v>171615018.86999997</v>
      </c>
      <c r="Q37" s="427">
        <v>5.0051372832795302E-2</v>
      </c>
      <c r="R37" s="449"/>
      <c r="S37" s="449"/>
      <c r="T37" s="452"/>
      <c r="U37" s="452"/>
    </row>
    <row r="38" spans="5:21" x14ac:dyDescent="0.25">
      <c r="E38" s="396"/>
      <c r="F38" s="396"/>
      <c r="H38" s="396"/>
      <c r="I38" s="396"/>
      <c r="L38" s="426" t="s">
        <v>67</v>
      </c>
      <c r="M38" s="425">
        <v>263411286.35999995</v>
      </c>
      <c r="N38" s="427">
        <v>8.177809930241163E-2</v>
      </c>
      <c r="O38" s="426" t="s">
        <v>67</v>
      </c>
      <c r="P38" s="425">
        <v>260902157.28999999</v>
      </c>
      <c r="Q38" s="427">
        <v>7.6091890053599218E-2</v>
      </c>
      <c r="R38" s="449"/>
      <c r="S38" s="449"/>
      <c r="T38" s="452"/>
      <c r="U38" s="452"/>
    </row>
    <row r="39" spans="5:21" x14ac:dyDescent="0.25">
      <c r="E39" s="396"/>
      <c r="F39" s="396"/>
      <c r="H39" s="396"/>
      <c r="I39" s="396"/>
      <c r="L39" s="426" t="s">
        <v>68</v>
      </c>
      <c r="M39" s="425">
        <v>3221049261.4400001</v>
      </c>
      <c r="N39" s="427">
        <v>0.99999999999999989</v>
      </c>
      <c r="O39" s="426" t="s">
        <v>68</v>
      </c>
      <c r="P39" s="425">
        <v>3428777457.1799994</v>
      </c>
      <c r="Q39" s="427">
        <v>1</v>
      </c>
      <c r="R39" s="449"/>
      <c r="S39" s="449"/>
      <c r="T39" s="452"/>
      <c r="U39" s="452"/>
    </row>
    <row r="40" spans="5:21" x14ac:dyDescent="0.25">
      <c r="E40" s="396"/>
      <c r="F40" s="396"/>
      <c r="H40" s="396"/>
      <c r="I40" s="396"/>
      <c r="L40" s="426" t="s">
        <v>69</v>
      </c>
      <c r="M40" s="424">
        <v>123</v>
      </c>
      <c r="N40" s="427"/>
      <c r="O40" s="426" t="s">
        <v>69</v>
      </c>
      <c r="P40" s="424">
        <v>124</v>
      </c>
      <c r="Q40" s="427"/>
      <c r="R40" s="449"/>
      <c r="S40" s="449"/>
      <c r="T40" s="452"/>
      <c r="U40" s="452"/>
    </row>
    <row r="41" spans="5:21" x14ac:dyDescent="0.25">
      <c r="E41" s="396"/>
      <c r="F41" s="396"/>
      <c r="H41" s="396"/>
      <c r="I41" s="396"/>
      <c r="L41" s="449"/>
      <c r="M41" s="449"/>
      <c r="N41" s="449"/>
      <c r="O41" s="449"/>
      <c r="P41" s="450"/>
      <c r="Q41" s="449"/>
      <c r="R41" s="449"/>
      <c r="S41" s="449"/>
      <c r="T41" s="452"/>
      <c r="U41" s="452"/>
    </row>
    <row r="42" spans="5:21" x14ac:dyDescent="0.25">
      <c r="E42" s="396"/>
      <c r="F42" s="396"/>
      <c r="H42" s="396"/>
      <c r="I42" s="396"/>
      <c r="L42" s="451"/>
      <c r="M42" s="451"/>
      <c r="N42" s="451"/>
      <c r="O42" s="451"/>
      <c r="P42" s="450"/>
      <c r="Q42" s="449"/>
      <c r="R42" s="449"/>
      <c r="S42" s="449"/>
      <c r="T42" s="452"/>
      <c r="U42" s="452"/>
    </row>
    <row r="43" spans="5:21" x14ac:dyDescent="0.25">
      <c r="E43" s="396"/>
      <c r="F43" s="396"/>
      <c r="H43" s="396"/>
      <c r="I43" s="396"/>
      <c r="L43" s="451"/>
      <c r="M43" s="451"/>
      <c r="N43" s="451"/>
      <c r="O43" s="451"/>
      <c r="P43" s="449"/>
      <c r="Q43" s="449"/>
      <c r="R43" s="449"/>
      <c r="S43" s="449"/>
      <c r="T43" s="452"/>
      <c r="U43" s="452"/>
    </row>
    <row r="44" spans="5:21" x14ac:dyDescent="0.25">
      <c r="E44" s="396"/>
      <c r="F44" s="396"/>
      <c r="H44" s="396"/>
      <c r="I44" s="396"/>
      <c r="L44" s="451"/>
      <c r="M44" s="451"/>
      <c r="N44" s="451"/>
      <c r="O44" s="451"/>
      <c r="P44" s="449"/>
      <c r="Q44" s="449"/>
      <c r="R44" s="449"/>
      <c r="S44" s="449"/>
      <c r="T44" s="452"/>
      <c r="U44" s="452"/>
    </row>
    <row r="45" spans="5:21" x14ac:dyDescent="0.25">
      <c r="E45" s="396"/>
      <c r="F45" s="396"/>
      <c r="H45" s="396"/>
      <c r="I45" s="396"/>
      <c r="L45" s="451"/>
      <c r="M45" s="451"/>
      <c r="N45" s="451"/>
      <c r="O45" s="451"/>
      <c r="P45" s="449"/>
      <c r="Q45" s="449"/>
      <c r="R45" s="449"/>
      <c r="S45" s="449"/>
    </row>
    <row r="46" spans="5:21" x14ac:dyDescent="0.25">
      <c r="E46" s="396"/>
      <c r="F46" s="396"/>
      <c r="H46" s="396"/>
      <c r="I46" s="396"/>
      <c r="L46" s="496"/>
      <c r="M46" s="496"/>
      <c r="N46" s="496"/>
      <c r="O46" s="496"/>
      <c r="P46" s="494"/>
      <c r="Q46" s="494"/>
      <c r="R46" s="494"/>
    </row>
    <row r="47" spans="5:21" x14ac:dyDescent="0.25">
      <c r="E47" s="396"/>
      <c r="F47" s="396"/>
      <c r="H47" s="396"/>
      <c r="I47" s="396"/>
      <c r="L47" s="496"/>
      <c r="M47" s="496"/>
      <c r="N47" s="496"/>
      <c r="O47" s="496"/>
      <c r="P47" s="494"/>
      <c r="Q47" s="494"/>
      <c r="R47" s="494"/>
    </row>
    <row r="48" spans="5:21" x14ac:dyDescent="0.25">
      <c r="E48" s="396"/>
      <c r="F48" s="396"/>
      <c r="H48" s="396"/>
      <c r="I48" s="396"/>
      <c r="L48" s="496"/>
      <c r="M48" s="496"/>
      <c r="N48" s="496"/>
      <c r="O48" s="496"/>
      <c r="P48" s="494"/>
      <c r="Q48" s="494"/>
      <c r="R48" s="495"/>
    </row>
    <row r="49" spans="12:18" x14ac:dyDescent="0.25">
      <c r="L49" s="494"/>
      <c r="M49" s="494"/>
      <c r="N49" s="494"/>
      <c r="O49" s="494"/>
      <c r="P49" s="494"/>
      <c r="Q49" s="494"/>
      <c r="R49" s="494"/>
    </row>
  </sheetData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P65"/>
  <sheetViews>
    <sheetView showGridLines="0" topLeftCell="A2" zoomScaleNormal="100" workbookViewId="0">
      <selection activeCell="D33" sqref="D33"/>
    </sheetView>
  </sheetViews>
  <sheetFormatPr baseColWidth="10" defaultColWidth="11.5703125" defaultRowHeight="12.75" x14ac:dyDescent="0.2"/>
  <cols>
    <col min="1" max="1" width="1.140625" style="1" customWidth="1"/>
    <col min="2" max="2" width="25" style="1" customWidth="1"/>
    <col min="3" max="3" width="21.28515625" style="1" customWidth="1"/>
    <col min="4" max="4" width="20.140625" style="1" customWidth="1"/>
    <col min="5" max="5" width="25.28515625" style="1" customWidth="1"/>
    <col min="6" max="6" width="23.85546875" style="1" customWidth="1"/>
    <col min="7" max="7" width="20" style="42" customWidth="1"/>
    <col min="8" max="8" width="8.28515625" style="42" customWidth="1"/>
    <col min="9" max="9" width="6.85546875" style="42" customWidth="1"/>
    <col min="10" max="10" width="18.42578125" style="42" customWidth="1"/>
    <col min="11" max="12" width="11.5703125" style="1"/>
    <col min="13" max="13" width="18.140625" style="1" customWidth="1"/>
    <col min="14" max="14" width="24.85546875" style="1" customWidth="1"/>
    <col min="15" max="15" width="14.140625" style="1" bestFit="1" customWidth="1"/>
    <col min="16" max="16" width="11.7109375" style="1" bestFit="1" customWidth="1"/>
    <col min="17" max="16384" width="11.5703125" style="1"/>
  </cols>
  <sheetData>
    <row r="1" spans="1:16" ht="75" customHeight="1" x14ac:dyDescent="0.2">
      <c r="B1" s="482" t="s">
        <v>428</v>
      </c>
      <c r="C1" s="483"/>
      <c r="D1" s="483"/>
      <c r="E1" s="483"/>
      <c r="F1" s="484"/>
      <c r="G1" s="163"/>
      <c r="I1" s="174"/>
    </row>
    <row r="2" spans="1:16" ht="15.75" customHeight="1" x14ac:dyDescent="0.2">
      <c r="A2" s="165"/>
      <c r="B2" s="164"/>
      <c r="G2" s="1"/>
      <c r="H2" s="1"/>
      <c r="I2" s="165"/>
      <c r="J2" s="1"/>
    </row>
    <row r="3" spans="1:16" ht="9.75" customHeight="1" x14ac:dyDescent="0.25">
      <c r="B3" s="169"/>
      <c r="C3" s="166"/>
      <c r="D3" s="167"/>
      <c r="E3" s="168"/>
      <c r="F3" s="168"/>
      <c r="I3" s="174"/>
    </row>
    <row r="4" spans="1:16" s="99" customFormat="1" ht="35.25" customHeight="1" x14ac:dyDescent="0.8">
      <c r="B4" s="170"/>
      <c r="C4" s="194"/>
      <c r="D4" s="193" t="s">
        <v>10</v>
      </c>
      <c r="E4" s="192" t="s">
        <v>70</v>
      </c>
      <c r="F4" s="192" t="s">
        <v>71</v>
      </c>
      <c r="G4" s="191" t="s">
        <v>72</v>
      </c>
      <c r="H4" s="98"/>
      <c r="I4" s="175"/>
      <c r="J4" s="98"/>
    </row>
    <row r="5" spans="1:16" s="99" customFormat="1" ht="17.45" customHeight="1" x14ac:dyDescent="0.8">
      <c r="B5" s="170"/>
      <c r="C5" s="181" t="s">
        <v>73</v>
      </c>
      <c r="D5" s="208">
        <v>25313868.750000004</v>
      </c>
      <c r="E5" s="208">
        <v>19507668.710000001</v>
      </c>
      <c r="F5" s="208">
        <f>SUM(D5:E5)</f>
        <v>44821537.460000008</v>
      </c>
      <c r="G5" s="182">
        <f>D5/F5</f>
        <v>0.56477020166010161</v>
      </c>
      <c r="H5" s="176"/>
      <c r="I5" s="177"/>
    </row>
    <row r="6" spans="1:16" s="99" customFormat="1" ht="17.45" customHeight="1" x14ac:dyDescent="0.8">
      <c r="B6" s="170"/>
      <c r="C6" s="181" t="s">
        <v>12</v>
      </c>
      <c r="D6" s="208">
        <v>3195735392.6899996</v>
      </c>
      <c r="E6" s="208">
        <v>3346411596.5071793</v>
      </c>
      <c r="F6" s="208">
        <f>SUM(D6:E6)</f>
        <v>6542146989.1971788</v>
      </c>
      <c r="G6" s="182">
        <f t="shared" ref="G6:G7" si="0">D6/F6</f>
        <v>0.48848419302822255</v>
      </c>
      <c r="H6" s="176"/>
      <c r="I6" s="177"/>
      <c r="N6" s="98"/>
      <c r="O6" s="98"/>
    </row>
    <row r="7" spans="1:16" s="99" customFormat="1" ht="17.45" customHeight="1" x14ac:dyDescent="0.8">
      <c r="B7" s="170"/>
      <c r="C7" s="181" t="s">
        <v>13</v>
      </c>
      <c r="D7" s="208">
        <f>SUM(D5:D6)</f>
        <v>3221049261.4399996</v>
      </c>
      <c r="E7" s="208">
        <f>SUM(E5:E6)</f>
        <v>3365919265.2171793</v>
      </c>
      <c r="F7" s="208">
        <f>SUM(F5:F6)</f>
        <v>6586968526.6571789</v>
      </c>
      <c r="G7" s="182">
        <f t="shared" si="0"/>
        <v>0.48900328708184221</v>
      </c>
      <c r="H7" s="98"/>
      <c r="I7" s="177"/>
      <c r="N7" s="98"/>
      <c r="O7" s="100" t="s">
        <v>74</v>
      </c>
    </row>
    <row r="8" spans="1:16" ht="13.5" customHeight="1" x14ac:dyDescent="0.8">
      <c r="B8" s="171"/>
      <c r="C8" s="172"/>
      <c r="D8" s="172"/>
      <c r="E8" s="173"/>
      <c r="F8" s="173"/>
      <c r="G8" s="180"/>
      <c r="H8" s="178"/>
      <c r="I8" s="179"/>
      <c r="N8" s="101" t="s">
        <v>75</v>
      </c>
      <c r="O8" s="102">
        <f>+D5</f>
        <v>25313868.750000004</v>
      </c>
      <c r="P8" s="103">
        <f>+O8/O10</f>
        <v>0.56477020166010161</v>
      </c>
    </row>
    <row r="9" spans="1:16" ht="8.25" customHeight="1" x14ac:dyDescent="0.25">
      <c r="B9" s="183"/>
      <c r="D9" s="2"/>
      <c r="I9" s="184"/>
      <c r="N9" s="46" t="s">
        <v>76</v>
      </c>
      <c r="O9" s="47">
        <f>+E5</f>
        <v>19507668.710000001</v>
      </c>
      <c r="P9" s="3">
        <f>+O9/O10</f>
        <v>0.43522979833989828</v>
      </c>
    </row>
    <row r="10" spans="1:16" x14ac:dyDescent="0.2">
      <c r="B10" s="164"/>
      <c r="I10" s="174"/>
      <c r="L10" s="50"/>
      <c r="N10" s="42"/>
      <c r="O10" s="48">
        <f>+F5</f>
        <v>44821537.460000008</v>
      </c>
      <c r="P10" s="3">
        <v>0.99999999999999989</v>
      </c>
    </row>
    <row r="11" spans="1:16" ht="12" customHeight="1" x14ac:dyDescent="0.2">
      <c r="B11" s="164"/>
      <c r="I11" s="174"/>
      <c r="N11" s="42"/>
      <c r="O11" s="42"/>
      <c r="P11" s="49"/>
    </row>
    <row r="12" spans="1:16" ht="12" customHeight="1" x14ac:dyDescent="0.2">
      <c r="B12" s="164"/>
      <c r="I12" s="174"/>
      <c r="N12" s="42"/>
      <c r="O12" s="51" t="s">
        <v>77</v>
      </c>
    </row>
    <row r="13" spans="1:16" ht="12" customHeight="1" x14ac:dyDescent="0.25">
      <c r="B13" s="164"/>
      <c r="I13" s="174"/>
      <c r="N13" s="46" t="s">
        <v>75</v>
      </c>
      <c r="O13" s="52">
        <f>+D6</f>
        <v>3195735392.6899996</v>
      </c>
      <c r="P13" s="3">
        <f>+O13/O15</f>
        <v>0.48848419302822255</v>
      </c>
    </row>
    <row r="14" spans="1:16" ht="12" customHeight="1" x14ac:dyDescent="0.25">
      <c r="B14" s="164"/>
      <c r="I14" s="174"/>
      <c r="N14" s="46" t="s">
        <v>76</v>
      </c>
      <c r="O14" s="52">
        <f>+E6</f>
        <v>3346411596.5071793</v>
      </c>
      <c r="P14" s="3">
        <f>+O14/O15</f>
        <v>0.51151580697177745</v>
      </c>
    </row>
    <row r="15" spans="1:16" ht="12" customHeight="1" x14ac:dyDescent="0.2">
      <c r="B15" s="164"/>
      <c r="I15" s="174"/>
      <c r="N15" s="42"/>
      <c r="O15" s="44">
        <f>+F6</f>
        <v>6542146989.1971788</v>
      </c>
      <c r="P15" s="3">
        <v>1</v>
      </c>
    </row>
    <row r="16" spans="1:16" ht="12" customHeight="1" x14ac:dyDescent="0.2">
      <c r="B16" s="164"/>
      <c r="I16" s="174"/>
      <c r="M16" s="2"/>
      <c r="N16" s="42"/>
      <c r="O16" s="42"/>
    </row>
    <row r="17" spans="2:16" ht="12" customHeight="1" x14ac:dyDescent="0.2">
      <c r="B17" s="164"/>
      <c r="I17" s="174"/>
      <c r="N17" s="42"/>
      <c r="O17" s="51" t="s">
        <v>13</v>
      </c>
    </row>
    <row r="18" spans="2:16" ht="12" customHeight="1" x14ac:dyDescent="0.25">
      <c r="B18" s="164"/>
      <c r="I18" s="174"/>
      <c r="N18" s="46" t="s">
        <v>75</v>
      </c>
      <c r="O18" s="45">
        <v>3963518552.3400002</v>
      </c>
      <c r="P18" s="3">
        <f>+O18/O20</f>
        <v>0.4993337738692214</v>
      </c>
    </row>
    <row r="19" spans="2:16" ht="12" customHeight="1" x14ac:dyDescent="0.25">
      <c r="B19" s="164"/>
      <c r="I19" s="174"/>
      <c r="N19" s="46" t="s">
        <v>76</v>
      </c>
      <c r="O19" s="45">
        <v>3974095043.5271807</v>
      </c>
      <c r="P19" s="3">
        <f>+O19/O20</f>
        <v>0.5006662261307786</v>
      </c>
    </row>
    <row r="20" spans="2:16" ht="12" customHeight="1" x14ac:dyDescent="0.2">
      <c r="B20" s="164"/>
      <c r="I20" s="174"/>
      <c r="N20" s="42"/>
      <c r="O20" s="45">
        <v>7937613595.8671808</v>
      </c>
      <c r="P20" s="3">
        <v>1</v>
      </c>
    </row>
    <row r="21" spans="2:16" ht="12" customHeight="1" x14ac:dyDescent="0.2">
      <c r="B21" s="164"/>
      <c r="I21" s="174"/>
      <c r="N21" s="42"/>
      <c r="O21" s="42"/>
    </row>
    <row r="22" spans="2:16" ht="12" customHeight="1" x14ac:dyDescent="0.2">
      <c r="B22" s="164"/>
      <c r="I22" s="174"/>
      <c r="N22" s="42"/>
      <c r="O22" s="42"/>
    </row>
    <row r="23" spans="2:16" ht="12" customHeight="1" x14ac:dyDescent="0.2">
      <c r="B23" s="164"/>
      <c r="I23" s="174"/>
      <c r="N23" s="42"/>
      <c r="O23" s="42"/>
    </row>
    <row r="24" spans="2:16" ht="34.5" customHeight="1" x14ac:dyDescent="0.2">
      <c r="B24" s="164"/>
      <c r="I24" s="174"/>
      <c r="N24" s="42"/>
      <c r="O24" s="42"/>
    </row>
    <row r="25" spans="2:16" ht="12" customHeight="1" x14ac:dyDescent="0.2">
      <c r="B25" s="164"/>
      <c r="I25" s="174"/>
      <c r="N25" s="42"/>
      <c r="O25" s="42"/>
    </row>
    <row r="26" spans="2:16" ht="12" customHeight="1" x14ac:dyDescent="0.2">
      <c r="B26" s="164"/>
      <c r="I26" s="174"/>
      <c r="N26" s="42"/>
      <c r="O26" s="42"/>
    </row>
    <row r="27" spans="2:16" ht="9.75" customHeight="1" x14ac:dyDescent="0.2">
      <c r="B27" s="164"/>
      <c r="I27" s="174"/>
      <c r="N27" s="42"/>
      <c r="O27" s="42"/>
    </row>
    <row r="28" spans="2:16" ht="16.5" customHeight="1" x14ac:dyDescent="0.2">
      <c r="B28" s="185"/>
      <c r="C28" s="186"/>
      <c r="D28" s="186"/>
      <c r="E28" s="186"/>
      <c r="F28" s="186"/>
      <c r="G28" s="178"/>
      <c r="H28" s="178"/>
      <c r="I28" s="179"/>
      <c r="N28" s="42"/>
      <c r="O28" s="42"/>
    </row>
    <row r="29" spans="2:16" ht="16.5" customHeight="1" x14ac:dyDescent="0.2">
      <c r="B29" s="183"/>
      <c r="I29" s="184"/>
      <c r="N29" s="42"/>
      <c r="O29" s="42"/>
    </row>
    <row r="30" spans="2:16" ht="21.75" customHeight="1" x14ac:dyDescent="0.2">
      <c r="B30" s="164"/>
      <c r="C30" s="481" t="s">
        <v>78</v>
      </c>
      <c r="D30" s="481"/>
      <c r="E30" s="481"/>
      <c r="F30" s="481"/>
      <c r="G30" s="481"/>
      <c r="I30" s="174"/>
      <c r="N30" s="42"/>
      <c r="O30" s="42"/>
    </row>
    <row r="31" spans="2:16" s="4" customFormat="1" ht="19.149999999999999" customHeight="1" x14ac:dyDescent="0.4">
      <c r="B31" s="187"/>
      <c r="C31" s="195"/>
      <c r="D31" s="196"/>
      <c r="E31" s="206"/>
      <c r="F31" s="196"/>
      <c r="G31" s="196"/>
      <c r="H31" s="43"/>
      <c r="I31" s="188"/>
      <c r="N31" s="42"/>
      <c r="O31" s="42"/>
      <c r="P31" s="1"/>
    </row>
    <row r="32" spans="2:16" ht="36" customHeight="1" x14ac:dyDescent="0.3">
      <c r="B32" s="164"/>
      <c r="C32" s="197"/>
      <c r="D32" s="205" t="s">
        <v>10</v>
      </c>
      <c r="E32" s="203" t="s">
        <v>70</v>
      </c>
      <c r="F32" s="203" t="s">
        <v>79</v>
      </c>
      <c r="G32" s="204" t="s">
        <v>80</v>
      </c>
      <c r="I32" s="174"/>
      <c r="N32" s="428" t="s">
        <v>74</v>
      </c>
      <c r="O32" s="428"/>
      <c r="P32" s="429"/>
    </row>
    <row r="33" spans="2:16" s="4" customFormat="1" ht="19.149999999999999" customHeight="1" x14ac:dyDescent="0.25">
      <c r="B33" s="187"/>
      <c r="C33" s="201" t="s">
        <v>73</v>
      </c>
      <c r="D33" s="207">
        <v>25313868.750000004</v>
      </c>
      <c r="E33" s="207">
        <v>19507668.710000001</v>
      </c>
      <c r="F33" s="207">
        <f>SUM(D33:E33)</f>
        <v>44821537.460000008</v>
      </c>
      <c r="G33" s="202">
        <f>D33/F33</f>
        <v>0.56477020166010161</v>
      </c>
      <c r="H33" s="44"/>
      <c r="I33" s="188"/>
      <c r="N33" s="430" t="s">
        <v>75</v>
      </c>
      <c r="O33" s="431">
        <v>26177871.469999999</v>
      </c>
      <c r="P33" s="432">
        <f>+O33/O35</f>
        <v>0.51866153524857472</v>
      </c>
    </row>
    <row r="34" spans="2:16" s="4" customFormat="1" ht="19.149999999999999" customHeight="1" x14ac:dyDescent="0.25">
      <c r="B34" s="187"/>
      <c r="C34" s="201" t="s">
        <v>12</v>
      </c>
      <c r="D34" s="207">
        <v>1607281397.75</v>
      </c>
      <c r="E34" s="207">
        <v>1891346435.2380588</v>
      </c>
      <c r="F34" s="207">
        <f>SUM(D34:E34)</f>
        <v>3498627832.988059</v>
      </c>
      <c r="G34" s="202">
        <f t="shared" ref="G34:G35" si="1">D34/F34</f>
        <v>0.45940336454057062</v>
      </c>
      <c r="H34" s="44"/>
      <c r="I34" s="188"/>
      <c r="N34" s="433" t="s">
        <v>76</v>
      </c>
      <c r="O34" s="431">
        <v>24294102.430000003</v>
      </c>
      <c r="P34" s="434">
        <f>+O34/O35</f>
        <v>0.48133846475142517</v>
      </c>
    </row>
    <row r="35" spans="2:16" s="4" customFormat="1" ht="19.149999999999999" customHeight="1" x14ac:dyDescent="0.2">
      <c r="B35" s="187"/>
      <c r="C35" s="201" t="s">
        <v>13</v>
      </c>
      <c r="D35" s="207">
        <f>SUM(D33:D34)</f>
        <v>1632595266.5</v>
      </c>
      <c r="E35" s="207">
        <f>SUM(E33:E34)</f>
        <v>1910854103.9480588</v>
      </c>
      <c r="F35" s="207">
        <f>SUM(F33:F34)</f>
        <v>3543449370.4480591</v>
      </c>
      <c r="G35" s="202">
        <f t="shared" si="1"/>
        <v>0.46073616293650133</v>
      </c>
      <c r="H35" s="43"/>
      <c r="I35" s="188"/>
      <c r="N35" s="428"/>
      <c r="O35" s="431">
        <v>50471973.900000006</v>
      </c>
      <c r="P35" s="434">
        <v>1</v>
      </c>
    </row>
    <row r="36" spans="2:16" ht="19.149999999999999" customHeight="1" x14ac:dyDescent="0.2">
      <c r="B36" s="164"/>
      <c r="I36" s="174"/>
      <c r="N36" s="428"/>
      <c r="O36" s="428"/>
      <c r="P36" s="435"/>
    </row>
    <row r="37" spans="2:16" ht="9.75" customHeight="1" x14ac:dyDescent="0.3">
      <c r="B37" s="164"/>
      <c r="C37" s="198"/>
      <c r="D37" s="199"/>
      <c r="E37" s="199"/>
      <c r="F37" s="200"/>
      <c r="G37" s="200"/>
      <c r="I37" s="174"/>
      <c r="N37" s="436"/>
      <c r="O37" s="436"/>
      <c r="P37" s="437"/>
    </row>
    <row r="38" spans="2:16" ht="12.75" customHeight="1" x14ac:dyDescent="0.2">
      <c r="B38" s="185"/>
      <c r="C38" s="186"/>
      <c r="D38" s="186"/>
      <c r="E38" s="186"/>
      <c r="F38" s="186"/>
      <c r="G38" s="180"/>
      <c r="H38" s="178"/>
      <c r="I38" s="179"/>
      <c r="N38" s="436" t="s">
        <v>77</v>
      </c>
      <c r="O38" s="436"/>
      <c r="P38" s="437"/>
    </row>
    <row r="39" spans="2:16" ht="15.75" x14ac:dyDescent="0.25">
      <c r="B39" s="183"/>
      <c r="H39" s="189"/>
      <c r="I39" s="184"/>
      <c r="L39" s="50"/>
      <c r="N39" s="430" t="s">
        <v>75</v>
      </c>
      <c r="O39" s="431">
        <v>2006928815.7999997</v>
      </c>
      <c r="P39" s="432">
        <f>+O39/O41</f>
        <v>0.4780988278998165</v>
      </c>
    </row>
    <row r="40" spans="2:16" ht="12" customHeight="1" x14ac:dyDescent="0.25">
      <c r="B40" s="164"/>
      <c r="I40" s="174"/>
      <c r="N40" s="430" t="s">
        <v>76</v>
      </c>
      <c r="O40" s="431">
        <v>2190799140.6059985</v>
      </c>
      <c r="P40" s="432">
        <f>+O40/O41</f>
        <v>0.5219011721001835</v>
      </c>
    </row>
    <row r="41" spans="2:16" ht="12" customHeight="1" x14ac:dyDescent="0.2">
      <c r="B41" s="164"/>
      <c r="I41" s="174"/>
      <c r="N41" s="436"/>
      <c r="O41" s="431">
        <f>SUM(O39:O40)</f>
        <v>4197727956.4059982</v>
      </c>
      <c r="P41" s="432">
        <v>1</v>
      </c>
    </row>
    <row r="42" spans="2:16" ht="12" customHeight="1" x14ac:dyDescent="0.2">
      <c r="B42" s="164"/>
      <c r="I42" s="174"/>
      <c r="N42" s="436"/>
      <c r="O42" s="436"/>
      <c r="P42" s="437"/>
    </row>
    <row r="43" spans="2:16" ht="12" customHeight="1" x14ac:dyDescent="0.2">
      <c r="B43" s="164"/>
      <c r="I43" s="174"/>
      <c r="N43" s="436" t="s">
        <v>13</v>
      </c>
      <c r="O43" s="436"/>
      <c r="P43" s="437"/>
    </row>
    <row r="44" spans="2:16" ht="12" customHeight="1" x14ac:dyDescent="0.25">
      <c r="B44" s="164"/>
      <c r="I44" s="174"/>
      <c r="N44" s="430" t="s">
        <v>75</v>
      </c>
      <c r="O44" s="431">
        <v>2033106687.2699997</v>
      </c>
      <c r="P44" s="432">
        <f>+O44/O46</f>
        <v>0.47858074488001368</v>
      </c>
    </row>
    <row r="45" spans="2:16" ht="12" customHeight="1" x14ac:dyDescent="0.25">
      <c r="B45" s="164"/>
      <c r="I45" s="174"/>
      <c r="M45" s="2"/>
      <c r="N45" s="430" t="s">
        <v>76</v>
      </c>
      <c r="O45" s="431">
        <v>2215093243.5059986</v>
      </c>
      <c r="P45" s="432">
        <f>+O45/O46</f>
        <v>0.52141925511998632</v>
      </c>
    </row>
    <row r="46" spans="2:16" ht="12" customHeight="1" x14ac:dyDescent="0.2">
      <c r="B46" s="164"/>
      <c r="I46" s="174"/>
      <c r="N46" s="436"/>
      <c r="O46" s="431">
        <f>SUM(O44:O45)</f>
        <v>4248199930.7759981</v>
      </c>
      <c r="P46" s="432">
        <v>1</v>
      </c>
    </row>
    <row r="47" spans="2:16" ht="12" customHeight="1" x14ac:dyDescent="0.2">
      <c r="B47" s="164"/>
      <c r="I47" s="174"/>
      <c r="N47" s="42"/>
      <c r="O47" s="42"/>
    </row>
    <row r="48" spans="2:16" ht="12" customHeight="1" x14ac:dyDescent="0.2">
      <c r="B48" s="164"/>
      <c r="I48" s="174"/>
      <c r="N48" s="42"/>
      <c r="O48" s="42"/>
    </row>
    <row r="49" spans="2:15" ht="12" customHeight="1" x14ac:dyDescent="0.2">
      <c r="B49" s="164"/>
      <c r="I49" s="174"/>
      <c r="N49" s="42"/>
      <c r="O49" s="42"/>
    </row>
    <row r="50" spans="2:15" ht="12" customHeight="1" x14ac:dyDescent="0.2">
      <c r="B50" s="164"/>
      <c r="I50" s="174"/>
    </row>
    <row r="51" spans="2:15" ht="12" customHeight="1" x14ac:dyDescent="0.2">
      <c r="B51" s="164"/>
      <c r="I51" s="174"/>
    </row>
    <row r="52" spans="2:15" ht="12" customHeight="1" x14ac:dyDescent="0.2">
      <c r="B52" s="164"/>
      <c r="I52" s="174"/>
    </row>
    <row r="53" spans="2:15" ht="12" customHeight="1" x14ac:dyDescent="0.2">
      <c r="B53" s="164"/>
      <c r="I53" s="174"/>
    </row>
    <row r="54" spans="2:15" ht="12" customHeight="1" x14ac:dyDescent="0.2">
      <c r="B54" s="164"/>
      <c r="I54" s="174"/>
    </row>
    <row r="55" spans="2:15" ht="9.75" customHeight="1" x14ac:dyDescent="0.2">
      <c r="B55" s="164"/>
      <c r="I55" s="174"/>
    </row>
    <row r="56" spans="2:15" ht="9.75" customHeight="1" x14ac:dyDescent="0.2">
      <c r="B56" s="164"/>
      <c r="I56" s="174"/>
    </row>
    <row r="57" spans="2:15" ht="9.75" customHeight="1" x14ac:dyDescent="0.2">
      <c r="B57" s="164"/>
      <c r="I57" s="174"/>
    </row>
    <row r="58" spans="2:15" ht="9.75" customHeight="1" x14ac:dyDescent="0.2">
      <c r="B58" s="164"/>
      <c r="I58" s="174"/>
    </row>
    <row r="59" spans="2:15" s="4" customFormat="1" ht="14.25" x14ac:dyDescent="0.2">
      <c r="B59" s="187"/>
      <c r="G59" s="43"/>
      <c r="H59" s="43"/>
      <c r="I59" s="190"/>
      <c r="J59" s="43"/>
    </row>
    <row r="60" spans="2:15" x14ac:dyDescent="0.2">
      <c r="B60" s="164"/>
      <c r="I60" s="174"/>
    </row>
    <row r="61" spans="2:15" x14ac:dyDescent="0.2">
      <c r="B61" s="164"/>
      <c r="I61" s="174"/>
    </row>
    <row r="62" spans="2:15" x14ac:dyDescent="0.2">
      <c r="B62" s="164"/>
      <c r="I62" s="174"/>
    </row>
    <row r="63" spans="2:15" x14ac:dyDescent="0.2">
      <c r="B63" s="164"/>
      <c r="I63" s="174"/>
    </row>
    <row r="64" spans="2:15" x14ac:dyDescent="0.2">
      <c r="B64" s="164"/>
      <c r="I64" s="174"/>
    </row>
    <row r="65" spans="2:10" s="104" customFormat="1" ht="21.75" x14ac:dyDescent="0.6">
      <c r="B65" s="478" t="s">
        <v>81</v>
      </c>
      <c r="C65" s="479"/>
      <c r="D65" s="479"/>
      <c r="E65" s="479"/>
      <c r="F65" s="479"/>
      <c r="G65" s="479"/>
      <c r="H65" s="479"/>
      <c r="I65" s="480"/>
      <c r="J65" s="105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EAFAA-C94C-44AC-B9DE-021B77F201C6}">
  <sheetPr>
    <pageSetUpPr fitToPage="1"/>
  </sheetPr>
  <dimension ref="B1:O60"/>
  <sheetViews>
    <sheetView showGridLines="0" topLeftCell="A13" zoomScale="50" zoomScaleNormal="50" workbookViewId="0">
      <selection activeCell="B6" sqref="B6:B31"/>
    </sheetView>
  </sheetViews>
  <sheetFormatPr baseColWidth="10" defaultColWidth="11.42578125" defaultRowHeight="12.75" x14ac:dyDescent="0.25"/>
  <cols>
    <col min="1" max="1" width="4.28515625" style="53" customWidth="1"/>
    <col min="2" max="2" width="5.140625" style="53" customWidth="1"/>
    <col min="3" max="3" width="79.28515625" style="53" customWidth="1"/>
    <col min="4" max="4" width="27.85546875" style="53" customWidth="1"/>
    <col min="5" max="5" width="14.28515625" style="53" customWidth="1"/>
    <col min="6" max="6" width="21.85546875" style="53" customWidth="1"/>
    <col min="7" max="7" width="14" style="53" bestFit="1" customWidth="1"/>
    <col min="8" max="8" width="28" style="53" customWidth="1"/>
    <col min="9" max="9" width="14" style="53" bestFit="1" customWidth="1"/>
    <col min="10" max="10" width="27.28515625" style="53" customWidth="1"/>
    <col min="11" max="11" width="14" style="53" bestFit="1" customWidth="1"/>
    <col min="12" max="12" width="25.42578125" style="53" customWidth="1"/>
    <col min="13" max="13" width="14" style="53" bestFit="1" customWidth="1"/>
    <col min="14" max="14" width="20.28515625" style="53" customWidth="1"/>
    <col min="15" max="15" width="22.42578125" style="53" customWidth="1"/>
    <col min="16" max="16" width="4.140625" style="53" customWidth="1"/>
    <col min="17" max="16384" width="11.42578125" style="53"/>
  </cols>
  <sheetData>
    <row r="1" spans="2:15" ht="77.25" customHeight="1" x14ac:dyDescent="0.25">
      <c r="B1" s="485" t="s">
        <v>429</v>
      </c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210"/>
    </row>
    <row r="2" spans="2:15" x14ac:dyDescent="0.25">
      <c r="C2" s="211"/>
      <c r="I2" s="212"/>
    </row>
    <row r="3" spans="2:15" ht="31.9" customHeight="1" x14ac:dyDescent="0.25">
      <c r="B3" s="488" t="s">
        <v>82</v>
      </c>
      <c r="C3" s="488"/>
      <c r="D3" s="487" t="s">
        <v>83</v>
      </c>
      <c r="E3" s="487" t="s">
        <v>84</v>
      </c>
      <c r="F3" s="487" t="s">
        <v>85</v>
      </c>
      <c r="G3" s="487" t="s">
        <v>84</v>
      </c>
      <c r="H3" s="487" t="s">
        <v>86</v>
      </c>
      <c r="I3" s="487" t="s">
        <v>84</v>
      </c>
      <c r="J3" s="487" t="s">
        <v>87</v>
      </c>
      <c r="K3" s="487" t="s">
        <v>84</v>
      </c>
      <c r="L3" s="487" t="s">
        <v>88</v>
      </c>
      <c r="M3" s="487" t="s">
        <v>84</v>
      </c>
      <c r="N3" s="487" t="s">
        <v>89</v>
      </c>
      <c r="O3" s="487" t="s">
        <v>90</v>
      </c>
    </row>
    <row r="4" spans="2:15" ht="27.6" customHeight="1" x14ac:dyDescent="0.25">
      <c r="B4" s="488"/>
      <c r="C4" s="488"/>
      <c r="D4" s="487"/>
      <c r="E4" s="487"/>
      <c r="F4" s="489"/>
      <c r="G4" s="487"/>
      <c r="H4" s="487"/>
      <c r="I4" s="487"/>
      <c r="J4" s="487"/>
      <c r="K4" s="487"/>
      <c r="L4" s="487" t="s">
        <v>91</v>
      </c>
      <c r="M4" s="487"/>
      <c r="N4" s="487" t="s">
        <v>92</v>
      </c>
      <c r="O4" s="487" t="s">
        <v>93</v>
      </c>
    </row>
    <row r="5" spans="2:15" ht="15.6" customHeight="1" x14ac:dyDescent="0.25">
      <c r="B5" s="488"/>
      <c r="C5" s="488"/>
      <c r="D5" s="487"/>
      <c r="E5" s="487"/>
      <c r="F5" s="489"/>
      <c r="G5" s="487"/>
      <c r="H5" s="487"/>
      <c r="I5" s="487"/>
      <c r="J5" s="487"/>
      <c r="K5" s="487"/>
      <c r="L5" s="487"/>
      <c r="M5" s="487"/>
      <c r="N5" s="487"/>
      <c r="O5" s="487"/>
    </row>
    <row r="6" spans="2:15" s="54" customFormat="1" ht="28.5" x14ac:dyDescent="0.25">
      <c r="B6" s="216">
        <v>1</v>
      </c>
      <c r="C6" s="217" t="s">
        <v>94</v>
      </c>
      <c r="D6" s="218">
        <v>14905596.720000001</v>
      </c>
      <c r="E6" s="219">
        <f>D6/$D$52</f>
        <v>1.2814431119761899E-2</v>
      </c>
      <c r="F6" s="218">
        <v>102829.13</v>
      </c>
      <c r="G6" s="219">
        <f>F6/$F$52</f>
        <v>7.0514082802542899E-2</v>
      </c>
      <c r="H6" s="218">
        <v>11955291.810000002</v>
      </c>
      <c r="I6" s="219">
        <f>H6/$H$52</f>
        <v>1.1312439006224046E-2</v>
      </c>
      <c r="J6" s="218">
        <v>2847475.7799999993</v>
      </c>
      <c r="K6" s="219">
        <f>J6/$J$52</f>
        <v>2.7143898586809791E-2</v>
      </c>
      <c r="L6" s="218">
        <v>7257997.7300000004</v>
      </c>
      <c r="M6" s="219">
        <f>L6/$L$52</f>
        <v>1.1618656276889631E-2</v>
      </c>
      <c r="N6" s="218">
        <v>91719.37</v>
      </c>
      <c r="O6" s="220">
        <v>97</v>
      </c>
    </row>
    <row r="7" spans="2:15" s="54" customFormat="1" ht="28.5" x14ac:dyDescent="0.25">
      <c r="B7" s="223">
        <v>2</v>
      </c>
      <c r="C7" s="221" t="s">
        <v>95</v>
      </c>
      <c r="D7" s="218">
        <v>9138.9</v>
      </c>
      <c r="E7" s="219">
        <f>D7/$D$52</f>
        <v>7.8567672774385916E-6</v>
      </c>
      <c r="F7" s="222">
        <v>9138.9</v>
      </c>
      <c r="G7" s="219">
        <f>F7/$F$52</f>
        <v>6.2669124140616499E-3</v>
      </c>
      <c r="H7" s="222">
        <v>0</v>
      </c>
      <c r="I7" s="219">
        <f>H7/$H$52</f>
        <v>0</v>
      </c>
      <c r="J7" s="222">
        <v>0</v>
      </c>
      <c r="K7" s="219">
        <f>J7/$J$52</f>
        <v>0</v>
      </c>
      <c r="L7" s="222">
        <v>9138.9</v>
      </c>
      <c r="M7" s="219">
        <f>L7/$L$52</f>
        <v>1.4629618497947179E-5</v>
      </c>
      <c r="N7" s="222">
        <v>293.77</v>
      </c>
      <c r="O7" s="224">
        <v>3</v>
      </c>
    </row>
    <row r="8" spans="2:15" s="54" customFormat="1" ht="28.5" x14ac:dyDescent="0.25">
      <c r="B8" s="223">
        <v>3</v>
      </c>
      <c r="C8" s="221" t="s">
        <v>96</v>
      </c>
      <c r="D8" s="218">
        <v>25968570.25</v>
      </c>
      <c r="E8" s="219">
        <f>D8/$D$52</f>
        <v>2.2325335979391975E-2</v>
      </c>
      <c r="F8" s="222">
        <v>80521.600000000006</v>
      </c>
      <c r="G8" s="219">
        <f>F8/$F$52</f>
        <v>5.5216909544924073E-2</v>
      </c>
      <c r="H8" s="222">
        <v>12880226.690000003</v>
      </c>
      <c r="I8" s="219">
        <f>H8/$H$52</f>
        <v>1.2187638840825922E-2</v>
      </c>
      <c r="J8" s="222">
        <v>13007821.960000003</v>
      </c>
      <c r="K8" s="219">
        <f>J8/$J$52</f>
        <v>0.12399859644021891</v>
      </c>
      <c r="L8" s="222">
        <v>18084527.739999998</v>
      </c>
      <c r="M8" s="219">
        <f>L8/$L$52</f>
        <v>2.8949845337156867E-2</v>
      </c>
      <c r="N8" s="222">
        <v>143297.07999999999</v>
      </c>
      <c r="O8" s="224">
        <v>249</v>
      </c>
    </row>
    <row r="9" spans="2:15" s="54" customFormat="1" ht="28.5" x14ac:dyDescent="0.25">
      <c r="B9" s="223">
        <v>4</v>
      </c>
      <c r="C9" s="221" t="s">
        <v>97</v>
      </c>
      <c r="D9" s="218">
        <v>32831140.489999998</v>
      </c>
      <c r="E9" s="219">
        <f>D9/$D$52</f>
        <v>2.8225128875775118E-2</v>
      </c>
      <c r="F9" s="222">
        <v>217124.98</v>
      </c>
      <c r="G9" s="219">
        <f>F9/$F$52</f>
        <v>0.14889135810271342</v>
      </c>
      <c r="H9" s="222">
        <v>28737682.799999997</v>
      </c>
      <c r="I9" s="219">
        <f>H9/$H$52</f>
        <v>2.7192417301206282E-2</v>
      </c>
      <c r="J9" s="222">
        <v>3876332.71</v>
      </c>
      <c r="K9" s="219">
        <f>J9/$J$52</f>
        <v>3.6951598573025823E-2</v>
      </c>
      <c r="L9" s="222">
        <v>14041034.48</v>
      </c>
      <c r="M9" s="219">
        <f>L9/$L$52</f>
        <v>2.2476991515272316E-2</v>
      </c>
      <c r="N9" s="222">
        <v>21328.27</v>
      </c>
      <c r="O9" s="224">
        <v>98</v>
      </c>
    </row>
    <row r="10" spans="2:15" s="54" customFormat="1" ht="28.5" x14ac:dyDescent="0.25">
      <c r="B10" s="223">
        <v>5</v>
      </c>
      <c r="C10" s="221" t="s">
        <v>98</v>
      </c>
      <c r="D10" s="218">
        <v>1488252.32</v>
      </c>
      <c r="E10" s="219">
        <f>D10/$D$52</f>
        <v>1.2794594675888859E-3</v>
      </c>
      <c r="F10" s="222">
        <v>24896.18</v>
      </c>
      <c r="G10" s="219">
        <f>F10/$F$52</f>
        <v>1.7072314994661653E-2</v>
      </c>
      <c r="H10" s="222">
        <v>1263200.44</v>
      </c>
      <c r="I10" s="219">
        <f>H10/$H$52</f>
        <v>1.195276381140493E-3</v>
      </c>
      <c r="J10" s="222">
        <v>200155.7</v>
      </c>
      <c r="K10" s="219">
        <f>J10/$J$52</f>
        <v>1.9080078083655997E-3</v>
      </c>
      <c r="L10" s="222">
        <v>837617.57</v>
      </c>
      <c r="M10" s="219">
        <f>L10/$L$52</f>
        <v>1.3408643815204855E-3</v>
      </c>
      <c r="N10" s="222">
        <v>3158.37</v>
      </c>
      <c r="O10" s="224">
        <v>6</v>
      </c>
    </row>
    <row r="11" spans="2:15" s="54" customFormat="1" ht="28.5" x14ac:dyDescent="0.25">
      <c r="B11" s="223">
        <v>6</v>
      </c>
      <c r="C11" s="221" t="s">
        <v>99</v>
      </c>
      <c r="D11" s="218">
        <v>65385885.170000002</v>
      </c>
      <c r="E11" s="219">
        <f>D11/$D$52</f>
        <v>5.6212638611869412E-2</v>
      </c>
      <c r="F11" s="222">
        <v>5110</v>
      </c>
      <c r="G11" s="219">
        <f>F11/$F$52</f>
        <v>3.5041331490502175E-3</v>
      </c>
      <c r="H11" s="222">
        <v>65380775.170000002</v>
      </c>
      <c r="I11" s="219">
        <f>H11/$H$52</f>
        <v>6.1865159215237296E-2</v>
      </c>
      <c r="J11" s="222">
        <v>0</v>
      </c>
      <c r="K11" s="219">
        <f>J11/$J$52</f>
        <v>0</v>
      </c>
      <c r="L11" s="222">
        <v>22031837.68</v>
      </c>
      <c r="M11" s="219">
        <f>L11/$L$52</f>
        <v>3.5268728191259084E-2</v>
      </c>
      <c r="N11" s="222">
        <v>22080.240000000002</v>
      </c>
      <c r="O11" s="224">
        <v>29</v>
      </c>
    </row>
    <row r="12" spans="2:15" s="54" customFormat="1" ht="28.5" x14ac:dyDescent="0.25">
      <c r="B12" s="216">
        <v>7</v>
      </c>
      <c r="C12" s="221" t="s">
        <v>100</v>
      </c>
      <c r="D12" s="218">
        <v>1102959.97</v>
      </c>
      <c r="E12" s="219">
        <f>D12/$D$52</f>
        <v>9.4822131773196461E-4</v>
      </c>
      <c r="F12" s="222">
        <v>0</v>
      </c>
      <c r="G12" s="219">
        <f>F12/$F$52</f>
        <v>0</v>
      </c>
      <c r="H12" s="222">
        <v>782748.52</v>
      </c>
      <c r="I12" s="219">
        <f>H12/$H$52</f>
        <v>7.4065903454615398E-4</v>
      </c>
      <c r="J12" s="222">
        <v>320211.45</v>
      </c>
      <c r="K12" s="219">
        <f>J12/$J$52</f>
        <v>3.0524533996687119E-3</v>
      </c>
      <c r="L12" s="222">
        <v>933535.3</v>
      </c>
      <c r="M12" s="219">
        <f>L12/$L$52</f>
        <v>1.4944101908727166E-3</v>
      </c>
      <c r="N12" s="222">
        <v>13900.73</v>
      </c>
      <c r="O12" s="224">
        <v>15</v>
      </c>
    </row>
    <row r="13" spans="2:15" s="54" customFormat="1" ht="28.5" x14ac:dyDescent="0.25">
      <c r="B13" s="223">
        <v>8</v>
      </c>
      <c r="C13" s="221" t="s">
        <v>101</v>
      </c>
      <c r="D13" s="218">
        <v>2621989.84</v>
      </c>
      <c r="E13" s="219">
        <f>D13/$D$52</f>
        <v>2.254140430105204E-3</v>
      </c>
      <c r="F13" s="222">
        <v>38312.85</v>
      </c>
      <c r="G13" s="219">
        <f>F13/$F$52</f>
        <v>2.6272666872717929E-2</v>
      </c>
      <c r="H13" s="222">
        <v>2583676.9899999998</v>
      </c>
      <c r="I13" s="219">
        <f>H13/$H$52</f>
        <v>2.4447490555363975E-3</v>
      </c>
      <c r="J13" s="222">
        <v>0</v>
      </c>
      <c r="K13" s="219">
        <f>J13/$J$52</f>
        <v>0</v>
      </c>
      <c r="L13" s="222">
        <v>2390697.27</v>
      </c>
      <c r="M13" s="219">
        <f>L13/$L$52</f>
        <v>3.8270458155996697E-3</v>
      </c>
      <c r="N13" s="222">
        <v>3608.49</v>
      </c>
      <c r="O13" s="224">
        <v>16</v>
      </c>
    </row>
    <row r="14" spans="2:15" s="54" customFormat="1" ht="28.5" x14ac:dyDescent="0.25">
      <c r="B14" s="223">
        <v>9</v>
      </c>
      <c r="C14" s="221" t="s">
        <v>102</v>
      </c>
      <c r="D14" s="218">
        <v>3470859.08</v>
      </c>
      <c r="E14" s="219">
        <f>D14/$D$52</f>
        <v>2.9839184195411504E-3</v>
      </c>
      <c r="F14" s="222">
        <v>5777.7</v>
      </c>
      <c r="G14" s="219">
        <f>F14/$F$52</f>
        <v>3.962001975590497E-3</v>
      </c>
      <c r="H14" s="222">
        <v>3465081.38</v>
      </c>
      <c r="I14" s="219">
        <f>H14/$H$52</f>
        <v>3.2787590956219943E-3</v>
      </c>
      <c r="J14" s="222">
        <v>0</v>
      </c>
      <c r="K14" s="219">
        <f>J14/$J$52</f>
        <v>0</v>
      </c>
      <c r="L14" s="222">
        <v>1731681</v>
      </c>
      <c r="M14" s="219">
        <f>L14/$L$52</f>
        <v>2.7720877118847641E-3</v>
      </c>
      <c r="N14" s="222">
        <v>8401.08</v>
      </c>
      <c r="O14" s="224">
        <v>6</v>
      </c>
    </row>
    <row r="15" spans="2:15" s="54" customFormat="1" ht="28.5" x14ac:dyDescent="0.25">
      <c r="B15" s="223">
        <v>10</v>
      </c>
      <c r="C15" s="221" t="s">
        <v>103</v>
      </c>
      <c r="D15" s="218">
        <v>7564310.5199999996</v>
      </c>
      <c r="E15" s="219">
        <f>D15/$D$52</f>
        <v>6.503083234297399E-3</v>
      </c>
      <c r="F15" s="222">
        <v>6054.71</v>
      </c>
      <c r="G15" s="219">
        <f>F15/$F$52</f>
        <v>4.1519589078054487E-3</v>
      </c>
      <c r="H15" s="222">
        <v>7388824.4300000006</v>
      </c>
      <c r="I15" s="219">
        <f>H15/$H$52</f>
        <v>6.9915169801341003E-3</v>
      </c>
      <c r="J15" s="222">
        <v>169431.38</v>
      </c>
      <c r="K15" s="219">
        <f>J15/$J$52</f>
        <v>1.6151246056053316E-3</v>
      </c>
      <c r="L15" s="222">
        <v>5483445.3899999997</v>
      </c>
      <c r="M15" s="219">
        <f>L15/$L$52</f>
        <v>8.7779398078573108E-3</v>
      </c>
      <c r="N15" s="222">
        <v>16625.490000000002</v>
      </c>
      <c r="O15" s="224">
        <v>66</v>
      </c>
    </row>
    <row r="16" spans="2:15" s="54" customFormat="1" ht="28.5" x14ac:dyDescent="0.25">
      <c r="B16" s="223">
        <v>11</v>
      </c>
      <c r="C16" s="221" t="s">
        <v>104</v>
      </c>
      <c r="D16" s="218">
        <v>2321651.75</v>
      </c>
      <c r="E16" s="219">
        <f>D16/$D$52</f>
        <v>1.9959379683559338E-3</v>
      </c>
      <c r="F16" s="222">
        <v>125883.56</v>
      </c>
      <c r="G16" s="219">
        <f>F16/$F$52</f>
        <v>8.6323435521810571E-2</v>
      </c>
      <c r="H16" s="222">
        <v>2185967.62</v>
      </c>
      <c r="I16" s="219">
        <f>H16/$H$52</f>
        <v>2.0684250760108162E-3</v>
      </c>
      <c r="J16" s="222">
        <v>9800.57</v>
      </c>
      <c r="K16" s="219">
        <f>J16/$J$52</f>
        <v>9.3425089000381413E-5</v>
      </c>
      <c r="L16" s="222">
        <v>2114501.15</v>
      </c>
      <c r="M16" s="219">
        <f>L16/$L$52</f>
        <v>3.3849090304052549E-3</v>
      </c>
      <c r="N16" s="222">
        <v>5477.24</v>
      </c>
      <c r="O16" s="224">
        <v>34</v>
      </c>
    </row>
    <row r="17" spans="2:15" s="54" customFormat="1" ht="28.5" x14ac:dyDescent="0.25">
      <c r="B17" s="223">
        <v>12</v>
      </c>
      <c r="C17" s="221" t="s">
        <v>105</v>
      </c>
      <c r="D17" s="218">
        <v>4669915.01</v>
      </c>
      <c r="E17" s="219">
        <f>D17/$D$52</f>
        <v>4.0147540118599962E-3</v>
      </c>
      <c r="F17" s="222">
        <v>0</v>
      </c>
      <c r="G17" s="219">
        <f>F17/$F$52</f>
        <v>0</v>
      </c>
      <c r="H17" s="222">
        <v>2475159.04</v>
      </c>
      <c r="I17" s="219">
        <f>H17/$H$52</f>
        <v>2.3420662678667026E-3</v>
      </c>
      <c r="J17" s="222">
        <v>2194755.9699999997</v>
      </c>
      <c r="K17" s="219">
        <f>J17/$J$52</f>
        <v>2.0921770043106518E-2</v>
      </c>
      <c r="L17" s="222">
        <v>3322232.53</v>
      </c>
      <c r="M17" s="219">
        <f>L17/$L$52</f>
        <v>5.3182543276947833E-3</v>
      </c>
      <c r="N17" s="222">
        <v>2971.54</v>
      </c>
      <c r="O17" s="224">
        <v>14</v>
      </c>
    </row>
    <row r="18" spans="2:15" s="54" customFormat="1" ht="28.5" x14ac:dyDescent="0.25">
      <c r="B18" s="216">
        <v>13</v>
      </c>
      <c r="C18" s="221" t="s">
        <v>106</v>
      </c>
      <c r="D18" s="218">
        <v>53507908.509999998</v>
      </c>
      <c r="E18" s="219">
        <f>D18/$D$52</f>
        <v>4.6001070661189636E-2</v>
      </c>
      <c r="F18" s="222">
        <v>21060</v>
      </c>
      <c r="G18" s="219">
        <f>F18/$F$52</f>
        <v>1.4441691608414398E-2</v>
      </c>
      <c r="H18" s="222">
        <v>51186848.509999998</v>
      </c>
      <c r="I18" s="219">
        <f>H18/$H$52</f>
        <v>4.8434459893807062E-2</v>
      </c>
      <c r="J18" s="222">
        <v>2300000</v>
      </c>
      <c r="K18" s="219">
        <f>J18/$J$52</f>
        <v>2.1925021167225708E-2</v>
      </c>
      <c r="L18" s="222">
        <v>37184865.490000002</v>
      </c>
      <c r="M18" s="219">
        <f>L18/$L$52</f>
        <v>5.9525806827537421E-2</v>
      </c>
      <c r="N18" s="222">
        <v>38448.79</v>
      </c>
      <c r="O18" s="224">
        <v>19</v>
      </c>
    </row>
    <row r="19" spans="2:15" s="54" customFormat="1" ht="28.5" x14ac:dyDescent="0.25">
      <c r="B19" s="223">
        <v>14</v>
      </c>
      <c r="C19" s="221" t="s">
        <v>107</v>
      </c>
      <c r="D19" s="218">
        <v>11625845.029999999</v>
      </c>
      <c r="E19" s="219">
        <f>D19/$D$52</f>
        <v>9.994808872432797E-3</v>
      </c>
      <c r="F19" s="222">
        <v>5900</v>
      </c>
      <c r="G19" s="219">
        <f>F19/$F$52</f>
        <v>4.045868019451327E-3</v>
      </c>
      <c r="H19" s="222">
        <v>10188234.42</v>
      </c>
      <c r="I19" s="219">
        <f>H19/$H$52</f>
        <v>9.6403987697697528E-3</v>
      </c>
      <c r="J19" s="222">
        <v>1431710.61</v>
      </c>
      <c r="K19" s="219">
        <f>J19/$J$52</f>
        <v>1.3647950186778971E-2</v>
      </c>
      <c r="L19" s="222">
        <v>9484119.0299999993</v>
      </c>
      <c r="M19" s="219">
        <f>L19/$L$52</f>
        <v>1.5182247666351623E-2</v>
      </c>
      <c r="N19" s="222">
        <v>11262.27</v>
      </c>
      <c r="O19" s="224">
        <v>49</v>
      </c>
    </row>
    <row r="20" spans="2:15" s="54" customFormat="1" ht="28.5" x14ac:dyDescent="0.25">
      <c r="B20" s="223">
        <v>15</v>
      </c>
      <c r="C20" s="221" t="s">
        <v>108</v>
      </c>
      <c r="D20" s="218">
        <v>477.5</v>
      </c>
      <c r="E20" s="219">
        <f>D20/$D$52</f>
        <v>4.1050962095842258E-7</v>
      </c>
      <c r="F20" s="222">
        <v>477.5</v>
      </c>
      <c r="G20" s="219">
        <f>F20/$F$52</f>
        <v>3.2744101343864558E-4</v>
      </c>
      <c r="H20" s="222">
        <v>0</v>
      </c>
      <c r="I20" s="219">
        <f>H20/$H$52</f>
        <v>0</v>
      </c>
      <c r="J20" s="222">
        <v>0</v>
      </c>
      <c r="K20" s="219">
        <f>J20/$J$52</f>
        <v>0</v>
      </c>
      <c r="L20" s="222">
        <v>477.5</v>
      </c>
      <c r="M20" s="219">
        <f>L20/$L$52</f>
        <v>7.6438552044226092E-7</v>
      </c>
      <c r="N20" s="222">
        <v>4.78</v>
      </c>
      <c r="O20" s="224">
        <v>1</v>
      </c>
    </row>
    <row r="21" spans="2:15" s="54" customFormat="1" ht="28.5" x14ac:dyDescent="0.25">
      <c r="B21" s="223">
        <v>16</v>
      </c>
      <c r="C21" s="221" t="s">
        <v>109</v>
      </c>
      <c r="D21" s="218">
        <v>15315402.02</v>
      </c>
      <c r="E21" s="219">
        <f>D21/$D$52</f>
        <v>1.3166743200117402E-2</v>
      </c>
      <c r="F21" s="222">
        <v>49217</v>
      </c>
      <c r="G21" s="219">
        <f>F21/$F$52</f>
        <v>3.3750082425989147E-2</v>
      </c>
      <c r="H21" s="222">
        <v>15209134.289999999</v>
      </c>
      <c r="I21" s="219">
        <f>H21/$H$52</f>
        <v>1.4391317813688366E-2</v>
      </c>
      <c r="J21" s="222">
        <v>57050.73</v>
      </c>
      <c r="K21" s="219">
        <f>J21/$J$52</f>
        <v>5.4384280993725171E-4</v>
      </c>
      <c r="L21" s="222">
        <v>8884487.0600000005</v>
      </c>
      <c r="M21" s="219">
        <f>L21/$L$52</f>
        <v>1.4222352387896613E-2</v>
      </c>
      <c r="N21" s="222">
        <v>19931.93</v>
      </c>
      <c r="O21" s="224">
        <v>40</v>
      </c>
    </row>
    <row r="22" spans="2:15" s="54" customFormat="1" ht="28.5" x14ac:dyDescent="0.25">
      <c r="B22" s="223">
        <v>17</v>
      </c>
      <c r="C22" s="221" t="s">
        <v>110</v>
      </c>
      <c r="D22" s="218">
        <v>953404.43</v>
      </c>
      <c r="E22" s="219">
        <f>D22/$D$52</f>
        <v>8.1964752079451511E-4</v>
      </c>
      <c r="F22" s="222">
        <v>0</v>
      </c>
      <c r="G22" s="219">
        <f>F22/$F$52</f>
        <v>0</v>
      </c>
      <c r="H22" s="222">
        <v>866749.22</v>
      </c>
      <c r="I22" s="219">
        <f>H22/$H$52</f>
        <v>8.2014289912529239E-4</v>
      </c>
      <c r="J22" s="222">
        <v>86655.21</v>
      </c>
      <c r="K22" s="219">
        <f>J22/$J$52</f>
        <v>8.2605100586973434E-4</v>
      </c>
      <c r="L22" s="222">
        <v>953404.43</v>
      </c>
      <c r="M22" s="219">
        <f>L22/$L$52</f>
        <v>1.5262168406649365E-3</v>
      </c>
      <c r="N22" s="222">
        <v>2990.22</v>
      </c>
      <c r="O22" s="224">
        <v>6</v>
      </c>
    </row>
    <row r="23" spans="2:15" s="54" customFormat="1" ht="28.5" x14ac:dyDescent="0.25">
      <c r="B23" s="223">
        <v>18</v>
      </c>
      <c r="C23" s="221" t="s">
        <v>111</v>
      </c>
      <c r="D23" s="218">
        <v>88603074.459999993</v>
      </c>
      <c r="E23" s="219">
        <f>D23/$D$52</f>
        <v>7.6172595837330867E-2</v>
      </c>
      <c r="F23" s="222">
        <v>0</v>
      </c>
      <c r="G23" s="219">
        <f>F23/$F$52</f>
        <v>0</v>
      </c>
      <c r="H23" s="222">
        <v>79261798.890000001</v>
      </c>
      <c r="I23" s="219">
        <f>H23/$H$52</f>
        <v>7.4999780826489226E-2</v>
      </c>
      <c r="J23" s="222">
        <v>9341275.5700000003</v>
      </c>
      <c r="K23" s="219">
        <f>J23/$J$52</f>
        <v>8.904681069614713E-2</v>
      </c>
      <c r="L23" s="222">
        <v>50128186.310000002</v>
      </c>
      <c r="M23" s="219">
        <f>L23/$L$52</f>
        <v>8.0245570222818779E-2</v>
      </c>
      <c r="N23" s="222">
        <v>33501.660000000003</v>
      </c>
      <c r="O23" s="224">
        <v>52</v>
      </c>
    </row>
    <row r="24" spans="2:15" s="54" customFormat="1" ht="28.5" x14ac:dyDescent="0.25">
      <c r="B24" s="216">
        <v>19</v>
      </c>
      <c r="C24" s="221" t="s">
        <v>112</v>
      </c>
      <c r="D24" s="218">
        <v>27325637.07</v>
      </c>
      <c r="E24" s="219">
        <f>D24/$D$52</f>
        <v>2.3492014483880882E-2</v>
      </c>
      <c r="F24" s="222">
        <v>526743.31999999995</v>
      </c>
      <c r="G24" s="219">
        <f>F24/$F$52</f>
        <v>0.36120914455044351</v>
      </c>
      <c r="H24" s="222">
        <v>24962356.669999994</v>
      </c>
      <c r="I24" s="219">
        <f>H24/$H$52</f>
        <v>2.3620095750802494E-2</v>
      </c>
      <c r="J24" s="222">
        <v>1836537.08</v>
      </c>
      <c r="K24" s="219">
        <f>J24/$J$52</f>
        <v>1.7507006240606478E-2</v>
      </c>
      <c r="L24" s="222">
        <v>20808070.379999999</v>
      </c>
      <c r="M24" s="219">
        <f>L24/$L$52</f>
        <v>3.3309712475006269E-2</v>
      </c>
      <c r="N24" s="222">
        <v>27786.51</v>
      </c>
      <c r="O24" s="224">
        <v>181</v>
      </c>
    </row>
    <row r="25" spans="2:15" s="54" customFormat="1" ht="28.5" x14ac:dyDescent="0.25">
      <c r="B25" s="223">
        <v>20</v>
      </c>
      <c r="C25" s="221" t="s">
        <v>113</v>
      </c>
      <c r="D25" s="218">
        <v>3004729.4</v>
      </c>
      <c r="E25" s="219">
        <f>D25/$D$52</f>
        <v>2.5831839310505307E-3</v>
      </c>
      <c r="F25" s="222">
        <v>4729.3999999999996</v>
      </c>
      <c r="G25" s="219">
        <f>F25/$F$52</f>
        <v>3.2431403747784928E-3</v>
      </c>
      <c r="H25" s="222">
        <v>3000000</v>
      </c>
      <c r="I25" s="219">
        <f>H25/$H$52</f>
        <v>2.8386857935400016E-3</v>
      </c>
      <c r="J25" s="222">
        <v>0</v>
      </c>
      <c r="K25" s="219">
        <f>J25/$J$52</f>
        <v>0</v>
      </c>
      <c r="L25" s="222">
        <v>292400.63</v>
      </c>
      <c r="M25" s="219">
        <f>L25/$L$52</f>
        <v>4.6807708427265961E-4</v>
      </c>
      <c r="N25" s="222">
        <v>163.75</v>
      </c>
      <c r="O25" s="224">
        <v>3</v>
      </c>
    </row>
    <row r="26" spans="2:15" s="54" customFormat="1" ht="28.5" x14ac:dyDescent="0.25">
      <c r="B26" s="223">
        <v>21</v>
      </c>
      <c r="C26" s="221" t="s">
        <v>114</v>
      </c>
      <c r="D26" s="218">
        <v>78152732.140000001</v>
      </c>
      <c r="E26" s="219">
        <f>D26/$D$52</f>
        <v>6.7188373712369701E-2</v>
      </c>
      <c r="F26" s="222">
        <v>0</v>
      </c>
      <c r="G26" s="219">
        <f>F26/$F$52</f>
        <v>0</v>
      </c>
      <c r="H26" s="222">
        <v>47268057.119999997</v>
      </c>
      <c r="I26" s="219">
        <f>H26/$H$52</f>
        <v>4.4726387411593772E-2</v>
      </c>
      <c r="J26" s="222">
        <v>30884675.019999996</v>
      </c>
      <c r="K26" s="219">
        <f>J26/$J$52</f>
        <v>0.29441180589408134</v>
      </c>
      <c r="L26" s="222">
        <v>61107132.25</v>
      </c>
      <c r="M26" s="219">
        <f>L26/$L$52</f>
        <v>9.7820747827539925E-2</v>
      </c>
      <c r="N26" s="222">
        <v>14183.78</v>
      </c>
      <c r="O26" s="224">
        <v>85</v>
      </c>
    </row>
    <row r="27" spans="2:15" s="54" customFormat="1" ht="28.5" x14ac:dyDescent="0.25">
      <c r="B27" s="223">
        <v>22</v>
      </c>
      <c r="C27" s="221" t="s">
        <v>115</v>
      </c>
      <c r="D27" s="218">
        <v>10249511.68</v>
      </c>
      <c r="E27" s="219">
        <f>D27/$D$52</f>
        <v>8.8115668162632981E-3</v>
      </c>
      <c r="F27" s="222">
        <v>78724.639999999999</v>
      </c>
      <c r="G27" s="219">
        <f>F27/$F$52</f>
        <v>5.3984661579460802E-2</v>
      </c>
      <c r="H27" s="222">
        <v>89017.12999999999</v>
      </c>
      <c r="I27" s="219">
        <f>H27/$H$52</f>
        <v>8.4230554104234486E-5</v>
      </c>
      <c r="J27" s="222">
        <v>10081769.91</v>
      </c>
      <c r="K27" s="219">
        <f>J27/$J$52</f>
        <v>9.610566029558662E-2</v>
      </c>
      <c r="L27" s="222">
        <v>10249511.68</v>
      </c>
      <c r="M27" s="219">
        <f>L27/$L$52</f>
        <v>1.6407493863446768E-2</v>
      </c>
      <c r="N27" s="222">
        <v>54433.75</v>
      </c>
      <c r="O27" s="224">
        <v>76</v>
      </c>
    </row>
    <row r="28" spans="2:15" s="54" customFormat="1" ht="28.5" x14ac:dyDescent="0.25">
      <c r="B28" s="223">
        <v>23</v>
      </c>
      <c r="C28" s="221" t="s">
        <v>116</v>
      </c>
      <c r="D28" s="218">
        <v>238883760.68000001</v>
      </c>
      <c r="E28" s="219">
        <f>D28/$D$52</f>
        <v>0.20536980534004048</v>
      </c>
      <c r="F28" s="222">
        <v>152536.44999999998</v>
      </c>
      <c r="G28" s="219">
        <f>F28/$F$52</f>
        <v>0.1046003974331587</v>
      </c>
      <c r="H28" s="222">
        <v>231020500.98000002</v>
      </c>
      <c r="I28" s="219">
        <f>H28/$H$52</f>
        <v>0.21859820471614003</v>
      </c>
      <c r="J28" s="222">
        <v>7710723.25</v>
      </c>
      <c r="K28" s="219">
        <f>J28/$J$52</f>
        <v>7.3503378465595404E-2</v>
      </c>
      <c r="L28" s="222">
        <v>116766581.78</v>
      </c>
      <c r="M28" s="219">
        <f>L28/$L$52</f>
        <v>0.18692080499302433</v>
      </c>
      <c r="N28" s="222">
        <v>61243.37</v>
      </c>
      <c r="O28" s="224">
        <v>175</v>
      </c>
    </row>
    <row r="29" spans="2:15" s="54" customFormat="1" ht="28.5" x14ac:dyDescent="0.25">
      <c r="B29" s="223">
        <v>24</v>
      </c>
      <c r="C29" s="221" t="s">
        <v>117</v>
      </c>
      <c r="D29" s="218">
        <v>13182529.9</v>
      </c>
      <c r="E29" s="219">
        <f>D29/$D$52</f>
        <v>1.133310021470591E-2</v>
      </c>
      <c r="F29" s="222">
        <v>0</v>
      </c>
      <c r="G29" s="219">
        <f>F29/$F$52</f>
        <v>0</v>
      </c>
      <c r="H29" s="222">
        <v>9429990.5999999996</v>
      </c>
      <c r="I29" s="219">
        <f>H29/$H$52</f>
        <v>8.9229267831452512E-3</v>
      </c>
      <c r="J29" s="222">
        <v>3752539.3</v>
      </c>
      <c r="K29" s="219">
        <f>J29/$J$52</f>
        <v>3.5771523297107102E-2</v>
      </c>
      <c r="L29" s="222">
        <v>8154345.5</v>
      </c>
      <c r="M29" s="219">
        <f>L29/$L$52</f>
        <v>1.3053536395567557E-2</v>
      </c>
      <c r="N29" s="222">
        <v>35152.14</v>
      </c>
      <c r="O29" s="224">
        <v>30</v>
      </c>
    </row>
    <row r="30" spans="2:15" s="54" customFormat="1" ht="28.5" x14ac:dyDescent="0.25">
      <c r="B30" s="216">
        <v>25</v>
      </c>
      <c r="C30" s="221" t="s">
        <v>118</v>
      </c>
      <c r="D30" s="218">
        <v>102603.69</v>
      </c>
      <c r="E30" s="219">
        <f>D30/$D$52</f>
        <v>8.8209009195467001E-5</v>
      </c>
      <c r="F30" s="222">
        <v>3240</v>
      </c>
      <c r="G30" s="219">
        <f>F30/$F$52</f>
        <v>2.2217987089868307E-3</v>
      </c>
      <c r="H30" s="222">
        <v>99363.69</v>
      </c>
      <c r="I30" s="219">
        <f>H30/$H$52</f>
        <v>9.4020765065570911E-5</v>
      </c>
      <c r="J30" s="222">
        <v>0</v>
      </c>
      <c r="K30" s="219">
        <f>J30/$J$52</f>
        <v>0</v>
      </c>
      <c r="L30" s="222">
        <v>102603.69</v>
      </c>
      <c r="M30" s="219">
        <f>L30/$L$52</f>
        <v>1.6424874341350033E-4</v>
      </c>
      <c r="N30" s="222">
        <v>516.63</v>
      </c>
      <c r="O30" s="224">
        <v>2</v>
      </c>
    </row>
    <row r="31" spans="2:15" s="54" customFormat="1" ht="28.5" x14ac:dyDescent="0.25">
      <c r="B31" s="223">
        <v>26</v>
      </c>
      <c r="C31" s="217" t="s">
        <v>119</v>
      </c>
      <c r="D31" s="218">
        <v>16655523.85</v>
      </c>
      <c r="E31" s="219">
        <f>D31/$D$52</f>
        <v>1.431885399482192E-2</v>
      </c>
      <c r="F31" s="218">
        <v>0</v>
      </c>
      <c r="G31" s="219">
        <f>F31/$F$52</f>
        <v>0</v>
      </c>
      <c r="H31" s="218">
        <v>14434929.6</v>
      </c>
      <c r="I31" s="219">
        <f>H31/$H$52</f>
        <v>1.3658743195423352E-2</v>
      </c>
      <c r="J31" s="218">
        <v>2220594.25</v>
      </c>
      <c r="K31" s="219">
        <f>J31/$J$52</f>
        <v>2.1168076493508565E-2</v>
      </c>
      <c r="L31" s="218">
        <v>9814427.9700000007</v>
      </c>
      <c r="M31" s="219">
        <f>L31/$L$52</f>
        <v>1.5711008652757135E-2</v>
      </c>
      <c r="N31" s="218">
        <v>6941.19</v>
      </c>
      <c r="O31" s="220">
        <v>19</v>
      </c>
    </row>
    <row r="32" spans="2:15" s="54" customFormat="1" ht="20.25" customHeight="1" x14ac:dyDescent="0.25">
      <c r="B32" s="238"/>
      <c r="C32" s="239"/>
      <c r="D32" s="240"/>
      <c r="E32" s="241"/>
      <c r="F32" s="240"/>
      <c r="G32" s="241"/>
      <c r="H32" s="240"/>
      <c r="I32" s="241"/>
      <c r="J32" s="240"/>
      <c r="K32" s="241"/>
      <c r="L32" s="240"/>
      <c r="M32" s="241"/>
      <c r="N32" s="242"/>
      <c r="O32" s="243"/>
    </row>
    <row r="33" spans="2:15" s="68" customFormat="1" ht="30.75" x14ac:dyDescent="0.25">
      <c r="B33" s="244" t="s">
        <v>120</v>
      </c>
      <c r="C33" s="245"/>
      <c r="D33" s="246">
        <f>SUM(D6:D32)</f>
        <v>719903410.38000011</v>
      </c>
      <c r="E33" s="247">
        <f>D33/$D$52</f>
        <v>0.61890529030737085</v>
      </c>
      <c r="F33" s="246">
        <f>SUM(F6:F31)</f>
        <v>1458277.9199999997</v>
      </c>
      <c r="G33" s="247">
        <f>F33/$F$52</f>
        <v>1</v>
      </c>
      <c r="H33" s="246">
        <f>SUM(H6:H31)</f>
        <v>626115616.01000011</v>
      </c>
      <c r="I33" s="247">
        <f>H33/$H$52</f>
        <v>0.59244850142704464</v>
      </c>
      <c r="J33" s="246">
        <f>SUM(J6:J31)</f>
        <v>92329516.449999988</v>
      </c>
      <c r="K33" s="247">
        <f>J33/$J$52</f>
        <v>0.88014200109824525</v>
      </c>
      <c r="L33" s="246">
        <f>SUM(L6:L31)</f>
        <v>412168860.44</v>
      </c>
      <c r="M33" s="247">
        <f>L33/$L$52</f>
        <v>0.6598029505707288</v>
      </c>
      <c r="N33" s="246">
        <f>SUM(N6:N31)</f>
        <v>639422.43999999994</v>
      </c>
      <c r="O33" s="248">
        <f>SUM(O6:O32)</f>
        <v>1371</v>
      </c>
    </row>
    <row r="34" spans="2:15" ht="15.75" x14ac:dyDescent="0.25">
      <c r="B34" s="213"/>
      <c r="C34" s="213"/>
      <c r="D34" s="59"/>
      <c r="E34" s="60"/>
      <c r="F34" s="59"/>
      <c r="G34" s="60"/>
      <c r="H34" s="59"/>
      <c r="I34" s="60"/>
      <c r="J34" s="59"/>
      <c r="K34" s="60"/>
      <c r="L34" s="59"/>
      <c r="M34" s="60"/>
      <c r="N34" s="61"/>
      <c r="O34" s="214"/>
    </row>
    <row r="35" spans="2:15" x14ac:dyDescent="0.25">
      <c r="B35" s="488" t="s">
        <v>121</v>
      </c>
      <c r="C35" s="488"/>
      <c r="D35" s="487" t="s">
        <v>83</v>
      </c>
      <c r="E35" s="487" t="s">
        <v>84</v>
      </c>
      <c r="F35" s="487" t="s">
        <v>85</v>
      </c>
      <c r="G35" s="487" t="s">
        <v>84</v>
      </c>
      <c r="H35" s="487" t="s">
        <v>86</v>
      </c>
      <c r="I35" s="487" t="s">
        <v>84</v>
      </c>
      <c r="J35" s="487" t="s">
        <v>87</v>
      </c>
      <c r="K35" s="487" t="s">
        <v>84</v>
      </c>
      <c r="L35" s="487" t="s">
        <v>88</v>
      </c>
      <c r="M35" s="487" t="s">
        <v>84</v>
      </c>
      <c r="N35" s="487" t="s">
        <v>89</v>
      </c>
      <c r="O35" s="487" t="s">
        <v>90</v>
      </c>
    </row>
    <row r="36" spans="2:15" ht="76.900000000000006" customHeight="1" x14ac:dyDescent="0.25">
      <c r="B36" s="488"/>
      <c r="C36" s="488"/>
      <c r="D36" s="487"/>
      <c r="E36" s="487"/>
      <c r="F36" s="489"/>
      <c r="G36" s="487"/>
      <c r="H36" s="487"/>
      <c r="I36" s="487"/>
      <c r="J36" s="487"/>
      <c r="K36" s="487"/>
      <c r="L36" s="487" t="s">
        <v>91</v>
      </c>
      <c r="M36" s="487"/>
      <c r="N36" s="487" t="s">
        <v>92</v>
      </c>
      <c r="O36" s="487" t="s">
        <v>93</v>
      </c>
    </row>
    <row r="37" spans="2:15" ht="15.6" customHeight="1" x14ac:dyDescent="0.25">
      <c r="B37" s="488"/>
      <c r="C37" s="488"/>
      <c r="D37" s="487"/>
      <c r="E37" s="487"/>
      <c r="F37" s="489"/>
      <c r="G37" s="487"/>
      <c r="H37" s="487"/>
      <c r="I37" s="487"/>
      <c r="J37" s="487"/>
      <c r="K37" s="487"/>
      <c r="L37" s="487"/>
      <c r="M37" s="487"/>
      <c r="N37" s="487"/>
      <c r="O37" s="487"/>
    </row>
    <row r="38" spans="2:15" s="54" customFormat="1" ht="28.5" x14ac:dyDescent="0.25">
      <c r="B38" s="216">
        <v>1</v>
      </c>
      <c r="C38" s="217" t="s">
        <v>241</v>
      </c>
      <c r="D38" s="218">
        <v>0</v>
      </c>
      <c r="E38" s="219">
        <f t="shared" ref="E38:E44" si="0">D38/$D$52</f>
        <v>0</v>
      </c>
      <c r="F38" s="218">
        <v>0</v>
      </c>
      <c r="G38" s="219">
        <f t="shared" ref="G38:G44" si="1">F38/$F$52</f>
        <v>0</v>
      </c>
      <c r="H38" s="218">
        <v>0</v>
      </c>
      <c r="I38" s="219">
        <f t="shared" ref="I38:I44" si="2">H38/$H$52</f>
        <v>0</v>
      </c>
      <c r="J38" s="218">
        <v>0</v>
      </c>
      <c r="K38" s="219">
        <f t="shared" ref="K38:K44" si="3">J38/$J$52</f>
        <v>0</v>
      </c>
      <c r="L38" s="218">
        <v>0</v>
      </c>
      <c r="M38" s="219">
        <f t="shared" ref="M38:M44" si="4">L38/$L$52</f>
        <v>0</v>
      </c>
      <c r="N38" s="218">
        <v>0</v>
      </c>
      <c r="O38" s="220">
        <v>0</v>
      </c>
    </row>
    <row r="39" spans="2:15" s="54" customFormat="1" ht="28.5" x14ac:dyDescent="0.25">
      <c r="B39" s="216">
        <v>2</v>
      </c>
      <c r="C39" s="217" t="s">
        <v>122</v>
      </c>
      <c r="D39" s="218">
        <v>57900000</v>
      </c>
      <c r="E39" s="219">
        <f t="shared" si="0"/>
        <v>4.9776978122497734E-2</v>
      </c>
      <c r="F39" s="218">
        <v>0</v>
      </c>
      <c r="G39" s="219">
        <f t="shared" si="1"/>
        <v>0</v>
      </c>
      <c r="H39" s="218">
        <v>57900000</v>
      </c>
      <c r="I39" s="219">
        <f t="shared" si="2"/>
        <v>5.4786635815322032E-2</v>
      </c>
      <c r="J39" s="218">
        <v>0</v>
      </c>
      <c r="K39" s="219">
        <f t="shared" si="3"/>
        <v>0</v>
      </c>
      <c r="L39" s="218">
        <v>9821643.8300000001</v>
      </c>
      <c r="M39" s="219">
        <f t="shared" si="4"/>
        <v>1.5722559854645175E-2</v>
      </c>
      <c r="N39" s="218">
        <v>0</v>
      </c>
      <c r="O39" s="220">
        <v>9</v>
      </c>
    </row>
    <row r="40" spans="2:15" s="54" customFormat="1" ht="28.5" x14ac:dyDescent="0.25">
      <c r="B40" s="223">
        <v>3</v>
      </c>
      <c r="C40" s="221" t="s">
        <v>123</v>
      </c>
      <c r="D40" s="218">
        <v>50750000</v>
      </c>
      <c r="E40" s="219">
        <f t="shared" si="0"/>
        <v>4.363008013327737E-2</v>
      </c>
      <c r="F40" s="222">
        <v>0</v>
      </c>
      <c r="G40" s="219">
        <f t="shared" si="1"/>
        <v>0</v>
      </c>
      <c r="H40" s="222">
        <v>50750000</v>
      </c>
      <c r="I40" s="219">
        <f t="shared" si="2"/>
        <v>4.802110134071836E-2</v>
      </c>
      <c r="J40" s="222">
        <v>0</v>
      </c>
      <c r="K40" s="219">
        <f t="shared" si="3"/>
        <v>0</v>
      </c>
      <c r="L40" s="222">
        <v>23368493.140000001</v>
      </c>
      <c r="M40" s="219">
        <f t="shared" si="4"/>
        <v>3.7408456106325247E-2</v>
      </c>
      <c r="N40" s="222">
        <v>0</v>
      </c>
      <c r="O40" s="224">
        <v>17</v>
      </c>
    </row>
    <row r="41" spans="2:15" s="54" customFormat="1" ht="28.5" x14ac:dyDescent="0.25">
      <c r="B41" s="216">
        <v>4</v>
      </c>
      <c r="C41" s="221" t="s">
        <v>124</v>
      </c>
      <c r="D41" s="218">
        <v>152684866.38999999</v>
      </c>
      <c r="E41" s="219">
        <f t="shared" si="0"/>
        <v>0.13126409764993988</v>
      </c>
      <c r="F41" s="222">
        <v>0</v>
      </c>
      <c r="G41" s="219">
        <f t="shared" si="1"/>
        <v>0</v>
      </c>
      <c r="H41" s="222">
        <v>140111405.43999997</v>
      </c>
      <c r="I41" s="219">
        <f t="shared" si="2"/>
        <v>0.13257741871181705</v>
      </c>
      <c r="J41" s="222">
        <v>12573460.949999999</v>
      </c>
      <c r="K41" s="219">
        <f t="shared" si="3"/>
        <v>0.11985799890175472</v>
      </c>
      <c r="L41" s="222">
        <v>86356367.310000002</v>
      </c>
      <c r="M41" s="219">
        <f t="shared" si="4"/>
        <v>0.13823990946546053</v>
      </c>
      <c r="N41" s="222">
        <v>0</v>
      </c>
      <c r="O41" s="224">
        <v>31</v>
      </c>
    </row>
    <row r="42" spans="2:15" s="54" customFormat="1" ht="28.5" x14ac:dyDescent="0.25">
      <c r="B42" s="223">
        <v>5</v>
      </c>
      <c r="C42" s="221" t="s">
        <v>125</v>
      </c>
      <c r="D42" s="218">
        <v>92598802.409999996</v>
      </c>
      <c r="E42" s="219">
        <f t="shared" si="0"/>
        <v>7.9607747180173744E-2</v>
      </c>
      <c r="F42" s="222">
        <v>0</v>
      </c>
      <c r="G42" s="219">
        <f t="shared" si="1"/>
        <v>0</v>
      </c>
      <c r="H42" s="222">
        <v>92598802.409999996</v>
      </c>
      <c r="I42" s="219">
        <f t="shared" si="2"/>
        <v>8.7619634966694879E-2</v>
      </c>
      <c r="J42" s="222">
        <v>0</v>
      </c>
      <c r="K42" s="219">
        <f t="shared" si="3"/>
        <v>0</v>
      </c>
      <c r="L42" s="222">
        <v>52638791.390000001</v>
      </c>
      <c r="M42" s="219">
        <f t="shared" si="4"/>
        <v>8.4264565344705236E-2</v>
      </c>
      <c r="N42" s="222">
        <v>0</v>
      </c>
      <c r="O42" s="224">
        <v>17</v>
      </c>
    </row>
    <row r="43" spans="2:15" s="54" customFormat="1" ht="28.5" x14ac:dyDescent="0.25">
      <c r="B43" s="216">
        <v>6</v>
      </c>
      <c r="C43" s="221" t="s">
        <v>126</v>
      </c>
      <c r="D43" s="218">
        <v>21000000</v>
      </c>
      <c r="E43" s="219">
        <f t="shared" si="0"/>
        <v>1.8053826262045811E-2</v>
      </c>
      <c r="F43" s="222">
        <v>0</v>
      </c>
      <c r="G43" s="219">
        <f t="shared" si="1"/>
        <v>0</v>
      </c>
      <c r="H43" s="222">
        <v>21000000</v>
      </c>
      <c r="I43" s="219">
        <f t="shared" si="2"/>
        <v>1.9870800554780011E-2</v>
      </c>
      <c r="J43" s="222">
        <v>0</v>
      </c>
      <c r="K43" s="219">
        <f t="shared" si="3"/>
        <v>0</v>
      </c>
      <c r="L43" s="222">
        <v>5815068.5</v>
      </c>
      <c r="M43" s="219">
        <f t="shared" si="4"/>
        <v>9.3088045272877434E-3</v>
      </c>
      <c r="N43" s="222">
        <v>0</v>
      </c>
      <c r="O43" s="224">
        <v>16</v>
      </c>
    </row>
    <row r="44" spans="2:15" s="54" customFormat="1" ht="28.5" x14ac:dyDescent="0.25">
      <c r="B44" s="223">
        <v>7</v>
      </c>
      <c r="C44" s="221" t="s">
        <v>127</v>
      </c>
      <c r="D44" s="218">
        <v>68351249.719999999</v>
      </c>
      <c r="E44" s="219">
        <f t="shared" si="0"/>
        <v>5.8761980344694632E-2</v>
      </c>
      <c r="F44" s="222">
        <v>0</v>
      </c>
      <c r="G44" s="219">
        <f t="shared" si="1"/>
        <v>0</v>
      </c>
      <c r="H44" s="222">
        <v>68351249.719999984</v>
      </c>
      <c r="I44" s="219">
        <f t="shared" si="2"/>
        <v>6.4675907183622983E-2</v>
      </c>
      <c r="J44" s="222">
        <v>0</v>
      </c>
      <c r="K44" s="219">
        <f t="shared" si="3"/>
        <v>0</v>
      </c>
      <c r="L44" s="222">
        <v>34515554.509999998</v>
      </c>
      <c r="M44" s="219">
        <f t="shared" si="4"/>
        <v>5.5252754130847279E-2</v>
      </c>
      <c r="N44" s="222">
        <v>0</v>
      </c>
      <c r="O44" s="224">
        <v>25</v>
      </c>
    </row>
    <row r="45" spans="2:15" ht="17.25" x14ac:dyDescent="0.25">
      <c r="B45" s="225"/>
      <c r="C45" s="225"/>
      <c r="D45" s="226"/>
      <c r="E45" s="227"/>
      <c r="F45" s="226"/>
      <c r="G45" s="227"/>
      <c r="H45" s="226"/>
      <c r="I45" s="227"/>
      <c r="J45" s="226"/>
      <c r="K45" s="227"/>
      <c r="L45" s="226"/>
      <c r="M45" s="227" t="s">
        <v>128</v>
      </c>
      <c r="N45" s="226"/>
      <c r="O45" s="228"/>
    </row>
    <row r="46" spans="2:15" s="68" customFormat="1" ht="30.75" x14ac:dyDescent="0.25">
      <c r="B46" s="244" t="s">
        <v>129</v>
      </c>
      <c r="C46" s="245"/>
      <c r="D46" s="246">
        <f>SUM(D38:D45)</f>
        <v>443284918.51999998</v>
      </c>
      <c r="E46" s="247">
        <f t="shared" ref="E46" si="5">D46/$D$52</f>
        <v>0.38109470969262915</v>
      </c>
      <c r="F46" s="246">
        <f>SUM(F38:F44)</f>
        <v>0</v>
      </c>
      <c r="G46" s="247">
        <f t="shared" ref="G46" si="6">F46/$F$52</f>
        <v>0</v>
      </c>
      <c r="H46" s="246">
        <f>SUM(H38:H44)</f>
        <v>430711457.56999993</v>
      </c>
      <c r="I46" s="247">
        <f t="shared" ref="I46" si="7">H46/$H$52</f>
        <v>0.40755149857295531</v>
      </c>
      <c r="J46" s="246">
        <f>SUM(J38:J44)</f>
        <v>12573460.949999999</v>
      </c>
      <c r="K46" s="247">
        <f t="shared" ref="K46" si="8">J46/$J$52</f>
        <v>0.11985799890175472</v>
      </c>
      <c r="L46" s="246">
        <f>SUM(L38:L44)</f>
        <v>212515918.68000001</v>
      </c>
      <c r="M46" s="247">
        <f t="shared" ref="M46" si="9">L46/$L$52</f>
        <v>0.3401970494292712</v>
      </c>
      <c r="N46" s="246">
        <f>SUM(N38:N44)</f>
        <v>0</v>
      </c>
      <c r="O46" s="248">
        <f>SUM(O38:O44)</f>
        <v>115</v>
      </c>
    </row>
    <row r="47" spans="2:15" ht="17.25" hidden="1" x14ac:dyDescent="0.25">
      <c r="B47" s="234"/>
      <c r="C47" s="234"/>
      <c r="D47" s="235"/>
      <c r="E47" s="236"/>
      <c r="F47" s="235"/>
      <c r="G47" s="236"/>
      <c r="H47" s="235"/>
      <c r="I47" s="236"/>
      <c r="J47" s="235"/>
      <c r="K47" s="236"/>
      <c r="L47" s="235"/>
      <c r="M47" s="236"/>
      <c r="N47" s="235"/>
      <c r="O47" s="237"/>
    </row>
    <row r="48" spans="2:15" ht="17.25" hidden="1" x14ac:dyDescent="0.25">
      <c r="B48" s="234"/>
      <c r="C48" s="234"/>
      <c r="D48" s="235"/>
      <c r="E48" s="236"/>
      <c r="F48" s="235"/>
      <c r="G48" s="236"/>
      <c r="H48" s="235"/>
      <c r="I48" s="236"/>
      <c r="J48" s="235"/>
      <c r="K48" s="236"/>
      <c r="L48" s="235"/>
      <c r="M48" s="236"/>
      <c r="N48" s="235"/>
      <c r="O48" s="237"/>
    </row>
    <row r="49" spans="2:15" ht="17.25" hidden="1" x14ac:dyDescent="0.25">
      <c r="B49" s="234" t="s">
        <v>130</v>
      </c>
      <c r="C49" s="234"/>
      <c r="D49" s="235">
        <v>0</v>
      </c>
      <c r="E49" s="236">
        <v>0</v>
      </c>
      <c r="F49" s="235">
        <v>0</v>
      </c>
      <c r="G49" s="236">
        <v>0</v>
      </c>
      <c r="H49" s="235">
        <v>0</v>
      </c>
      <c r="I49" s="236">
        <v>0</v>
      </c>
      <c r="J49" s="235">
        <v>0</v>
      </c>
      <c r="K49" s="236">
        <v>0</v>
      </c>
      <c r="L49" s="235">
        <v>0</v>
      </c>
      <c r="M49" s="236">
        <v>0</v>
      </c>
      <c r="N49" s="235">
        <v>0</v>
      </c>
      <c r="O49" s="237">
        <v>0</v>
      </c>
    </row>
    <row r="50" spans="2:15" ht="17.25" x14ac:dyDescent="0.25">
      <c r="B50" s="234"/>
      <c r="C50" s="234"/>
      <c r="D50" s="235"/>
      <c r="E50" s="236"/>
      <c r="F50" s="235"/>
      <c r="G50" s="236"/>
      <c r="H50" s="235"/>
      <c r="I50" s="236"/>
      <c r="J50" s="235"/>
      <c r="K50" s="236"/>
      <c r="L50" s="235"/>
      <c r="M50" s="236"/>
      <c r="N50" s="235"/>
      <c r="O50" s="237"/>
    </row>
    <row r="51" spans="2:15" ht="17.25" x14ac:dyDescent="0.25">
      <c r="B51" s="234"/>
      <c r="C51" s="234"/>
      <c r="D51" s="235"/>
      <c r="E51" s="236"/>
      <c r="F51" s="235"/>
      <c r="G51" s="236"/>
      <c r="H51" s="235"/>
      <c r="I51" s="236"/>
      <c r="J51" s="235"/>
      <c r="K51" s="236"/>
      <c r="L51" s="235"/>
      <c r="M51" s="236"/>
      <c r="N51" s="235"/>
      <c r="O51" s="237"/>
    </row>
    <row r="52" spans="2:15" s="68" customFormat="1" ht="30.75" x14ac:dyDescent="0.25">
      <c r="B52" s="244" t="s">
        <v>131</v>
      </c>
      <c r="C52" s="245"/>
      <c r="D52" s="246">
        <f>D33+D46</f>
        <v>1163188328.9000001</v>
      </c>
      <c r="E52" s="247">
        <f>E46+E33</f>
        <v>1</v>
      </c>
      <c r="F52" s="246">
        <f>F33+F46</f>
        <v>1458277.9199999997</v>
      </c>
      <c r="G52" s="247">
        <f>G46+G33</f>
        <v>1</v>
      </c>
      <c r="H52" s="246">
        <f>H33+H46</f>
        <v>1056827073.58</v>
      </c>
      <c r="I52" s="247">
        <f>I46+I33</f>
        <v>1</v>
      </c>
      <c r="J52" s="246">
        <f>J33+J46</f>
        <v>104902977.39999999</v>
      </c>
      <c r="K52" s="247">
        <f>K46+K33</f>
        <v>1</v>
      </c>
      <c r="L52" s="246">
        <f>L33+L46</f>
        <v>624684779.12</v>
      </c>
      <c r="M52" s="247">
        <f>M46+M33</f>
        <v>1</v>
      </c>
      <c r="N52" s="246">
        <f>N33+N46</f>
        <v>639422.43999999994</v>
      </c>
      <c r="O52" s="248">
        <f>O33+O46</f>
        <v>1486</v>
      </c>
    </row>
    <row r="53" spans="2:15" ht="15.75" x14ac:dyDescent="0.25">
      <c r="B53" s="66"/>
      <c r="C53" s="66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</row>
    <row r="54" spans="2:15" ht="27.75" x14ac:dyDescent="0.25">
      <c r="B54" s="62"/>
      <c r="C54" s="63"/>
      <c r="D54" s="64"/>
      <c r="E54" s="64"/>
      <c r="F54" s="64"/>
      <c r="G54" s="63"/>
      <c r="H54" s="64"/>
      <c r="I54" s="63"/>
      <c r="J54" s="64"/>
      <c r="K54" s="63"/>
      <c r="L54" s="63"/>
      <c r="M54" s="63"/>
      <c r="N54" s="63"/>
      <c r="O54" s="63"/>
    </row>
    <row r="55" spans="2:15" x14ac:dyDescent="0.25">
      <c r="D55" s="65"/>
      <c r="E55" s="65"/>
      <c r="F55" s="65"/>
      <c r="H55" s="65"/>
      <c r="J55" s="65"/>
      <c r="L55" s="65"/>
    </row>
    <row r="56" spans="2:15" x14ac:dyDescent="0.25">
      <c r="D56" s="65"/>
      <c r="E56" s="65"/>
      <c r="F56" s="65"/>
      <c r="H56" s="65"/>
      <c r="J56" s="65"/>
      <c r="L56" s="65"/>
    </row>
    <row r="57" spans="2:15" ht="15.75" x14ac:dyDescent="0.25">
      <c r="B57" s="66"/>
      <c r="C57" s="66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</row>
    <row r="58" spans="2:15" ht="27.75" x14ac:dyDescent="0.25">
      <c r="B58" s="62"/>
      <c r="C58" s="63"/>
      <c r="D58" s="64"/>
      <c r="E58" s="64"/>
      <c r="F58" s="64"/>
      <c r="G58" s="63"/>
      <c r="H58" s="64"/>
      <c r="I58" s="63"/>
      <c r="J58" s="64"/>
      <c r="K58" s="63"/>
      <c r="L58" s="64"/>
      <c r="M58" s="63"/>
      <c r="N58" s="63"/>
      <c r="O58" s="63"/>
    </row>
    <row r="59" spans="2:15" x14ac:dyDescent="0.25">
      <c r="D59" s="65"/>
      <c r="E59" s="65"/>
      <c r="F59" s="65"/>
      <c r="H59" s="65"/>
      <c r="J59" s="65"/>
      <c r="L59" s="65"/>
    </row>
    <row r="60" spans="2:15" x14ac:dyDescent="0.25">
      <c r="D60" s="65"/>
      <c r="E60" s="65"/>
      <c r="F60" s="65"/>
      <c r="H60" s="65"/>
      <c r="J60" s="65"/>
      <c r="L60" s="65"/>
    </row>
  </sheetData>
  <mergeCells count="27">
    <mergeCell ref="B35:C37"/>
    <mergeCell ref="D35:D37"/>
    <mergeCell ref="E35:E37"/>
    <mergeCell ref="F35:F37"/>
    <mergeCell ref="G35:G37"/>
    <mergeCell ref="O3:O5"/>
    <mergeCell ref="H35:H37"/>
    <mergeCell ref="I35:I37"/>
    <mergeCell ref="J35:J37"/>
    <mergeCell ref="K35:K37"/>
    <mergeCell ref="L35:L37"/>
    <mergeCell ref="N3:N5"/>
    <mergeCell ref="M35:M37"/>
    <mergeCell ref="N35:N37"/>
    <mergeCell ref="O35:O37"/>
    <mergeCell ref="B1:L1"/>
    <mergeCell ref="J3:J5"/>
    <mergeCell ref="K3:K5"/>
    <mergeCell ref="L3:L5"/>
    <mergeCell ref="M3:M5"/>
    <mergeCell ref="B3:C5"/>
    <mergeCell ref="D3:D5"/>
    <mergeCell ref="E3:E5"/>
    <mergeCell ref="F3:F5"/>
    <mergeCell ref="G3:G5"/>
    <mergeCell ref="H3:H5"/>
    <mergeCell ref="I3:I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0BE26-6CDD-4C6B-8C6B-46B2FC0005E0}">
  <sheetPr>
    <pageSetUpPr fitToPage="1"/>
  </sheetPr>
  <dimension ref="B1:O60"/>
  <sheetViews>
    <sheetView showGridLines="0" zoomScale="51" zoomScaleNormal="51" workbookViewId="0"/>
  </sheetViews>
  <sheetFormatPr baseColWidth="10" defaultColWidth="11.42578125" defaultRowHeight="12.75" x14ac:dyDescent="0.25"/>
  <cols>
    <col min="1" max="1" width="4.85546875" style="53" customWidth="1"/>
    <col min="2" max="2" width="5.140625" style="53" customWidth="1"/>
    <col min="3" max="3" width="79.28515625" style="53" customWidth="1"/>
    <col min="4" max="4" width="27.5703125" style="53" customWidth="1"/>
    <col min="5" max="5" width="16.28515625" style="53" customWidth="1"/>
    <col min="6" max="6" width="26.5703125" style="53" customWidth="1"/>
    <col min="7" max="7" width="14" style="53" bestFit="1" customWidth="1"/>
    <col min="8" max="8" width="29.42578125" style="53" customWidth="1"/>
    <col min="9" max="9" width="15.42578125" style="53" customWidth="1"/>
    <col min="10" max="10" width="27.28515625" style="53" customWidth="1"/>
    <col min="11" max="11" width="14" style="53" bestFit="1" customWidth="1"/>
    <col min="12" max="12" width="27" style="53" customWidth="1"/>
    <col min="13" max="13" width="14" style="53" bestFit="1" customWidth="1"/>
    <col min="14" max="14" width="22.7109375" style="53" customWidth="1"/>
    <col min="15" max="15" width="22.42578125" style="53" customWidth="1"/>
    <col min="16" max="16" width="15.28515625" style="53" bestFit="1" customWidth="1"/>
    <col min="17" max="16384" width="11.42578125" style="53"/>
  </cols>
  <sheetData>
    <row r="1" spans="2:15" ht="95.25" customHeight="1" x14ac:dyDescent="0.25">
      <c r="B1" s="485" t="s">
        <v>430</v>
      </c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210"/>
    </row>
    <row r="2" spans="2:15" x14ac:dyDescent="0.25">
      <c r="C2" s="211"/>
      <c r="I2" s="212"/>
    </row>
    <row r="3" spans="2:15" ht="31.9" customHeight="1" x14ac:dyDescent="0.25">
      <c r="B3" s="488" t="s">
        <v>82</v>
      </c>
      <c r="C3" s="488"/>
      <c r="D3" s="487" t="s">
        <v>83</v>
      </c>
      <c r="E3" s="487" t="s">
        <v>84</v>
      </c>
      <c r="F3" s="487" t="s">
        <v>85</v>
      </c>
      <c r="G3" s="487" t="s">
        <v>84</v>
      </c>
      <c r="H3" s="487" t="s">
        <v>86</v>
      </c>
      <c r="I3" s="487" t="s">
        <v>84</v>
      </c>
      <c r="J3" s="487" t="s">
        <v>87</v>
      </c>
      <c r="K3" s="487" t="s">
        <v>84</v>
      </c>
      <c r="L3" s="487" t="s">
        <v>88</v>
      </c>
      <c r="M3" s="487" t="s">
        <v>84</v>
      </c>
      <c r="N3" s="487" t="s">
        <v>89</v>
      </c>
      <c r="O3" s="487" t="s">
        <v>90</v>
      </c>
    </row>
    <row r="4" spans="2:15" ht="27.6" customHeight="1" x14ac:dyDescent="0.25">
      <c r="B4" s="488"/>
      <c r="C4" s="488"/>
      <c r="D4" s="487"/>
      <c r="E4" s="487"/>
      <c r="F4" s="489"/>
      <c r="G4" s="487"/>
      <c r="H4" s="487"/>
      <c r="I4" s="487"/>
      <c r="J4" s="487"/>
      <c r="K4" s="487"/>
      <c r="L4" s="487" t="s">
        <v>91</v>
      </c>
      <c r="M4" s="487"/>
      <c r="N4" s="487" t="s">
        <v>92</v>
      </c>
      <c r="O4" s="487" t="s">
        <v>93</v>
      </c>
    </row>
    <row r="5" spans="2:15" ht="15.6" customHeight="1" x14ac:dyDescent="0.25">
      <c r="B5" s="488"/>
      <c r="C5" s="488"/>
      <c r="D5" s="487"/>
      <c r="E5" s="487"/>
      <c r="F5" s="489"/>
      <c r="G5" s="487"/>
      <c r="H5" s="487"/>
      <c r="I5" s="487"/>
      <c r="J5" s="487"/>
      <c r="K5" s="487"/>
      <c r="L5" s="487"/>
      <c r="M5" s="487"/>
      <c r="N5" s="487"/>
      <c r="O5" s="487"/>
    </row>
    <row r="6" spans="2:15" s="54" customFormat="1" ht="28.5" x14ac:dyDescent="0.25">
      <c r="B6" s="216">
        <v>1</v>
      </c>
      <c r="C6" s="217" t="s">
        <v>94</v>
      </c>
      <c r="D6" s="218">
        <v>76065674.739999995</v>
      </c>
      <c r="E6" s="219">
        <f>D6/$D$52</f>
        <v>1.1807592583354986E-2</v>
      </c>
      <c r="F6" s="218">
        <v>501840.21000000008</v>
      </c>
      <c r="G6" s="219">
        <f>F6/$F$52</f>
        <v>9.9123570355084505E-3</v>
      </c>
      <c r="H6" s="218">
        <v>64116297.890000008</v>
      </c>
      <c r="I6" s="219">
        <f>H6/$H$52</f>
        <v>1.1102749136818649E-2</v>
      </c>
      <c r="J6" s="218">
        <v>11447536.640000004</v>
      </c>
      <c r="K6" s="219">
        <f>J6/$J$52</f>
        <v>1.856383442833048E-2</v>
      </c>
      <c r="L6" s="218">
        <v>41078871.630000003</v>
      </c>
      <c r="M6" s="219">
        <f>L6/$L$52</f>
        <v>1.2580849789570305E-2</v>
      </c>
      <c r="N6" s="218">
        <v>489823.52</v>
      </c>
      <c r="O6" s="220">
        <v>413</v>
      </c>
    </row>
    <row r="7" spans="2:15" s="54" customFormat="1" ht="28.5" x14ac:dyDescent="0.25">
      <c r="B7" s="216">
        <v>2</v>
      </c>
      <c r="C7" s="217" t="s">
        <v>95</v>
      </c>
      <c r="D7" s="218">
        <v>9662994.6400000006</v>
      </c>
      <c r="E7" s="219">
        <f>D7/$D$52</f>
        <v>1.4999762275725132E-3</v>
      </c>
      <c r="F7" s="218">
        <v>35386.85</v>
      </c>
      <c r="G7" s="219">
        <f>F7/$F$52</f>
        <v>6.9896171046553276E-4</v>
      </c>
      <c r="H7" s="218">
        <v>5500760.0800000001</v>
      </c>
      <c r="I7" s="219">
        <f>H7/$H$52</f>
        <v>9.5254344433370528E-4</v>
      </c>
      <c r="J7" s="218">
        <v>4126847.71</v>
      </c>
      <c r="K7" s="219">
        <f>J7/$J$52</f>
        <v>6.6922797461668373E-3</v>
      </c>
      <c r="L7" s="218">
        <v>6137196.54</v>
      </c>
      <c r="M7" s="219">
        <f>L7/$L$52</f>
        <v>1.8795829762379137E-3</v>
      </c>
      <c r="N7" s="218">
        <v>9582.48</v>
      </c>
      <c r="O7" s="220">
        <v>27</v>
      </c>
    </row>
    <row r="8" spans="2:15" s="54" customFormat="1" ht="28.5" x14ac:dyDescent="0.25">
      <c r="B8" s="216">
        <v>3</v>
      </c>
      <c r="C8" s="217" t="s">
        <v>96</v>
      </c>
      <c r="D8" s="218">
        <v>153774109.63999999</v>
      </c>
      <c r="E8" s="219">
        <f>D8/$D$52</f>
        <v>2.387018905312455E-2</v>
      </c>
      <c r="F8" s="218">
        <v>910788.17000000016</v>
      </c>
      <c r="G8" s="219">
        <f>F8/$F$52</f>
        <v>1.7989904644662425E-2</v>
      </c>
      <c r="H8" s="218">
        <v>90822548.710000053</v>
      </c>
      <c r="I8" s="219">
        <f>H8/$H$52</f>
        <v>1.5727358058377484E-2</v>
      </c>
      <c r="J8" s="218">
        <v>62040772.759999976</v>
      </c>
      <c r="K8" s="219">
        <f>J8/$J$52</f>
        <v>0.10060807574076608</v>
      </c>
      <c r="L8" s="218">
        <v>105804189.69</v>
      </c>
      <c r="M8" s="219">
        <f>L8/$L$52</f>
        <v>3.2403680159144944E-2</v>
      </c>
      <c r="N8" s="218">
        <v>630103.28</v>
      </c>
      <c r="O8" s="220">
        <v>1897</v>
      </c>
    </row>
    <row r="9" spans="2:15" s="54" customFormat="1" ht="28.5" x14ac:dyDescent="0.25">
      <c r="B9" s="216">
        <v>4</v>
      </c>
      <c r="C9" s="217" t="s">
        <v>97</v>
      </c>
      <c r="D9" s="218">
        <v>162169310.88999999</v>
      </c>
      <c r="E9" s="219">
        <f>D9/$D$52</f>
        <v>2.5173367081244312E-2</v>
      </c>
      <c r="F9" s="218">
        <v>527793.24</v>
      </c>
      <c r="G9" s="219">
        <f>F9/$F$52</f>
        <v>1.0424981760245556E-2</v>
      </c>
      <c r="H9" s="218">
        <v>138143563.64000005</v>
      </c>
      <c r="I9" s="219">
        <f>H9/$H$52</f>
        <v>2.392173881580708E-2</v>
      </c>
      <c r="J9" s="218">
        <v>23497954.00999999</v>
      </c>
      <c r="K9" s="219">
        <f>J9/$J$52</f>
        <v>3.8105327055425256E-2</v>
      </c>
      <c r="L9" s="218">
        <v>88819139.909999996</v>
      </c>
      <c r="M9" s="219">
        <f>L9/$L$52</f>
        <v>2.7201824522134248E-2</v>
      </c>
      <c r="N9" s="218">
        <v>162777.47</v>
      </c>
      <c r="O9" s="220">
        <v>606</v>
      </c>
    </row>
    <row r="10" spans="2:15" s="54" customFormat="1" ht="28.5" x14ac:dyDescent="0.25">
      <c r="B10" s="216">
        <v>5</v>
      </c>
      <c r="C10" s="217" t="s">
        <v>98</v>
      </c>
      <c r="D10" s="218">
        <v>3192265.36</v>
      </c>
      <c r="E10" s="219">
        <f>D10/$D$52</f>
        <v>4.9553190604928357E-4</v>
      </c>
      <c r="F10" s="218">
        <v>64964.15</v>
      </c>
      <c r="G10" s="219">
        <f>F10/$F$52</f>
        <v>1.2831730827394764E-3</v>
      </c>
      <c r="H10" s="218">
        <v>1516025.55</v>
      </c>
      <c r="I10" s="219">
        <f>H10/$H$52</f>
        <v>2.6252375637057416E-4</v>
      </c>
      <c r="J10" s="218">
        <v>1611275.66</v>
      </c>
      <c r="K10" s="219">
        <f>J10/$J$52</f>
        <v>2.6129162553734271E-3</v>
      </c>
      <c r="L10" s="218">
        <v>2541630.61</v>
      </c>
      <c r="M10" s="219">
        <f>L10/$L$52</f>
        <v>7.7840192917158621E-4</v>
      </c>
      <c r="N10" s="218">
        <v>13021.24</v>
      </c>
      <c r="O10" s="220">
        <v>29</v>
      </c>
    </row>
    <row r="11" spans="2:15" s="54" customFormat="1" ht="28.5" x14ac:dyDescent="0.25">
      <c r="B11" s="216">
        <v>6</v>
      </c>
      <c r="C11" s="217" t="s">
        <v>99</v>
      </c>
      <c r="D11" s="218">
        <v>229080553.18000001</v>
      </c>
      <c r="E11" s="219">
        <f>D11/$D$52</f>
        <v>3.5559926996830131E-2</v>
      </c>
      <c r="F11" s="218">
        <v>5110</v>
      </c>
      <c r="G11" s="219">
        <f>F11/$F$52</f>
        <v>1.0093281375649069E-4</v>
      </c>
      <c r="H11" s="218">
        <v>221660270.38999984</v>
      </c>
      <c r="I11" s="219">
        <f>H11/$H$52</f>
        <v>3.838397500681958E-2</v>
      </c>
      <c r="J11" s="218">
        <v>7415172.79</v>
      </c>
      <c r="K11" s="219">
        <f>J11/$J$52</f>
        <v>1.2024773910749529E-2</v>
      </c>
      <c r="L11" s="218">
        <v>95523380.930000007</v>
      </c>
      <c r="M11" s="219">
        <f>L11/$L$52</f>
        <v>2.9255071017933766E-2</v>
      </c>
      <c r="N11" s="218">
        <v>72220.06</v>
      </c>
      <c r="O11" s="220">
        <v>175</v>
      </c>
    </row>
    <row r="12" spans="2:15" s="54" customFormat="1" ht="28.5" x14ac:dyDescent="0.25">
      <c r="B12" s="216">
        <v>7</v>
      </c>
      <c r="C12" s="217" t="s">
        <v>100</v>
      </c>
      <c r="D12" s="218">
        <v>8219305.4400000004</v>
      </c>
      <c r="E12" s="219">
        <f>D12/$D$52</f>
        <v>1.2758739113982822E-3</v>
      </c>
      <c r="F12" s="218">
        <v>29482.35</v>
      </c>
      <c r="G12" s="219">
        <f>F12/$F$52</f>
        <v>5.8233591813183425E-4</v>
      </c>
      <c r="H12" s="218">
        <v>4762065.7299999995</v>
      </c>
      <c r="I12" s="219">
        <f>H12/$H$52</f>
        <v>8.2462685640303363E-4</v>
      </c>
      <c r="J12" s="218">
        <v>3427757.3600000003</v>
      </c>
      <c r="K12" s="219">
        <f>J12/$J$52</f>
        <v>5.5586037496649738E-3</v>
      </c>
      <c r="L12" s="218">
        <v>7796970.5099999998</v>
      </c>
      <c r="M12" s="219">
        <f>L12/$L$52</f>
        <v>2.3879067488402519E-3</v>
      </c>
      <c r="N12" s="218">
        <v>36946.949999999997</v>
      </c>
      <c r="O12" s="220">
        <v>92</v>
      </c>
    </row>
    <row r="13" spans="2:15" s="54" customFormat="1" ht="28.5" x14ac:dyDescent="0.25">
      <c r="B13" s="216">
        <v>8</v>
      </c>
      <c r="C13" s="217" t="s">
        <v>101</v>
      </c>
      <c r="D13" s="218">
        <v>90611576.599999994</v>
      </c>
      <c r="E13" s="219">
        <f>D13/$D$52</f>
        <v>1.4065537227998068E-2</v>
      </c>
      <c r="F13" s="218">
        <v>247014.90000000002</v>
      </c>
      <c r="G13" s="219">
        <f>F13/$F$52</f>
        <v>4.879042836942891E-3</v>
      </c>
      <c r="H13" s="218">
        <v>90004564.909999996</v>
      </c>
      <c r="I13" s="219">
        <f>H13/$H$52</f>
        <v>1.5585711250494665E-2</v>
      </c>
      <c r="J13" s="218">
        <v>359996.79000000004</v>
      </c>
      <c r="K13" s="219">
        <f>J13/$J$52</f>
        <v>5.8378680186434032E-4</v>
      </c>
      <c r="L13" s="218">
        <v>33575957.729999997</v>
      </c>
      <c r="M13" s="219">
        <f>L13/$L$52</f>
        <v>1.0283001065530773E-2</v>
      </c>
      <c r="N13" s="218">
        <v>16880.61</v>
      </c>
      <c r="O13" s="220">
        <v>73</v>
      </c>
    </row>
    <row r="14" spans="2:15" s="54" customFormat="1" ht="28.5" x14ac:dyDescent="0.25">
      <c r="B14" s="216">
        <v>9</v>
      </c>
      <c r="C14" s="217" t="s">
        <v>102</v>
      </c>
      <c r="D14" s="218">
        <v>7657639.9199999999</v>
      </c>
      <c r="E14" s="219">
        <f>D14/$D$52</f>
        <v>1.188687178999644E-3</v>
      </c>
      <c r="F14" s="218">
        <v>236567.88</v>
      </c>
      <c r="G14" s="219">
        <f>F14/$F$52</f>
        <v>4.6726931062246258E-3</v>
      </c>
      <c r="H14" s="218">
        <v>7421072.04</v>
      </c>
      <c r="I14" s="219">
        <f>H14/$H$52</f>
        <v>1.285075774770049E-3</v>
      </c>
      <c r="J14" s="218">
        <v>0</v>
      </c>
      <c r="K14" s="219">
        <f>J14/$J$52</f>
        <v>0</v>
      </c>
      <c r="L14" s="218">
        <v>3807549.75</v>
      </c>
      <c r="M14" s="219">
        <f>L14/$L$52</f>
        <v>1.1661033901447981E-3</v>
      </c>
      <c r="N14" s="218">
        <v>16781.18</v>
      </c>
      <c r="O14" s="220">
        <v>38</v>
      </c>
    </row>
    <row r="15" spans="2:15" s="54" customFormat="1" ht="28.5" x14ac:dyDescent="0.25">
      <c r="B15" s="216">
        <v>10</v>
      </c>
      <c r="C15" s="217" t="s">
        <v>103</v>
      </c>
      <c r="D15" s="218">
        <v>65944662.159999996</v>
      </c>
      <c r="E15" s="219">
        <f>D15/$D$52</f>
        <v>1.023651872534834E-2</v>
      </c>
      <c r="F15" s="218">
        <v>24180.91</v>
      </c>
      <c r="G15" s="219">
        <f>F15/$F$52</f>
        <v>4.7762177798286949E-4</v>
      </c>
      <c r="H15" s="218">
        <v>55584604.459999993</v>
      </c>
      <c r="I15" s="219">
        <f>H15/$H$52</f>
        <v>9.6253517358013962E-3</v>
      </c>
      <c r="J15" s="218">
        <v>10335876.789999999</v>
      </c>
      <c r="K15" s="219">
        <f>J15/$J$52</f>
        <v>1.676111738579103E-2</v>
      </c>
      <c r="L15" s="218">
        <v>48581638.439999998</v>
      </c>
      <c r="M15" s="219">
        <f>L15/$L$52</f>
        <v>1.487865346570267E-2</v>
      </c>
      <c r="N15" s="218">
        <v>207600.81</v>
      </c>
      <c r="O15" s="220">
        <v>307</v>
      </c>
    </row>
    <row r="16" spans="2:15" s="54" customFormat="1" ht="28.5" x14ac:dyDescent="0.25">
      <c r="B16" s="216">
        <v>11</v>
      </c>
      <c r="C16" s="217" t="s">
        <v>104</v>
      </c>
      <c r="D16" s="218">
        <v>12319900.119999999</v>
      </c>
      <c r="E16" s="219">
        <f>D16/$D$52</f>
        <v>1.9124047973256197E-3</v>
      </c>
      <c r="F16" s="218">
        <v>634755.79</v>
      </c>
      <c r="G16" s="219">
        <f>F16/$F$52</f>
        <v>1.253770801035697E-2</v>
      </c>
      <c r="H16" s="218">
        <v>5487157.9800000004</v>
      </c>
      <c r="I16" s="219">
        <f>H16/$H$52</f>
        <v>9.5018802599228735E-4</v>
      </c>
      <c r="J16" s="218">
        <v>6197986.3499999996</v>
      </c>
      <c r="K16" s="219">
        <f>J16/$J$52</f>
        <v>1.005093025764295E-2</v>
      </c>
      <c r="L16" s="218">
        <v>11072455.66</v>
      </c>
      <c r="M16" s="219">
        <f>L16/$L$52</f>
        <v>3.3910595869046643E-3</v>
      </c>
      <c r="N16" s="218">
        <v>111199.9</v>
      </c>
      <c r="O16" s="220">
        <v>260</v>
      </c>
    </row>
    <row r="17" spans="2:15" s="54" customFormat="1" ht="28.5" x14ac:dyDescent="0.25">
      <c r="B17" s="216">
        <v>12</v>
      </c>
      <c r="C17" s="217" t="s">
        <v>105</v>
      </c>
      <c r="D17" s="218">
        <v>61919551.140000001</v>
      </c>
      <c r="E17" s="219">
        <f>D17/$D$52</f>
        <v>9.6117050864845052E-3</v>
      </c>
      <c r="F17" s="218">
        <v>0</v>
      </c>
      <c r="G17" s="219">
        <f>F17/$F$52</f>
        <v>0</v>
      </c>
      <c r="H17" s="218">
        <v>32683605.980000004</v>
      </c>
      <c r="I17" s="219">
        <f>H17/$H$52</f>
        <v>5.6596823276529613E-3</v>
      </c>
      <c r="J17" s="218">
        <v>29235945.16</v>
      </c>
      <c r="K17" s="219">
        <f>J17/$J$52</f>
        <v>4.7410308643134391E-2</v>
      </c>
      <c r="L17" s="218">
        <v>47637119.520000003</v>
      </c>
      <c r="M17" s="219">
        <f>L17/$L$52</f>
        <v>1.4589384306535965E-2</v>
      </c>
      <c r="N17" s="218">
        <v>282475.05</v>
      </c>
      <c r="O17" s="220">
        <v>202</v>
      </c>
    </row>
    <row r="18" spans="2:15" s="54" customFormat="1" ht="28.5" x14ac:dyDescent="0.25">
      <c r="B18" s="216">
        <v>13</v>
      </c>
      <c r="C18" s="217" t="s">
        <v>106</v>
      </c>
      <c r="D18" s="218">
        <v>229956248.88999999</v>
      </c>
      <c r="E18" s="219">
        <f>D18/$D$52</f>
        <v>3.5695860296653135E-2</v>
      </c>
      <c r="F18" s="218">
        <v>188173.59999999998</v>
      </c>
      <c r="G18" s="219">
        <f>F18/$F$52</f>
        <v>3.7168083997433216E-3</v>
      </c>
      <c r="H18" s="218">
        <v>218394474.46999997</v>
      </c>
      <c r="I18" s="219">
        <f>H18/$H$52</f>
        <v>3.7818450888536699E-2</v>
      </c>
      <c r="J18" s="218">
        <v>11373600.82</v>
      </c>
      <c r="K18" s="219">
        <f>J18/$J$52</f>
        <v>1.844393681507393E-2</v>
      </c>
      <c r="L18" s="218">
        <v>137841563.77000001</v>
      </c>
      <c r="M18" s="219">
        <f>L18/$L$52</f>
        <v>4.2215473301447308E-2</v>
      </c>
      <c r="N18" s="218">
        <v>257244.3</v>
      </c>
      <c r="O18" s="220">
        <v>120</v>
      </c>
    </row>
    <row r="19" spans="2:15" s="54" customFormat="1" ht="28.5" x14ac:dyDescent="0.25">
      <c r="B19" s="216">
        <v>14</v>
      </c>
      <c r="C19" s="217" t="s">
        <v>107</v>
      </c>
      <c r="D19" s="218">
        <v>82910433.200000003</v>
      </c>
      <c r="E19" s="219">
        <f>D19/$D$52</f>
        <v>1.2870097050756394E-2</v>
      </c>
      <c r="F19" s="218">
        <v>60885.58</v>
      </c>
      <c r="G19" s="219">
        <f>F19/$F$52</f>
        <v>1.2026130932673022E-3</v>
      </c>
      <c r="H19" s="218">
        <v>79563897.229999989</v>
      </c>
      <c r="I19" s="219">
        <f>H19/$H$52</f>
        <v>1.3777744822507718E-2</v>
      </c>
      <c r="J19" s="218">
        <v>3285650.3899999997</v>
      </c>
      <c r="K19" s="219">
        <f>J19/$J$52</f>
        <v>5.328156768349023E-3</v>
      </c>
      <c r="L19" s="218">
        <v>57953571.280000001</v>
      </c>
      <c r="M19" s="219">
        <f>L19/$L$52</f>
        <v>1.7748909502917513E-2</v>
      </c>
      <c r="N19" s="218">
        <v>72757.960000000006</v>
      </c>
      <c r="O19" s="220">
        <v>308</v>
      </c>
    </row>
    <row r="20" spans="2:15" s="54" customFormat="1" ht="28.5" x14ac:dyDescent="0.25">
      <c r="B20" s="216">
        <v>15</v>
      </c>
      <c r="C20" s="217" t="s">
        <v>108</v>
      </c>
      <c r="D20" s="218">
        <v>5469567.6299999999</v>
      </c>
      <c r="E20" s="219">
        <f>D20/$D$52</f>
        <v>8.4903507926401283E-4</v>
      </c>
      <c r="F20" s="218">
        <v>22596.97</v>
      </c>
      <c r="G20" s="219">
        <f>F20/$F$52</f>
        <v>4.4633576604129302E-4</v>
      </c>
      <c r="H20" s="218">
        <v>998000</v>
      </c>
      <c r="I20" s="219">
        <f>H20/$H$52</f>
        <v>1.7281945469707486E-4</v>
      </c>
      <c r="J20" s="218">
        <v>4448970.6600000011</v>
      </c>
      <c r="K20" s="219">
        <f>J20/$J$52</f>
        <v>7.2146486450328723E-3</v>
      </c>
      <c r="L20" s="218">
        <v>5469567.6299999999</v>
      </c>
      <c r="M20" s="219">
        <f>L20/$L$52</f>
        <v>1.6751143845117843E-3</v>
      </c>
      <c r="N20" s="218">
        <v>100125.37</v>
      </c>
      <c r="O20" s="220">
        <v>109</v>
      </c>
    </row>
    <row r="21" spans="2:15" s="54" customFormat="1" ht="28.5" x14ac:dyDescent="0.25">
      <c r="B21" s="216">
        <v>16</v>
      </c>
      <c r="C21" s="217" t="s">
        <v>109</v>
      </c>
      <c r="D21" s="218">
        <v>130913245.88</v>
      </c>
      <c r="E21" s="219">
        <f>D21/$D$52</f>
        <v>2.0321521848050538E-2</v>
      </c>
      <c r="F21" s="218">
        <v>456968.18000000005</v>
      </c>
      <c r="G21" s="219">
        <f>F21/$F$52</f>
        <v>9.0260438756521559E-3</v>
      </c>
      <c r="H21" s="218">
        <v>121944089.55</v>
      </c>
      <c r="I21" s="219">
        <f>H21/$H$52</f>
        <v>2.111654414785798E-2</v>
      </c>
      <c r="J21" s="218">
        <v>8512188.1500000004</v>
      </c>
      <c r="K21" s="219">
        <f>J21/$J$52</f>
        <v>1.3803742797140039E-2</v>
      </c>
      <c r="L21" s="218">
        <v>72724415</v>
      </c>
      <c r="M21" s="219">
        <f>L21/$L$52</f>
        <v>2.2272640528937855E-2</v>
      </c>
      <c r="N21" s="218">
        <v>223228.42</v>
      </c>
      <c r="O21" s="220">
        <v>494</v>
      </c>
    </row>
    <row r="22" spans="2:15" s="54" customFormat="1" ht="28.5" x14ac:dyDescent="0.25">
      <c r="B22" s="216">
        <v>17</v>
      </c>
      <c r="C22" s="217" t="s">
        <v>110</v>
      </c>
      <c r="D22" s="218">
        <v>13921752.289999999</v>
      </c>
      <c r="E22" s="219">
        <f>D22/$D$52</f>
        <v>2.1610585806092503E-3</v>
      </c>
      <c r="F22" s="218">
        <v>316378.19</v>
      </c>
      <c r="G22" s="219">
        <f>F22/$F$52</f>
        <v>6.2491078136762473E-3</v>
      </c>
      <c r="H22" s="218">
        <v>11132977.43</v>
      </c>
      <c r="I22" s="219">
        <f>H22/$H$52</f>
        <v>1.9278507901878174E-3</v>
      </c>
      <c r="J22" s="218">
        <v>2472396.67</v>
      </c>
      <c r="K22" s="219">
        <f>J22/$J$52</f>
        <v>4.0093483747989656E-3</v>
      </c>
      <c r="L22" s="218">
        <v>8898615.9000000004</v>
      </c>
      <c r="M22" s="219">
        <f>L22/$L$52</f>
        <v>2.7252975929169154E-3</v>
      </c>
      <c r="N22" s="218">
        <v>34628.49</v>
      </c>
      <c r="O22" s="220">
        <v>103</v>
      </c>
    </row>
    <row r="23" spans="2:15" s="54" customFormat="1" ht="28.5" x14ac:dyDescent="0.25">
      <c r="B23" s="216">
        <v>18</v>
      </c>
      <c r="C23" s="217" t="s">
        <v>111</v>
      </c>
      <c r="D23" s="218">
        <v>495383191.81999999</v>
      </c>
      <c r="E23" s="219">
        <f>D23/$D$52</f>
        <v>7.6897798141487353E-2</v>
      </c>
      <c r="F23" s="218">
        <v>2524110.48</v>
      </c>
      <c r="G23" s="219">
        <f>F23/$F$52</f>
        <v>4.9856276512455243E-2</v>
      </c>
      <c r="H23" s="218">
        <v>421973438.33000004</v>
      </c>
      <c r="I23" s="219">
        <f>H23/$H$52</f>
        <v>7.3071362233306958E-2</v>
      </c>
      <c r="J23" s="218">
        <v>70885643.00999999</v>
      </c>
      <c r="K23" s="219">
        <f>J23/$J$52</f>
        <v>0.11495131062392311</v>
      </c>
      <c r="L23" s="218">
        <v>327042296.36000001</v>
      </c>
      <c r="M23" s="219">
        <f>L23/$L$52</f>
        <v>0.10016024885981746</v>
      </c>
      <c r="N23" s="218">
        <v>195608.86</v>
      </c>
      <c r="O23" s="220">
        <v>414</v>
      </c>
    </row>
    <row r="24" spans="2:15" s="54" customFormat="1" ht="28.5" x14ac:dyDescent="0.25">
      <c r="B24" s="216">
        <v>19</v>
      </c>
      <c r="C24" s="217" t="s">
        <v>112</v>
      </c>
      <c r="D24" s="218">
        <v>304606963.06</v>
      </c>
      <c r="E24" s="219">
        <f>D24/$D$52</f>
        <v>4.7283810078058645E-2</v>
      </c>
      <c r="F24" s="218">
        <v>2030453.95</v>
      </c>
      <c r="G24" s="219">
        <f>F24/$F$52</f>
        <v>4.010556367445809E-2</v>
      </c>
      <c r="H24" s="218">
        <v>278969986.05999982</v>
      </c>
      <c r="I24" s="219">
        <f>H24/$H$52</f>
        <v>4.8308056981703144E-2</v>
      </c>
      <c r="J24" s="218">
        <v>23606523.050000004</v>
      </c>
      <c r="K24" s="219">
        <f>J24/$J$52</f>
        <v>3.8281387438194474E-2</v>
      </c>
      <c r="L24" s="218">
        <v>130806730.68000001</v>
      </c>
      <c r="M24" s="219">
        <f>L24/$L$52</f>
        <v>4.0060979400126179E-2</v>
      </c>
      <c r="N24" s="218">
        <v>212080.33</v>
      </c>
      <c r="O24" s="220">
        <v>1357</v>
      </c>
    </row>
    <row r="25" spans="2:15" s="54" customFormat="1" ht="28.5" x14ac:dyDescent="0.25">
      <c r="B25" s="216">
        <v>20</v>
      </c>
      <c r="C25" s="217" t="s">
        <v>113</v>
      </c>
      <c r="D25" s="218">
        <v>39781564.630000003</v>
      </c>
      <c r="E25" s="219">
        <f>D25/$D$52</f>
        <v>6.1752493366424473E-3</v>
      </c>
      <c r="F25" s="218">
        <v>56669.439999999995</v>
      </c>
      <c r="G25" s="219">
        <f>F25/$F$52</f>
        <v>1.1193358186310416E-3</v>
      </c>
      <c r="H25" s="218">
        <v>37160304.359999999</v>
      </c>
      <c r="I25" s="219">
        <f>H25/$H$52</f>
        <v>6.4348933225175679E-3</v>
      </c>
      <c r="J25" s="218">
        <v>2564590.83</v>
      </c>
      <c r="K25" s="219">
        <f>J25/$J$52</f>
        <v>4.158854524053711E-3</v>
      </c>
      <c r="L25" s="218">
        <v>12869206.810000001</v>
      </c>
      <c r="M25" s="219">
        <f>L25/$L$52</f>
        <v>3.941334105907749E-3</v>
      </c>
      <c r="N25" s="218">
        <v>32874.050000000003</v>
      </c>
      <c r="O25" s="220">
        <v>74</v>
      </c>
    </row>
    <row r="26" spans="2:15" s="54" customFormat="1" ht="28.5" x14ac:dyDescent="0.25">
      <c r="B26" s="216">
        <v>21</v>
      </c>
      <c r="C26" s="217" t="s">
        <v>114</v>
      </c>
      <c r="D26" s="218">
        <v>411094663.56</v>
      </c>
      <c r="E26" s="219">
        <f>D26/$D$52</f>
        <v>6.3813780882105542E-2</v>
      </c>
      <c r="F26" s="218">
        <v>40309392.120000005</v>
      </c>
      <c r="G26" s="219">
        <f>F26/$F$52</f>
        <v>0.796191852736852</v>
      </c>
      <c r="H26" s="218">
        <v>309909947.13000011</v>
      </c>
      <c r="I26" s="219">
        <f>H26/$H$52</f>
        <v>5.3665799667540995E-2</v>
      </c>
      <c r="J26" s="218">
        <v>60875324.310000002</v>
      </c>
      <c r="K26" s="219">
        <f>J26/$J$52</f>
        <v>9.8718132712765097E-2</v>
      </c>
      <c r="L26" s="218">
        <v>310142256.30000001</v>
      </c>
      <c r="M26" s="219">
        <f>L26/$L$52</f>
        <v>9.4984428371181984E-2</v>
      </c>
      <c r="N26" s="218">
        <v>122540.55</v>
      </c>
      <c r="O26" s="220">
        <v>502</v>
      </c>
    </row>
    <row r="27" spans="2:15" s="54" customFormat="1" ht="28.5" x14ac:dyDescent="0.25">
      <c r="B27" s="216">
        <v>22</v>
      </c>
      <c r="C27" s="217" t="s">
        <v>115</v>
      </c>
      <c r="D27" s="218">
        <v>30996353.239999998</v>
      </c>
      <c r="E27" s="219">
        <f>D27/$D$52</f>
        <v>4.8115304554738154E-3</v>
      </c>
      <c r="F27" s="218">
        <v>822554.28999999969</v>
      </c>
      <c r="G27" s="219">
        <f>F27/$F$52</f>
        <v>1.6247107428018083E-2</v>
      </c>
      <c r="H27" s="218">
        <v>8214847.6400000006</v>
      </c>
      <c r="I27" s="219">
        <f>H27/$H$52</f>
        <v>1.4225305506656836E-3</v>
      </c>
      <c r="J27" s="218">
        <v>21958951.309999987</v>
      </c>
      <c r="K27" s="219">
        <f>J27/$J$52</f>
        <v>3.560961184559356E-2</v>
      </c>
      <c r="L27" s="218">
        <v>30916014.600000001</v>
      </c>
      <c r="M27" s="219">
        <f>L27/$L$52</f>
        <v>9.4683646444346722E-3</v>
      </c>
      <c r="N27" s="218">
        <v>254979.81</v>
      </c>
      <c r="O27" s="220">
        <v>731</v>
      </c>
    </row>
    <row r="28" spans="2:15" s="54" customFormat="1" ht="28.5" x14ac:dyDescent="0.25">
      <c r="B28" s="216">
        <v>23</v>
      </c>
      <c r="C28" s="217" t="s">
        <v>116</v>
      </c>
      <c r="D28" s="218">
        <v>1349794466.8199999</v>
      </c>
      <c r="E28" s="219">
        <f>D28/$D$52</f>
        <v>0.2095271380942125</v>
      </c>
      <c r="F28" s="218">
        <v>522836.75000000006</v>
      </c>
      <c r="G28" s="219">
        <f>F28/$F$52</f>
        <v>1.0327081078825615E-2</v>
      </c>
      <c r="H28" s="218">
        <v>1200551012.9899988</v>
      </c>
      <c r="I28" s="219">
        <f>H28/$H$52</f>
        <v>0.2078943601211948</v>
      </c>
      <c r="J28" s="218">
        <v>148720617.07999998</v>
      </c>
      <c r="K28" s="219">
        <f>J28/$J$52</f>
        <v>0.2411719654956489</v>
      </c>
      <c r="L28" s="218">
        <v>643198821.98000002</v>
      </c>
      <c r="M28" s="219">
        <f>L28/$L$52</f>
        <v>0.19698661241340798</v>
      </c>
      <c r="N28" s="218">
        <v>417928.47</v>
      </c>
      <c r="O28" s="220">
        <v>1293</v>
      </c>
    </row>
    <row r="29" spans="2:15" s="54" customFormat="1" ht="28.5" x14ac:dyDescent="0.25">
      <c r="B29" s="216">
        <v>24</v>
      </c>
      <c r="C29" s="217" t="s">
        <v>117</v>
      </c>
      <c r="D29" s="218">
        <v>70411014.700000003</v>
      </c>
      <c r="E29" s="219">
        <f>D29/$D$52</f>
        <v>1.0929825809078454E-2</v>
      </c>
      <c r="F29" s="218">
        <v>0</v>
      </c>
      <c r="G29" s="219">
        <f>F29/$F$52</f>
        <v>0</v>
      </c>
      <c r="H29" s="218">
        <v>63191636.409999989</v>
      </c>
      <c r="I29" s="219">
        <f>H29/$H$52</f>
        <v>1.0942629404601221E-2</v>
      </c>
      <c r="J29" s="218">
        <v>7219378.290000001</v>
      </c>
      <c r="K29" s="219">
        <f>J29/$J$52</f>
        <v>1.170726484357805E-2</v>
      </c>
      <c r="L29" s="218">
        <v>38035231.149999999</v>
      </c>
      <c r="M29" s="219">
        <f>L29/$L$52</f>
        <v>1.1648701895216476E-2</v>
      </c>
      <c r="N29" s="218">
        <v>225316.47</v>
      </c>
      <c r="O29" s="220">
        <v>177</v>
      </c>
    </row>
    <row r="30" spans="2:15" s="54" customFormat="1" ht="28.5" x14ac:dyDescent="0.25">
      <c r="B30" s="216">
        <v>25</v>
      </c>
      <c r="C30" s="217" t="s">
        <v>118</v>
      </c>
      <c r="D30" s="218">
        <v>48853094.780000001</v>
      </c>
      <c r="E30" s="219">
        <f>D30/$D$52</f>
        <v>7.5834131698687178E-3</v>
      </c>
      <c r="F30" s="218">
        <v>55205.57</v>
      </c>
      <c r="G30" s="219">
        <f>F30/$F$52</f>
        <v>1.0904214315324676E-3</v>
      </c>
      <c r="H30" s="218">
        <v>48453278.030000001</v>
      </c>
      <c r="I30" s="219">
        <f>H30/$H$52</f>
        <v>8.3904499874051675E-3</v>
      </c>
      <c r="J30" s="218">
        <v>344611.18</v>
      </c>
      <c r="K30" s="219">
        <f>J30/$J$52</f>
        <v>5.5883681256962449E-4</v>
      </c>
      <c r="L30" s="218">
        <v>9762366.8300000001</v>
      </c>
      <c r="M30" s="219">
        <f>L30/$L$52</f>
        <v>2.989830679507241E-3</v>
      </c>
      <c r="N30" s="218">
        <v>22912.02</v>
      </c>
      <c r="O30" s="220">
        <v>65</v>
      </c>
    </row>
    <row r="31" spans="2:15" s="54" customFormat="1" ht="28.5" x14ac:dyDescent="0.25">
      <c r="B31" s="216">
        <v>26</v>
      </c>
      <c r="C31" s="217" t="s">
        <v>119</v>
      </c>
      <c r="D31" s="218">
        <v>45757864.439999998</v>
      </c>
      <c r="E31" s="219">
        <f>D31/$D$52</f>
        <v>7.102943905232844E-3</v>
      </c>
      <c r="F31" s="218">
        <v>43627.93</v>
      </c>
      <c r="G31" s="219">
        <f>F31/$F$52</f>
        <v>8.6173967382998295E-4</v>
      </c>
      <c r="H31" s="218">
        <v>40983473.660000004</v>
      </c>
      <c r="I31" s="219">
        <f>H31/$H$52</f>
        <v>7.0969354403939188E-3</v>
      </c>
      <c r="J31" s="218">
        <v>4730762.8499999996</v>
      </c>
      <c r="K31" s="219">
        <f>J31/$J$52</f>
        <v>7.6716153901820383E-3</v>
      </c>
      <c r="L31" s="218">
        <v>33450690.399999999</v>
      </c>
      <c r="M31" s="219">
        <f>L31/$L$52</f>
        <v>1.0244636587643812E-2</v>
      </c>
      <c r="N31" s="218">
        <v>38191.96</v>
      </c>
      <c r="O31" s="215">
        <v>147</v>
      </c>
    </row>
    <row r="32" spans="2:15" s="54" customFormat="1" ht="28.5" x14ac:dyDescent="0.25">
      <c r="B32" s="238"/>
      <c r="C32" s="55"/>
      <c r="D32" s="56"/>
      <c r="E32" s="57"/>
      <c r="F32" s="56"/>
      <c r="G32" s="57"/>
      <c r="H32" s="56"/>
      <c r="I32" s="57"/>
      <c r="J32" s="56"/>
      <c r="K32" s="57"/>
      <c r="L32" s="56"/>
      <c r="M32" s="57"/>
      <c r="N32" s="58"/>
      <c r="O32" s="243"/>
    </row>
    <row r="33" spans="2:15" s="68" customFormat="1" ht="30.75" x14ac:dyDescent="0.25">
      <c r="B33" s="251" t="s">
        <v>120</v>
      </c>
      <c r="C33" s="252"/>
      <c r="D33" s="253">
        <f>SUM(D6:D32)</f>
        <v>4140467968.7699995</v>
      </c>
      <c r="E33" s="254">
        <f>D33/$D$52</f>
        <v>0.64272037350322386</v>
      </c>
      <c r="F33" s="253">
        <f>SUM(F6:F32)</f>
        <v>50627737.500000007</v>
      </c>
      <c r="G33" s="254">
        <f>F33/$F$52</f>
        <v>1</v>
      </c>
      <c r="H33" s="253">
        <f>SUM(H6:H32)</f>
        <v>3559143900.6499987</v>
      </c>
      <c r="I33" s="254">
        <f>H33/$H$52</f>
        <v>0.61632195200275819</v>
      </c>
      <c r="J33" s="253">
        <f>SUM(J6:J32)</f>
        <v>530696330.61999995</v>
      </c>
      <c r="K33" s="254">
        <f>J33/$J$52</f>
        <v>0.86060076706181265</v>
      </c>
      <c r="L33" s="253">
        <f>SUM(L6:L32)</f>
        <v>2311487449.6100001</v>
      </c>
      <c r="M33" s="254">
        <f>L33/$L$52</f>
        <v>0.70791809122582683</v>
      </c>
      <c r="N33" s="253">
        <f>SUM(N6:N32)</f>
        <v>4259829.6099999994</v>
      </c>
      <c r="O33" s="255">
        <f>SUM(O6:O31)</f>
        <v>10013</v>
      </c>
    </row>
    <row r="34" spans="2:15" ht="15.75" x14ac:dyDescent="0.25">
      <c r="B34" s="213"/>
      <c r="C34" s="213"/>
      <c r="D34" s="59"/>
      <c r="E34" s="60"/>
      <c r="F34" s="59"/>
      <c r="G34" s="60"/>
      <c r="H34" s="59"/>
      <c r="I34" s="60"/>
      <c r="J34" s="59"/>
      <c r="K34" s="60"/>
      <c r="L34" s="59"/>
      <c r="M34" s="60"/>
      <c r="N34" s="61"/>
      <c r="O34" s="214"/>
    </row>
    <row r="35" spans="2:15" ht="12.75" customHeight="1" x14ac:dyDescent="0.25">
      <c r="B35" s="488" t="s">
        <v>121</v>
      </c>
      <c r="C35" s="488"/>
      <c r="D35" s="487" t="s">
        <v>83</v>
      </c>
      <c r="E35" s="487" t="s">
        <v>84</v>
      </c>
      <c r="F35" s="487" t="s">
        <v>85</v>
      </c>
      <c r="G35" s="487" t="s">
        <v>84</v>
      </c>
      <c r="H35" s="487" t="s">
        <v>86</v>
      </c>
      <c r="I35" s="487" t="s">
        <v>84</v>
      </c>
      <c r="J35" s="487" t="s">
        <v>87</v>
      </c>
      <c r="K35" s="487" t="s">
        <v>84</v>
      </c>
      <c r="L35" s="487" t="s">
        <v>88</v>
      </c>
      <c r="M35" s="487" t="s">
        <v>84</v>
      </c>
      <c r="N35" s="487" t="s">
        <v>89</v>
      </c>
      <c r="O35" s="487" t="s">
        <v>90</v>
      </c>
    </row>
    <row r="36" spans="2:15" ht="76.900000000000006" customHeight="1" x14ac:dyDescent="0.25">
      <c r="B36" s="488"/>
      <c r="C36" s="488"/>
      <c r="D36" s="487"/>
      <c r="E36" s="487"/>
      <c r="F36" s="489"/>
      <c r="G36" s="487"/>
      <c r="H36" s="487"/>
      <c r="I36" s="487"/>
      <c r="J36" s="487"/>
      <c r="K36" s="487"/>
      <c r="L36" s="487" t="s">
        <v>91</v>
      </c>
      <c r="M36" s="487"/>
      <c r="N36" s="487" t="s">
        <v>92</v>
      </c>
      <c r="O36" s="487" t="s">
        <v>93</v>
      </c>
    </row>
    <row r="37" spans="2:15" ht="15.6" customHeight="1" x14ac:dyDescent="0.25">
      <c r="B37" s="488"/>
      <c r="C37" s="488"/>
      <c r="D37" s="487"/>
      <c r="E37" s="487"/>
      <c r="F37" s="489"/>
      <c r="G37" s="487"/>
      <c r="H37" s="487"/>
      <c r="I37" s="487"/>
      <c r="J37" s="487"/>
      <c r="K37" s="487"/>
      <c r="L37" s="487"/>
      <c r="M37" s="487"/>
      <c r="N37" s="487"/>
      <c r="O37" s="487"/>
    </row>
    <row r="38" spans="2:15" s="54" customFormat="1" ht="28.5" customHeight="1" x14ac:dyDescent="0.25">
      <c r="B38" s="264">
        <v>1</v>
      </c>
      <c r="C38" s="217" t="s">
        <v>241</v>
      </c>
      <c r="D38" s="218">
        <v>0</v>
      </c>
      <c r="E38" s="219">
        <f t="shared" ref="E38:E44" si="0">D38/$D$52</f>
        <v>0</v>
      </c>
      <c r="F38" s="218">
        <v>0</v>
      </c>
      <c r="G38" s="219">
        <f t="shared" ref="G38:G44" si="1">F38/$F$52</f>
        <v>0</v>
      </c>
      <c r="H38" s="218">
        <v>0</v>
      </c>
      <c r="I38" s="219">
        <f t="shared" ref="I38:I44" si="2">H38/$H$52</f>
        <v>0</v>
      </c>
      <c r="J38" s="218">
        <v>0</v>
      </c>
      <c r="K38" s="219">
        <f t="shared" ref="K38:K44" si="3">J38/$J$52</f>
        <v>0</v>
      </c>
      <c r="L38" s="218">
        <v>0</v>
      </c>
      <c r="M38" s="219">
        <f t="shared" ref="M38:M44" si="4">L38/$L$52</f>
        <v>0</v>
      </c>
      <c r="N38" s="218">
        <v>0</v>
      </c>
      <c r="O38" s="249">
        <v>0</v>
      </c>
    </row>
    <row r="39" spans="2:15" s="54" customFormat="1" ht="28.5" customHeight="1" x14ac:dyDescent="0.25">
      <c r="B39" s="264">
        <v>2</v>
      </c>
      <c r="C39" s="217" t="s">
        <v>122</v>
      </c>
      <c r="D39" s="218">
        <v>223400000</v>
      </c>
      <c r="E39" s="219">
        <f t="shared" si="0"/>
        <v>3.4678140858380876E-2</v>
      </c>
      <c r="F39" s="218">
        <v>0</v>
      </c>
      <c r="G39" s="219">
        <f t="shared" si="1"/>
        <v>0</v>
      </c>
      <c r="H39" s="218">
        <v>223400000</v>
      </c>
      <c r="I39" s="219">
        <f t="shared" si="2"/>
        <v>3.8685236652631787E-2</v>
      </c>
      <c r="J39" s="218">
        <v>0</v>
      </c>
      <c r="K39" s="219">
        <f t="shared" si="3"/>
        <v>0</v>
      </c>
      <c r="L39" s="218">
        <v>32672328.73</v>
      </c>
      <c r="M39" s="219">
        <f t="shared" si="4"/>
        <v>1.000625488766845E-2</v>
      </c>
      <c r="N39" s="218">
        <v>0</v>
      </c>
      <c r="O39" s="249">
        <v>36</v>
      </c>
    </row>
    <row r="40" spans="2:15" s="54" customFormat="1" ht="28.5" customHeight="1" x14ac:dyDescent="0.25">
      <c r="B40" s="267">
        <v>3</v>
      </c>
      <c r="C40" s="217" t="s">
        <v>123</v>
      </c>
      <c r="D40" s="218">
        <v>277823916.61000001</v>
      </c>
      <c r="E40" s="219">
        <f t="shared" si="0"/>
        <v>4.312630668768417E-2</v>
      </c>
      <c r="F40" s="218">
        <v>0</v>
      </c>
      <c r="G40" s="219">
        <f t="shared" si="1"/>
        <v>0</v>
      </c>
      <c r="H40" s="218">
        <v>277823916.61000001</v>
      </c>
      <c r="I40" s="219">
        <f t="shared" si="2"/>
        <v>4.8109596964274345E-2</v>
      </c>
      <c r="J40" s="218">
        <v>0</v>
      </c>
      <c r="K40" s="219">
        <f t="shared" si="3"/>
        <v>0</v>
      </c>
      <c r="L40" s="218">
        <v>108740945.89</v>
      </c>
      <c r="M40" s="219">
        <f t="shared" si="4"/>
        <v>3.3303093583972487E-2</v>
      </c>
      <c r="N40" s="218">
        <v>0</v>
      </c>
      <c r="O40" s="250">
        <v>112</v>
      </c>
    </row>
    <row r="41" spans="2:15" s="54" customFormat="1" ht="28.5" x14ac:dyDescent="0.25">
      <c r="B41" s="264">
        <v>4</v>
      </c>
      <c r="C41" s="217" t="s">
        <v>124</v>
      </c>
      <c r="D41" s="218">
        <v>369234571.27999997</v>
      </c>
      <c r="E41" s="219">
        <f t="shared" si="0"/>
        <v>5.7315883941950377E-2</v>
      </c>
      <c r="F41" s="218">
        <v>0</v>
      </c>
      <c r="G41" s="219">
        <f t="shared" si="1"/>
        <v>0</v>
      </c>
      <c r="H41" s="218">
        <v>301138229.69999999</v>
      </c>
      <c r="I41" s="219">
        <f t="shared" si="2"/>
        <v>5.2146838321840146E-2</v>
      </c>
      <c r="J41" s="218">
        <v>68096341.579999983</v>
      </c>
      <c r="K41" s="219">
        <f t="shared" si="3"/>
        <v>0.1104280553991881</v>
      </c>
      <c r="L41" s="218">
        <v>224133899.5</v>
      </c>
      <c r="M41" s="219">
        <f t="shared" si="4"/>
        <v>6.8643436649336878E-2</v>
      </c>
      <c r="N41" s="218">
        <v>0</v>
      </c>
      <c r="O41" s="250">
        <v>375</v>
      </c>
    </row>
    <row r="42" spans="2:15" s="54" customFormat="1" ht="28.5" x14ac:dyDescent="0.25">
      <c r="B42" s="267">
        <v>5</v>
      </c>
      <c r="C42" s="217" t="s">
        <v>125</v>
      </c>
      <c r="D42" s="218">
        <v>881738182.71000004</v>
      </c>
      <c r="E42" s="219">
        <f t="shared" si="0"/>
        <v>0.13687126633943669</v>
      </c>
      <c r="F42" s="218">
        <v>0</v>
      </c>
      <c r="G42" s="219">
        <f t="shared" si="1"/>
        <v>0</v>
      </c>
      <c r="H42" s="218">
        <v>865388802.41000009</v>
      </c>
      <c r="I42" s="219">
        <f t="shared" si="2"/>
        <v>0.14985573239824737</v>
      </c>
      <c r="J42" s="218">
        <v>16349380.299999997</v>
      </c>
      <c r="K42" s="219">
        <f t="shared" si="3"/>
        <v>2.6512882067089669E-2</v>
      </c>
      <c r="L42" s="218">
        <v>355718199.07999998</v>
      </c>
      <c r="M42" s="219">
        <f t="shared" si="4"/>
        <v>0.10894255495503116</v>
      </c>
      <c r="N42" s="218">
        <v>0</v>
      </c>
      <c r="O42" s="250">
        <v>500</v>
      </c>
    </row>
    <row r="43" spans="2:15" s="54" customFormat="1" ht="28.5" x14ac:dyDescent="0.25">
      <c r="B43" s="264">
        <v>6</v>
      </c>
      <c r="C43" s="217" t="s">
        <v>126</v>
      </c>
      <c r="D43" s="218">
        <v>105450000</v>
      </c>
      <c r="E43" s="219">
        <f t="shared" si="0"/>
        <v>1.636888967554281E-2</v>
      </c>
      <c r="F43" s="218">
        <v>0</v>
      </c>
      <c r="G43" s="219">
        <f t="shared" si="1"/>
        <v>0</v>
      </c>
      <c r="H43" s="218">
        <v>105450000</v>
      </c>
      <c r="I43" s="219">
        <f t="shared" si="2"/>
        <v>1.8260332162130802E-2</v>
      </c>
      <c r="J43" s="218">
        <v>0</v>
      </c>
      <c r="K43" s="219">
        <f t="shared" si="3"/>
        <v>0</v>
      </c>
      <c r="L43" s="218">
        <v>42819452.030000001</v>
      </c>
      <c r="M43" s="219">
        <f t="shared" si="4"/>
        <v>1.3113921407415768E-2</v>
      </c>
      <c r="N43" s="218">
        <v>0</v>
      </c>
      <c r="O43" s="250">
        <v>73</v>
      </c>
    </row>
    <row r="44" spans="2:15" s="54" customFormat="1" ht="28.5" x14ac:dyDescent="0.25">
      <c r="B44" s="267">
        <v>7</v>
      </c>
      <c r="C44" s="265" t="s">
        <v>127</v>
      </c>
      <c r="D44" s="218">
        <v>443983883.50999999</v>
      </c>
      <c r="E44" s="219">
        <f t="shared" si="0"/>
        <v>6.8919138993781326E-2</v>
      </c>
      <c r="F44" s="266">
        <v>0</v>
      </c>
      <c r="G44" s="219">
        <f t="shared" si="1"/>
        <v>0</v>
      </c>
      <c r="H44" s="266">
        <v>442467955.99000049</v>
      </c>
      <c r="I44" s="219">
        <f t="shared" si="2"/>
        <v>7.6620311498117433E-2</v>
      </c>
      <c r="J44" s="266">
        <v>1515927.52</v>
      </c>
      <c r="K44" s="219">
        <f t="shared" si="3"/>
        <v>2.4582954719094595E-3</v>
      </c>
      <c r="L44" s="266">
        <v>189618258.16</v>
      </c>
      <c r="M44" s="219">
        <f t="shared" si="4"/>
        <v>5.8072647290748465E-2</v>
      </c>
      <c r="N44" s="266">
        <v>0</v>
      </c>
      <c r="O44" s="249">
        <v>163</v>
      </c>
    </row>
    <row r="45" spans="2:15" ht="15.75" x14ac:dyDescent="0.25">
      <c r="B45" s="256"/>
      <c r="C45" s="257"/>
      <c r="D45" s="59"/>
      <c r="E45" s="60"/>
      <c r="F45" s="59"/>
      <c r="G45" s="60"/>
      <c r="H45" s="59"/>
      <c r="I45" s="60"/>
      <c r="J45" s="59"/>
      <c r="K45" s="60"/>
      <c r="L45" s="59"/>
      <c r="M45" s="60" t="s">
        <v>128</v>
      </c>
      <c r="N45" s="59"/>
      <c r="O45" s="258"/>
    </row>
    <row r="46" spans="2:15" s="68" customFormat="1" ht="33.75" customHeight="1" x14ac:dyDescent="0.25">
      <c r="B46" s="251" t="s">
        <v>129</v>
      </c>
      <c r="C46" s="252"/>
      <c r="D46" s="253">
        <f>SUM(D38:D45)</f>
        <v>2301630554.1099997</v>
      </c>
      <c r="E46" s="254">
        <f t="shared" ref="E46" si="5">D46/$D$52</f>
        <v>0.35727962649677619</v>
      </c>
      <c r="F46" s="253">
        <f>SUM(F38:F44)</f>
        <v>0</v>
      </c>
      <c r="G46" s="254">
        <f>F46/$F$52</f>
        <v>0</v>
      </c>
      <c r="H46" s="253">
        <f>SUM(H38:H44)</f>
        <v>2215668904.7100005</v>
      </c>
      <c r="I46" s="254">
        <f>H46/$H$52</f>
        <v>0.38367804799724187</v>
      </c>
      <c r="J46" s="253">
        <f>SUM(J38:J44)</f>
        <v>85961649.399999976</v>
      </c>
      <c r="K46" s="254">
        <f>J46/$J$52</f>
        <v>0.13939923293818721</v>
      </c>
      <c r="L46" s="253">
        <f>SUM(L38:L44)</f>
        <v>953703083.38999999</v>
      </c>
      <c r="M46" s="254">
        <f t="shared" ref="M46" si="6">L46/$L$52</f>
        <v>0.29208190877417323</v>
      </c>
      <c r="N46" s="253">
        <f>SUM(N38:N44)</f>
        <v>0</v>
      </c>
      <c r="O46" s="255">
        <f>SUM(O38:O44)</f>
        <v>1259</v>
      </c>
    </row>
    <row r="47" spans="2:15" ht="15.75" hidden="1" customHeight="1" x14ac:dyDescent="0.25">
      <c r="B47" s="259"/>
      <c r="C47" s="259"/>
      <c r="D47" s="260"/>
      <c r="E47" s="261"/>
      <c r="F47" s="260"/>
      <c r="G47" s="261"/>
      <c r="H47" s="260"/>
      <c r="I47" s="261"/>
      <c r="J47" s="260"/>
      <c r="K47" s="261"/>
      <c r="L47" s="260"/>
      <c r="M47" s="261"/>
      <c r="N47" s="260"/>
      <c r="O47" s="262"/>
    </row>
    <row r="48" spans="2:15" ht="15.75" hidden="1" customHeight="1" x14ac:dyDescent="0.25">
      <c r="B48" s="259"/>
      <c r="C48" s="259"/>
      <c r="D48" s="260"/>
      <c r="E48" s="261"/>
      <c r="F48" s="260"/>
      <c r="G48" s="261"/>
      <c r="H48" s="260"/>
      <c r="I48" s="261"/>
      <c r="J48" s="260"/>
      <c r="K48" s="261"/>
      <c r="L48" s="260"/>
      <c r="M48" s="261"/>
      <c r="N48" s="260"/>
      <c r="O48" s="262"/>
    </row>
    <row r="49" spans="2:15" ht="15.75" hidden="1" customHeight="1" x14ac:dyDescent="0.25">
      <c r="B49" s="259" t="s">
        <v>130</v>
      </c>
      <c r="C49" s="259"/>
      <c r="D49" s="263">
        <v>0</v>
      </c>
      <c r="E49" s="261">
        <v>0</v>
      </c>
      <c r="F49" s="263">
        <v>0</v>
      </c>
      <c r="G49" s="261">
        <v>0</v>
      </c>
      <c r="H49" s="260">
        <v>0</v>
      </c>
      <c r="I49" s="261">
        <v>0</v>
      </c>
      <c r="J49" s="260">
        <v>0</v>
      </c>
      <c r="K49" s="261">
        <v>0</v>
      </c>
      <c r="L49" s="263">
        <v>0</v>
      </c>
      <c r="M49" s="261">
        <v>0</v>
      </c>
      <c r="N49" s="260">
        <v>0</v>
      </c>
      <c r="O49" s="262">
        <v>0</v>
      </c>
    </row>
    <row r="50" spans="2:15" ht="15.75" x14ac:dyDescent="0.25">
      <c r="B50" s="259"/>
      <c r="C50" s="259"/>
      <c r="D50" s="260"/>
      <c r="E50" s="261"/>
      <c r="F50" s="260"/>
      <c r="G50" s="261"/>
      <c r="H50" s="260"/>
      <c r="I50" s="261"/>
      <c r="J50" s="260"/>
      <c r="K50" s="261"/>
      <c r="L50" s="260"/>
      <c r="M50" s="261"/>
      <c r="N50" s="260"/>
      <c r="O50" s="262"/>
    </row>
    <row r="51" spans="2:15" ht="15.75" x14ac:dyDescent="0.25">
      <c r="B51" s="259"/>
      <c r="C51" s="259"/>
      <c r="D51" s="260"/>
      <c r="E51" s="261"/>
      <c r="F51" s="260"/>
      <c r="G51" s="261"/>
      <c r="H51" s="260"/>
      <c r="I51" s="261"/>
      <c r="J51" s="260"/>
      <c r="K51" s="261"/>
      <c r="L51" s="260"/>
      <c r="M51" s="261"/>
      <c r="N51" s="260"/>
      <c r="O51" s="262"/>
    </row>
    <row r="52" spans="2:15" s="68" customFormat="1" ht="30.75" x14ac:dyDescent="0.25">
      <c r="B52" s="229" t="s">
        <v>131</v>
      </c>
      <c r="C52" s="230"/>
      <c r="D52" s="231">
        <f>D33+D46</f>
        <v>6442098522.8799992</v>
      </c>
      <c r="E52" s="232">
        <f>E33+E46</f>
        <v>1</v>
      </c>
      <c r="F52" s="231">
        <f>F33+F46</f>
        <v>50627737.500000007</v>
      </c>
      <c r="G52" s="232">
        <f>F52/$F$52</f>
        <v>1</v>
      </c>
      <c r="H52" s="231">
        <f>H33+H46</f>
        <v>5774812805.3599987</v>
      </c>
      <c r="I52" s="232">
        <f>I33+I46</f>
        <v>1</v>
      </c>
      <c r="J52" s="231">
        <f>J33+J46</f>
        <v>616657980.01999998</v>
      </c>
      <c r="K52" s="232">
        <f>J52/$J$52</f>
        <v>1</v>
      </c>
      <c r="L52" s="231">
        <f>L33+L46</f>
        <v>3265190533</v>
      </c>
      <c r="M52" s="232">
        <f>M33+M46</f>
        <v>1</v>
      </c>
      <c r="N52" s="231">
        <f>N33+N46</f>
        <v>4259829.6099999994</v>
      </c>
      <c r="O52" s="233">
        <f>O46+O33</f>
        <v>11272</v>
      </c>
    </row>
    <row r="53" spans="2:15" ht="15.75" x14ac:dyDescent="0.25">
      <c r="B53" s="66"/>
      <c r="C53" s="66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</row>
    <row r="54" spans="2:15" ht="27.75" x14ac:dyDescent="0.25">
      <c r="B54" s="62"/>
      <c r="C54" s="63"/>
      <c r="D54" s="64"/>
      <c r="E54" s="64"/>
      <c r="F54" s="64"/>
      <c r="G54" s="63"/>
      <c r="H54" s="64"/>
      <c r="I54" s="63"/>
      <c r="J54" s="64"/>
      <c r="K54" s="63"/>
      <c r="L54" s="64"/>
      <c r="M54" s="63"/>
      <c r="N54" s="63"/>
      <c r="O54" s="63"/>
    </row>
    <row r="55" spans="2:15" x14ac:dyDescent="0.25">
      <c r="D55" s="65"/>
      <c r="E55" s="65"/>
      <c r="F55" s="65"/>
      <c r="H55" s="65"/>
      <c r="J55" s="65"/>
      <c r="L55" s="65"/>
    </row>
    <row r="56" spans="2:15" x14ac:dyDescent="0.25">
      <c r="D56" s="65"/>
      <c r="E56" s="65"/>
      <c r="F56" s="65"/>
      <c r="H56" s="65"/>
      <c r="J56" s="65"/>
      <c r="L56" s="65"/>
    </row>
    <row r="57" spans="2:15" ht="15.75" x14ac:dyDescent="0.25">
      <c r="B57" s="66"/>
      <c r="C57" s="66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</row>
    <row r="58" spans="2:15" ht="27.75" x14ac:dyDescent="0.25">
      <c r="B58" s="62"/>
      <c r="C58" s="63"/>
      <c r="D58" s="64"/>
      <c r="E58" s="64"/>
      <c r="F58" s="64"/>
      <c r="G58" s="63"/>
      <c r="H58" s="64"/>
      <c r="I58" s="63"/>
      <c r="J58" s="64"/>
      <c r="K58" s="63"/>
      <c r="L58" s="64"/>
      <c r="M58" s="63"/>
      <c r="N58" s="63"/>
      <c r="O58" s="63"/>
    </row>
    <row r="59" spans="2:15" x14ac:dyDescent="0.25">
      <c r="D59" s="65"/>
      <c r="E59" s="65"/>
      <c r="F59" s="65"/>
      <c r="H59" s="65"/>
      <c r="J59" s="65"/>
      <c r="L59" s="65"/>
    </row>
    <row r="60" spans="2:15" x14ac:dyDescent="0.25">
      <c r="D60" s="65"/>
      <c r="E60" s="65"/>
      <c r="F60" s="65"/>
      <c r="H60" s="65"/>
      <c r="J60" s="65"/>
      <c r="L60" s="65"/>
    </row>
  </sheetData>
  <mergeCells count="27">
    <mergeCell ref="B1:L1"/>
    <mergeCell ref="N3:N5"/>
    <mergeCell ref="O3:O5"/>
    <mergeCell ref="B3:C5"/>
    <mergeCell ref="D3:D5"/>
    <mergeCell ref="E3:E5"/>
    <mergeCell ref="F3:F5"/>
    <mergeCell ref="G3:G5"/>
    <mergeCell ref="H3:H5"/>
    <mergeCell ref="I3:I5"/>
    <mergeCell ref="H35:H37"/>
    <mergeCell ref="I35:I37"/>
    <mergeCell ref="J35:J37"/>
    <mergeCell ref="K35:K37"/>
    <mergeCell ref="L35:L37"/>
    <mergeCell ref="B35:C37"/>
    <mergeCell ref="D35:D37"/>
    <mergeCell ref="E35:E37"/>
    <mergeCell ref="F35:F37"/>
    <mergeCell ref="G35:G37"/>
    <mergeCell ref="N35:N37"/>
    <mergeCell ref="O35:O37"/>
    <mergeCell ref="J3:J5"/>
    <mergeCell ref="K3:K5"/>
    <mergeCell ref="L3:L5"/>
    <mergeCell ref="M3:M5"/>
    <mergeCell ref="M35:M37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B8145-2C9D-4E39-92F0-4E01A4DD5EA1}">
  <sheetPr>
    <pageSetUpPr fitToPage="1"/>
  </sheetPr>
  <dimension ref="B1:M587"/>
  <sheetViews>
    <sheetView showGridLines="0" zoomScale="70" zoomScaleNormal="70" workbookViewId="0">
      <selection activeCell="O575" sqref="O575"/>
    </sheetView>
  </sheetViews>
  <sheetFormatPr baseColWidth="10" defaultColWidth="11.42578125" defaultRowHeight="21.75" x14ac:dyDescent="0.6"/>
  <cols>
    <col min="1" max="1" width="3.42578125" style="70" customWidth="1"/>
    <col min="2" max="2" width="74" style="70" customWidth="1"/>
    <col min="3" max="3" width="17.140625" style="70" bestFit="1" customWidth="1"/>
    <col min="4" max="4" width="19.28515625" style="70" bestFit="1" customWidth="1"/>
    <col min="5" max="5" width="16.85546875" style="70" bestFit="1" customWidth="1"/>
    <col min="6" max="6" width="16.7109375" style="70" bestFit="1" customWidth="1"/>
    <col min="7" max="7" width="16.85546875" style="70" bestFit="1" customWidth="1"/>
    <col min="8" max="8" width="16.42578125" style="70" bestFit="1" customWidth="1"/>
    <col min="9" max="9" width="14.85546875" style="70" customWidth="1"/>
    <col min="10" max="10" width="22" style="70" bestFit="1" customWidth="1"/>
    <col min="11" max="11" width="24.7109375" style="70" bestFit="1" customWidth="1"/>
    <col min="12" max="12" width="25.140625" style="70" bestFit="1" customWidth="1"/>
    <col min="13" max="13" width="10.5703125" style="70" customWidth="1"/>
    <col min="14" max="16384" width="11.42578125" style="70"/>
  </cols>
  <sheetData>
    <row r="1" spans="2:13" ht="96" customHeight="1" x14ac:dyDescent="0.6">
      <c r="B1" s="464" t="s">
        <v>431</v>
      </c>
      <c r="C1" s="477"/>
      <c r="D1" s="477"/>
      <c r="E1" s="477"/>
      <c r="F1" s="477"/>
      <c r="G1" s="477"/>
      <c r="H1" s="268"/>
      <c r="I1" s="268"/>
      <c r="J1" s="268"/>
      <c r="K1" s="268"/>
      <c r="L1" s="269"/>
    </row>
    <row r="2" spans="2:13" s="87" customFormat="1" ht="16.899999999999999" customHeight="1" x14ac:dyDescent="0.6"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</row>
    <row r="3" spans="2:13" s="90" customFormat="1" ht="38.25" x14ac:dyDescent="0.6">
      <c r="B3" s="490" t="s">
        <v>11</v>
      </c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2"/>
    </row>
    <row r="4" spans="2:13" s="90" customFormat="1" ht="30.75" x14ac:dyDescent="0.6">
      <c r="B4" s="291" t="s">
        <v>132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92"/>
    </row>
    <row r="5" spans="2:13" s="87" customFormat="1" ht="42" customHeight="1" x14ac:dyDescent="0.6">
      <c r="B5" s="293" t="s">
        <v>133</v>
      </c>
      <c r="C5" s="271" t="s">
        <v>134</v>
      </c>
      <c r="D5" s="271" t="s">
        <v>135</v>
      </c>
      <c r="E5" s="271" t="s">
        <v>136</v>
      </c>
      <c r="F5" s="271" t="s">
        <v>137</v>
      </c>
      <c r="G5" s="271" t="s">
        <v>138</v>
      </c>
      <c r="H5" s="271" t="s">
        <v>139</v>
      </c>
      <c r="I5" s="271" t="s">
        <v>140</v>
      </c>
      <c r="J5" s="271" t="s">
        <v>141</v>
      </c>
      <c r="K5" s="271" t="s">
        <v>142</v>
      </c>
      <c r="L5" s="271" t="s">
        <v>143</v>
      </c>
      <c r="M5" s="294" t="s">
        <v>144</v>
      </c>
    </row>
    <row r="6" spans="2:13" s="88" customFormat="1" ht="28.5" x14ac:dyDescent="0.8">
      <c r="B6" s="295" t="s">
        <v>145</v>
      </c>
      <c r="C6" s="273"/>
      <c r="D6" s="273"/>
      <c r="E6" s="273"/>
      <c r="F6" s="273"/>
      <c r="G6" s="273"/>
      <c r="H6" s="273"/>
      <c r="I6" s="273"/>
      <c r="J6" s="273"/>
      <c r="K6" s="273"/>
      <c r="L6" s="273"/>
      <c r="M6" s="296"/>
    </row>
    <row r="7" spans="2:13" s="89" customFormat="1" ht="28.5" x14ac:dyDescent="0.8">
      <c r="B7" s="353" t="s">
        <v>333</v>
      </c>
      <c r="C7" s="354">
        <v>1</v>
      </c>
      <c r="D7" s="354">
        <v>0.95</v>
      </c>
      <c r="E7" s="354">
        <v>0.95</v>
      </c>
      <c r="F7" s="354">
        <v>0.95</v>
      </c>
      <c r="G7" s="354">
        <v>0.95</v>
      </c>
      <c r="H7" s="354">
        <v>0.95</v>
      </c>
      <c r="I7" s="355">
        <v>0</v>
      </c>
      <c r="J7" s="356">
        <v>20000</v>
      </c>
      <c r="K7" s="357">
        <v>20000</v>
      </c>
      <c r="L7" s="357">
        <v>19000</v>
      </c>
      <c r="M7" s="358">
        <v>1</v>
      </c>
    </row>
    <row r="8" spans="2:13" s="89" customFormat="1" ht="28.5" x14ac:dyDescent="0.8">
      <c r="B8" s="353" t="s">
        <v>146</v>
      </c>
      <c r="C8" s="354">
        <v>1</v>
      </c>
      <c r="D8" s="354">
        <v>0.99</v>
      </c>
      <c r="E8" s="354">
        <v>0.85</v>
      </c>
      <c r="F8" s="354">
        <v>0.9</v>
      </c>
      <c r="G8" s="354">
        <v>0.99</v>
      </c>
      <c r="H8" s="354">
        <v>0.9017442895445289</v>
      </c>
      <c r="I8" s="355">
        <v>-1.0000000000000009</v>
      </c>
      <c r="J8" s="356">
        <v>183129</v>
      </c>
      <c r="K8" s="357">
        <v>183129</v>
      </c>
      <c r="L8" s="357">
        <v>165135.53000000003</v>
      </c>
      <c r="M8" s="358">
        <v>9</v>
      </c>
    </row>
    <row r="9" spans="2:13" s="89" customFormat="1" ht="28.5" x14ac:dyDescent="0.8">
      <c r="B9" s="353" t="s">
        <v>14</v>
      </c>
      <c r="C9" s="354">
        <v>1</v>
      </c>
      <c r="D9" s="354">
        <v>1.04</v>
      </c>
      <c r="E9" s="354">
        <v>1.03</v>
      </c>
      <c r="F9" s="354">
        <v>1.03</v>
      </c>
      <c r="G9" s="354">
        <v>1.04</v>
      </c>
      <c r="H9" s="354">
        <v>1.0311764705882354</v>
      </c>
      <c r="I9" s="355">
        <v>0.97087378640776778</v>
      </c>
      <c r="J9" s="356">
        <v>34000</v>
      </c>
      <c r="K9" s="357">
        <v>34000</v>
      </c>
      <c r="L9" s="357">
        <v>35060</v>
      </c>
      <c r="M9" s="358">
        <v>2</v>
      </c>
    </row>
    <row r="10" spans="2:13" s="89" customFormat="1" ht="28.5" x14ac:dyDescent="0.8">
      <c r="B10" s="353" t="s">
        <v>15</v>
      </c>
      <c r="C10" s="354">
        <v>1</v>
      </c>
      <c r="D10" s="354">
        <v>2.16</v>
      </c>
      <c r="E10" s="354">
        <v>2.12</v>
      </c>
      <c r="F10" s="354">
        <v>2.12</v>
      </c>
      <c r="G10" s="354">
        <v>2.16</v>
      </c>
      <c r="H10" s="354">
        <v>2.137142857142857</v>
      </c>
      <c r="I10" s="355">
        <v>10.769230769230779</v>
      </c>
      <c r="J10" s="356">
        <v>3500</v>
      </c>
      <c r="K10" s="357">
        <v>3500</v>
      </c>
      <c r="L10" s="357">
        <v>7480</v>
      </c>
      <c r="M10" s="358">
        <v>2</v>
      </c>
    </row>
    <row r="11" spans="2:13" s="89" customFormat="1" ht="28.5" x14ac:dyDescent="0.8">
      <c r="B11" s="353" t="s">
        <v>288</v>
      </c>
      <c r="C11" s="354">
        <v>1</v>
      </c>
      <c r="D11" s="354">
        <v>54.9</v>
      </c>
      <c r="E11" s="354">
        <v>54.9</v>
      </c>
      <c r="F11" s="354">
        <v>54.9</v>
      </c>
      <c r="G11" s="354">
        <v>54.9</v>
      </c>
      <c r="H11" s="354">
        <v>54.9</v>
      </c>
      <c r="I11" s="355">
        <v>1.6666666666666639</v>
      </c>
      <c r="J11" s="356">
        <v>100</v>
      </c>
      <c r="K11" s="357">
        <v>100</v>
      </c>
      <c r="L11" s="357">
        <v>5490</v>
      </c>
      <c r="M11" s="358">
        <v>1</v>
      </c>
    </row>
    <row r="12" spans="2:13" s="89" customFormat="1" ht="28.5" x14ac:dyDescent="0.8">
      <c r="B12" s="353" t="s">
        <v>147</v>
      </c>
      <c r="C12" s="354">
        <v>1</v>
      </c>
      <c r="D12" s="354">
        <v>1.95</v>
      </c>
      <c r="E12" s="354">
        <v>1.84</v>
      </c>
      <c r="F12" s="354">
        <v>1.94</v>
      </c>
      <c r="G12" s="354">
        <v>1.92</v>
      </c>
      <c r="H12" s="354">
        <v>1.8640241238402824</v>
      </c>
      <c r="I12" s="355">
        <v>-2.0408163265306141</v>
      </c>
      <c r="J12" s="356">
        <v>116731</v>
      </c>
      <c r="K12" s="357">
        <v>116731</v>
      </c>
      <c r="L12" s="357">
        <v>217589.4</v>
      </c>
      <c r="M12" s="358">
        <v>8</v>
      </c>
    </row>
    <row r="13" spans="2:13" s="89" customFormat="1" ht="28.5" x14ac:dyDescent="0.8">
      <c r="B13" s="353" t="s">
        <v>268</v>
      </c>
      <c r="C13" s="354">
        <v>3</v>
      </c>
      <c r="D13" s="354">
        <v>50</v>
      </c>
      <c r="E13" s="354">
        <v>50</v>
      </c>
      <c r="F13" s="354">
        <v>50</v>
      </c>
      <c r="G13" s="354">
        <v>50</v>
      </c>
      <c r="H13" s="354">
        <v>50</v>
      </c>
      <c r="I13" s="355">
        <v>-3.8461538461538463</v>
      </c>
      <c r="J13" s="356">
        <v>480</v>
      </c>
      <c r="K13" s="357">
        <v>1440</v>
      </c>
      <c r="L13" s="357">
        <v>24000</v>
      </c>
      <c r="M13" s="358">
        <v>1</v>
      </c>
    </row>
    <row r="14" spans="2:13" s="89" customFormat="1" ht="28.5" x14ac:dyDescent="0.8">
      <c r="B14" s="353" t="s">
        <v>242</v>
      </c>
      <c r="C14" s="354">
        <v>1</v>
      </c>
      <c r="D14" s="354">
        <v>2.21</v>
      </c>
      <c r="E14" s="354">
        <v>2.11</v>
      </c>
      <c r="F14" s="354">
        <v>2.11</v>
      </c>
      <c r="G14" s="354">
        <v>2.21</v>
      </c>
      <c r="H14" s="354">
        <v>2.1450024346696965</v>
      </c>
      <c r="I14" s="355">
        <v>2.7906976744186074</v>
      </c>
      <c r="J14" s="356">
        <v>12322</v>
      </c>
      <c r="K14" s="357">
        <v>12322</v>
      </c>
      <c r="L14" s="357">
        <v>26430.720000000001</v>
      </c>
      <c r="M14" s="358">
        <v>5</v>
      </c>
    </row>
    <row r="15" spans="2:13" s="89" customFormat="1" ht="28.5" x14ac:dyDescent="0.8">
      <c r="B15" s="353" t="s">
        <v>432</v>
      </c>
      <c r="C15" s="354">
        <v>1</v>
      </c>
      <c r="D15" s="354">
        <v>2.29</v>
      </c>
      <c r="E15" s="354">
        <v>2.29</v>
      </c>
      <c r="F15" s="354">
        <v>2.29</v>
      </c>
      <c r="G15" s="354">
        <v>2.29</v>
      </c>
      <c r="H15" s="354">
        <v>2.29</v>
      </c>
      <c r="I15" s="355">
        <v>0</v>
      </c>
      <c r="J15" s="356">
        <v>27054</v>
      </c>
      <c r="K15" s="357">
        <v>27054</v>
      </c>
      <c r="L15" s="357">
        <v>61953.66</v>
      </c>
      <c r="M15" s="358">
        <v>1</v>
      </c>
    </row>
    <row r="16" spans="2:13" s="89" customFormat="1" ht="28.5" x14ac:dyDescent="0.8">
      <c r="B16" s="353" t="s">
        <v>433</v>
      </c>
      <c r="C16" s="354">
        <v>1</v>
      </c>
      <c r="D16" s="354">
        <v>5.3100000000000005</v>
      </c>
      <c r="E16" s="354">
        <v>5.3100000000000005</v>
      </c>
      <c r="F16" s="354">
        <v>5.3100000000000005</v>
      </c>
      <c r="G16" s="354">
        <v>5.3100000000000005</v>
      </c>
      <c r="H16" s="354">
        <v>5.3100000000000005</v>
      </c>
      <c r="I16" s="355">
        <v>35.805626598465459</v>
      </c>
      <c r="J16" s="356">
        <v>3112</v>
      </c>
      <c r="K16" s="357">
        <v>3112</v>
      </c>
      <c r="L16" s="357">
        <v>16524.72</v>
      </c>
      <c r="M16" s="358">
        <v>1</v>
      </c>
    </row>
    <row r="17" spans="2:13" s="89" customFormat="1" ht="28.5" x14ac:dyDescent="0.8">
      <c r="B17" s="353" t="s">
        <v>269</v>
      </c>
      <c r="C17" s="354">
        <v>1</v>
      </c>
      <c r="D17" s="354">
        <v>0.65</v>
      </c>
      <c r="E17" s="354">
        <v>0.65</v>
      </c>
      <c r="F17" s="354">
        <v>0.65</v>
      </c>
      <c r="G17" s="354">
        <v>0.65</v>
      </c>
      <c r="H17" s="354">
        <v>0.65</v>
      </c>
      <c r="I17" s="355">
        <v>0</v>
      </c>
      <c r="J17" s="356">
        <v>68312</v>
      </c>
      <c r="K17" s="357">
        <v>68312</v>
      </c>
      <c r="L17" s="357">
        <v>44402.8</v>
      </c>
      <c r="M17" s="358">
        <v>3</v>
      </c>
    </row>
    <row r="18" spans="2:13" s="89" customFormat="1" ht="28.5" x14ac:dyDescent="0.8">
      <c r="B18" s="353" t="s">
        <v>334</v>
      </c>
      <c r="C18" s="354">
        <v>1</v>
      </c>
      <c r="D18" s="354">
        <v>3.24</v>
      </c>
      <c r="E18" s="354">
        <v>3.24</v>
      </c>
      <c r="F18" s="354">
        <v>3.24</v>
      </c>
      <c r="G18" s="354">
        <v>3.24</v>
      </c>
      <c r="H18" s="354">
        <v>3.24</v>
      </c>
      <c r="I18" s="355">
        <v>0</v>
      </c>
      <c r="J18" s="356">
        <v>10381</v>
      </c>
      <c r="K18" s="357">
        <v>10381</v>
      </c>
      <c r="L18" s="357">
        <v>33634.44</v>
      </c>
      <c r="M18" s="358">
        <v>3</v>
      </c>
    </row>
    <row r="19" spans="2:13" s="89" customFormat="1" ht="28.5" x14ac:dyDescent="0.8">
      <c r="B19" s="299" t="s">
        <v>148</v>
      </c>
      <c r="C19" s="278"/>
      <c r="D19" s="278"/>
      <c r="E19" s="278"/>
      <c r="F19" s="278"/>
      <c r="G19" s="278"/>
      <c r="H19" s="278"/>
      <c r="I19" s="279"/>
      <c r="J19" s="280">
        <f>SUM(J7:J18)</f>
        <v>479121</v>
      </c>
      <c r="K19" s="281">
        <f>SUM(K7:K18)</f>
        <v>480081</v>
      </c>
      <c r="L19" s="281">
        <f>SUM(L7:L18)</f>
        <v>656701.27</v>
      </c>
      <c r="M19" s="300">
        <f>SUM(M7:M18)</f>
        <v>37</v>
      </c>
    </row>
    <row r="20" spans="2:13" s="92" customFormat="1" ht="23.25" x14ac:dyDescent="0.65">
      <c r="B20" s="301" t="s">
        <v>149</v>
      </c>
      <c r="C20" s="282"/>
      <c r="D20" s="282"/>
      <c r="E20" s="282"/>
      <c r="F20" s="282"/>
      <c r="G20" s="282"/>
      <c r="H20" s="282"/>
      <c r="I20" s="282"/>
      <c r="J20" s="282"/>
      <c r="K20" s="283"/>
      <c r="L20" s="283"/>
      <c r="M20" s="302"/>
    </row>
    <row r="21" spans="2:13" s="92" customFormat="1" ht="23.25" x14ac:dyDescent="0.65">
      <c r="B21" s="301" t="s">
        <v>150</v>
      </c>
      <c r="C21" s="282"/>
      <c r="D21" s="282"/>
      <c r="E21" s="282"/>
      <c r="F21" s="282"/>
      <c r="G21" s="282"/>
      <c r="H21" s="282"/>
      <c r="I21" s="282"/>
      <c r="J21" s="282"/>
      <c r="K21" s="283"/>
      <c r="L21" s="283"/>
      <c r="M21" s="302"/>
    </row>
    <row r="22" spans="2:13" s="92" customFormat="1" ht="23.25" x14ac:dyDescent="0.65">
      <c r="B22" s="301"/>
      <c r="C22" s="282"/>
      <c r="D22" s="282"/>
      <c r="E22" s="282"/>
      <c r="F22" s="282"/>
      <c r="G22" s="282"/>
      <c r="H22" s="282"/>
      <c r="I22" s="282"/>
      <c r="J22" s="282"/>
      <c r="K22" s="283"/>
      <c r="L22" s="283"/>
      <c r="M22" s="302"/>
    </row>
    <row r="23" spans="2:13" s="87" customFormat="1" ht="41.25" customHeight="1" x14ac:dyDescent="0.6">
      <c r="B23" s="293" t="s">
        <v>133</v>
      </c>
      <c r="C23" s="271" t="s">
        <v>134</v>
      </c>
      <c r="D23" s="271" t="s">
        <v>135</v>
      </c>
      <c r="E23" s="271" t="s">
        <v>151</v>
      </c>
      <c r="F23" s="271" t="s">
        <v>137</v>
      </c>
      <c r="G23" s="271" t="s">
        <v>152</v>
      </c>
      <c r="H23" s="271" t="s">
        <v>139</v>
      </c>
      <c r="I23" s="271" t="s">
        <v>140</v>
      </c>
      <c r="J23" s="271" t="s">
        <v>141</v>
      </c>
      <c r="K23" s="271" t="s">
        <v>142</v>
      </c>
      <c r="L23" s="271" t="s">
        <v>143</v>
      </c>
      <c r="M23" s="294" t="s">
        <v>144</v>
      </c>
    </row>
    <row r="24" spans="2:13" s="89" customFormat="1" ht="28.5" x14ac:dyDescent="0.8">
      <c r="B24" s="303" t="s">
        <v>153</v>
      </c>
      <c r="C24" s="284"/>
      <c r="D24" s="284"/>
      <c r="E24" s="284"/>
      <c r="F24" s="284"/>
      <c r="G24" s="284"/>
      <c r="H24" s="284"/>
      <c r="I24" s="284"/>
      <c r="J24" s="284"/>
      <c r="K24" s="285"/>
      <c r="L24" s="285"/>
      <c r="M24" s="304"/>
    </row>
    <row r="25" spans="2:13" s="89" customFormat="1" ht="28.5" x14ac:dyDescent="0.8">
      <c r="B25" s="353" t="s">
        <v>333</v>
      </c>
      <c r="C25" s="354">
        <v>1</v>
      </c>
      <c r="D25" s="354">
        <v>1</v>
      </c>
      <c r="E25" s="354">
        <v>1</v>
      </c>
      <c r="F25" s="354">
        <v>1</v>
      </c>
      <c r="G25" s="354">
        <v>1</v>
      </c>
      <c r="H25" s="354">
        <v>1</v>
      </c>
      <c r="I25" s="355">
        <v>5.2631578947368478</v>
      </c>
      <c r="J25" s="356">
        <v>6156</v>
      </c>
      <c r="K25" s="357">
        <v>6156</v>
      </c>
      <c r="L25" s="357">
        <v>6156</v>
      </c>
      <c r="M25" s="358">
        <v>2</v>
      </c>
    </row>
    <row r="26" spans="2:13" s="89" customFormat="1" ht="28.5" x14ac:dyDescent="0.8">
      <c r="B26" s="353" t="s">
        <v>146</v>
      </c>
      <c r="C26" s="354">
        <v>1</v>
      </c>
      <c r="D26" s="354">
        <v>0.99</v>
      </c>
      <c r="E26" s="354">
        <v>0.89</v>
      </c>
      <c r="F26" s="354">
        <v>0.9</v>
      </c>
      <c r="G26" s="354">
        <v>0.99</v>
      </c>
      <c r="H26" s="354">
        <v>0.90198091934085001</v>
      </c>
      <c r="I26" s="355">
        <v>-1.0000000000000009</v>
      </c>
      <c r="J26" s="356">
        <v>5765</v>
      </c>
      <c r="K26" s="357">
        <v>5765</v>
      </c>
      <c r="L26" s="357">
        <v>5199.92</v>
      </c>
      <c r="M26" s="358">
        <v>8</v>
      </c>
    </row>
    <row r="27" spans="2:13" s="89" customFormat="1" ht="28.5" x14ac:dyDescent="0.8">
      <c r="B27" s="353" t="s">
        <v>286</v>
      </c>
      <c r="C27" s="354">
        <v>1</v>
      </c>
      <c r="D27" s="354">
        <v>42</v>
      </c>
      <c r="E27" s="354">
        <v>42</v>
      </c>
      <c r="F27" s="354">
        <v>42</v>
      </c>
      <c r="G27" s="354">
        <v>42</v>
      </c>
      <c r="H27" s="354">
        <v>42</v>
      </c>
      <c r="I27" s="355">
        <v>-26.315789473684209</v>
      </c>
      <c r="J27" s="356">
        <v>10</v>
      </c>
      <c r="K27" s="357">
        <v>10</v>
      </c>
      <c r="L27" s="357">
        <v>420</v>
      </c>
      <c r="M27" s="358">
        <v>1</v>
      </c>
    </row>
    <row r="28" spans="2:13" s="89" customFormat="1" ht="28.5" x14ac:dyDescent="0.8">
      <c r="B28" s="353" t="s">
        <v>14</v>
      </c>
      <c r="C28" s="354">
        <v>1</v>
      </c>
      <c r="D28" s="354">
        <v>1.03</v>
      </c>
      <c r="E28" s="354">
        <v>1.03</v>
      </c>
      <c r="F28" s="354">
        <v>1.03</v>
      </c>
      <c r="G28" s="354">
        <v>1.03</v>
      </c>
      <c r="H28" s="354">
        <v>1.03</v>
      </c>
      <c r="I28" s="355">
        <v>-7.2072072072072126</v>
      </c>
      <c r="J28" s="356">
        <v>2000</v>
      </c>
      <c r="K28" s="357">
        <v>2000</v>
      </c>
      <c r="L28" s="357">
        <v>2060</v>
      </c>
      <c r="M28" s="358">
        <v>1</v>
      </c>
    </row>
    <row r="29" spans="2:13" s="89" customFormat="1" ht="28.5" x14ac:dyDescent="0.8">
      <c r="B29" s="353" t="s">
        <v>15</v>
      </c>
      <c r="C29" s="354">
        <v>1</v>
      </c>
      <c r="D29" s="354">
        <v>2.12</v>
      </c>
      <c r="E29" s="354">
        <v>2.12</v>
      </c>
      <c r="F29" s="354">
        <v>2.12</v>
      </c>
      <c r="G29" s="354">
        <v>2.12</v>
      </c>
      <c r="H29" s="354">
        <v>2.12</v>
      </c>
      <c r="I29" s="355">
        <v>8.7179487179487261</v>
      </c>
      <c r="J29" s="356">
        <v>500</v>
      </c>
      <c r="K29" s="357">
        <v>500</v>
      </c>
      <c r="L29" s="357">
        <v>1060</v>
      </c>
      <c r="M29" s="358">
        <v>1</v>
      </c>
    </row>
    <row r="30" spans="2:13" s="89" customFormat="1" ht="28.5" x14ac:dyDescent="0.8">
      <c r="B30" s="353" t="s">
        <v>287</v>
      </c>
      <c r="C30" s="354">
        <v>1000</v>
      </c>
      <c r="D30" s="354">
        <v>600</v>
      </c>
      <c r="E30" s="354">
        <v>500</v>
      </c>
      <c r="F30" s="354">
        <v>600</v>
      </c>
      <c r="G30" s="354">
        <v>500</v>
      </c>
      <c r="H30" s="354">
        <v>560</v>
      </c>
      <c r="I30" s="355">
        <v>-33.333333333333329</v>
      </c>
      <c r="J30" s="356">
        <v>5</v>
      </c>
      <c r="K30" s="357">
        <v>5000</v>
      </c>
      <c r="L30" s="357">
        <v>2800</v>
      </c>
      <c r="M30" s="358">
        <v>3</v>
      </c>
    </row>
    <row r="31" spans="2:13" s="89" customFormat="1" ht="28.5" x14ac:dyDescent="0.8">
      <c r="B31" s="353" t="s">
        <v>288</v>
      </c>
      <c r="C31" s="354">
        <v>1</v>
      </c>
      <c r="D31" s="354">
        <v>58.25</v>
      </c>
      <c r="E31" s="354">
        <v>58</v>
      </c>
      <c r="F31" s="354">
        <v>58</v>
      </c>
      <c r="G31" s="354">
        <v>58.25</v>
      </c>
      <c r="H31" s="354">
        <v>57.63214285714286</v>
      </c>
      <c r="I31" s="355">
        <v>-2.9166666666666665</v>
      </c>
      <c r="J31" s="356">
        <v>70</v>
      </c>
      <c r="K31" s="357">
        <v>70</v>
      </c>
      <c r="L31" s="357">
        <v>4034.25</v>
      </c>
      <c r="M31" s="358">
        <v>4</v>
      </c>
    </row>
    <row r="32" spans="2:13" s="89" customFormat="1" ht="28.5" x14ac:dyDescent="0.8">
      <c r="B32" s="353" t="s">
        <v>147</v>
      </c>
      <c r="C32" s="354">
        <v>1</v>
      </c>
      <c r="D32" s="354">
        <v>1.96</v>
      </c>
      <c r="E32" s="354">
        <v>1.85</v>
      </c>
      <c r="F32" s="354">
        <v>1.95</v>
      </c>
      <c r="G32" s="354">
        <v>1.86</v>
      </c>
      <c r="H32" s="354">
        <v>1.9058369230769232</v>
      </c>
      <c r="I32" s="355">
        <v>-4.6153846153846079</v>
      </c>
      <c r="J32" s="356">
        <v>6500</v>
      </c>
      <c r="K32" s="357">
        <v>6500</v>
      </c>
      <c r="L32" s="357">
        <v>12387.94</v>
      </c>
      <c r="M32" s="358">
        <v>18</v>
      </c>
    </row>
    <row r="33" spans="2:13" s="89" customFormat="1" ht="28.5" x14ac:dyDescent="0.8">
      <c r="B33" s="353" t="s">
        <v>434</v>
      </c>
      <c r="C33" s="354">
        <v>1</v>
      </c>
      <c r="D33" s="354">
        <v>0.44999999999999996</v>
      </c>
      <c r="E33" s="354">
        <v>0.44999999999999996</v>
      </c>
      <c r="F33" s="354">
        <v>0.44999999999999996</v>
      </c>
      <c r="G33" s="354">
        <v>0.44999999999999996</v>
      </c>
      <c r="H33" s="354">
        <v>0.44999999999999996</v>
      </c>
      <c r="I33" s="355">
        <v>0</v>
      </c>
      <c r="J33" s="356">
        <v>847</v>
      </c>
      <c r="K33" s="357">
        <v>847</v>
      </c>
      <c r="L33" s="357">
        <v>381.15</v>
      </c>
      <c r="M33" s="358">
        <v>1</v>
      </c>
    </row>
    <row r="34" spans="2:13" s="89" customFormat="1" ht="28.5" x14ac:dyDescent="0.8">
      <c r="B34" s="353" t="s">
        <v>435</v>
      </c>
      <c r="C34" s="354">
        <v>1</v>
      </c>
      <c r="D34" s="354">
        <v>13.73</v>
      </c>
      <c r="E34" s="354">
        <v>13.73</v>
      </c>
      <c r="F34" s="354">
        <v>13.73</v>
      </c>
      <c r="G34" s="354">
        <v>13.73</v>
      </c>
      <c r="H34" s="354">
        <v>13.73</v>
      </c>
      <c r="I34" s="355">
        <v>0</v>
      </c>
      <c r="J34" s="356">
        <v>126</v>
      </c>
      <c r="K34" s="357">
        <v>126</v>
      </c>
      <c r="L34" s="357">
        <v>1729.98</v>
      </c>
      <c r="M34" s="358">
        <v>1</v>
      </c>
    </row>
    <row r="35" spans="2:13" s="89" customFormat="1" ht="28.5" x14ac:dyDescent="0.8">
      <c r="B35" s="353" t="s">
        <v>154</v>
      </c>
      <c r="C35" s="354">
        <v>1</v>
      </c>
      <c r="D35" s="354">
        <v>0.9</v>
      </c>
      <c r="E35" s="354">
        <v>0.9</v>
      </c>
      <c r="F35" s="354">
        <v>0.9</v>
      </c>
      <c r="G35" s="354">
        <v>0.9</v>
      </c>
      <c r="H35" s="354">
        <v>0.9</v>
      </c>
      <c r="I35" s="355">
        <v>5.8823529411764763</v>
      </c>
      <c r="J35" s="356">
        <v>2165</v>
      </c>
      <c r="K35" s="357">
        <v>2165</v>
      </c>
      <c r="L35" s="357">
        <v>1948.5</v>
      </c>
      <c r="M35" s="358">
        <v>2</v>
      </c>
    </row>
    <row r="36" spans="2:13" s="89" customFormat="1" ht="28.5" x14ac:dyDescent="0.8">
      <c r="B36" s="353" t="s">
        <v>269</v>
      </c>
      <c r="C36" s="354">
        <v>1</v>
      </c>
      <c r="D36" s="354">
        <v>0.66</v>
      </c>
      <c r="E36" s="354">
        <v>0.65</v>
      </c>
      <c r="F36" s="354">
        <v>0.65</v>
      </c>
      <c r="G36" s="354">
        <v>0.66</v>
      </c>
      <c r="H36" s="354">
        <v>0.65055277777777787</v>
      </c>
      <c r="I36" s="355">
        <v>1.5384615384615397</v>
      </c>
      <c r="J36" s="356">
        <v>18000</v>
      </c>
      <c r="K36" s="357">
        <v>18000</v>
      </c>
      <c r="L36" s="357">
        <v>11709.95</v>
      </c>
      <c r="M36" s="358">
        <v>5</v>
      </c>
    </row>
    <row r="37" spans="2:13" s="89" customFormat="1" ht="28.5" x14ac:dyDescent="0.8">
      <c r="B37" s="299" t="s">
        <v>155</v>
      </c>
      <c r="C37" s="278"/>
      <c r="D37" s="278"/>
      <c r="E37" s="278"/>
      <c r="F37" s="278"/>
      <c r="G37" s="278"/>
      <c r="H37" s="278"/>
      <c r="I37" s="279"/>
      <c r="J37" s="280">
        <f>SUM(J25:J36)</f>
        <v>42144</v>
      </c>
      <c r="K37" s="281">
        <f>SUM(K25:K36)</f>
        <v>47139</v>
      </c>
      <c r="L37" s="281">
        <f>SUM(L25:L36)</f>
        <v>49887.69</v>
      </c>
      <c r="M37" s="300">
        <f>SUM(M25:M36)</f>
        <v>47</v>
      </c>
    </row>
    <row r="38" spans="2:13" s="93" customFormat="1" ht="23.25" x14ac:dyDescent="0.65">
      <c r="B38" s="301" t="s">
        <v>156</v>
      </c>
      <c r="C38" s="282"/>
      <c r="D38" s="282"/>
      <c r="E38" s="282"/>
      <c r="F38" s="282"/>
      <c r="G38" s="282"/>
      <c r="H38" s="282"/>
      <c r="I38" s="282"/>
      <c r="J38" s="282"/>
      <c r="K38" s="283"/>
      <c r="L38" s="283"/>
      <c r="M38" s="302"/>
    </row>
    <row r="39" spans="2:13" s="93" customFormat="1" ht="23.25" x14ac:dyDescent="0.65">
      <c r="B39" s="301" t="s">
        <v>157</v>
      </c>
      <c r="C39" s="282"/>
      <c r="D39" s="282"/>
      <c r="E39" s="282"/>
      <c r="F39" s="282"/>
      <c r="G39" s="282"/>
      <c r="H39" s="282"/>
      <c r="I39" s="282"/>
      <c r="J39" s="282"/>
      <c r="K39" s="283"/>
      <c r="L39" s="283"/>
      <c r="M39" s="302"/>
    </row>
    <row r="40" spans="2:13" s="89" customFormat="1" ht="30" x14ac:dyDescent="0.8">
      <c r="B40" s="359" t="s">
        <v>158</v>
      </c>
      <c r="C40" s="287"/>
      <c r="D40" s="287"/>
      <c r="E40" s="287"/>
      <c r="F40" s="287"/>
      <c r="G40" s="287"/>
      <c r="H40" s="287"/>
      <c r="I40" s="288"/>
      <c r="J40" s="289">
        <f>J19+J37</f>
        <v>521265</v>
      </c>
      <c r="K40" s="290">
        <f>K19+K37</f>
        <v>527220</v>
      </c>
      <c r="L40" s="290">
        <f>L19+L37</f>
        <v>706588.96</v>
      </c>
      <c r="M40" s="360">
        <f>M19+M37</f>
        <v>84</v>
      </c>
    </row>
    <row r="41" spans="2:13" x14ac:dyDescent="0.6">
      <c r="B41" s="305"/>
      <c r="C41" s="69"/>
      <c r="D41" s="69"/>
      <c r="E41" s="69"/>
      <c r="F41" s="69"/>
      <c r="G41" s="69"/>
      <c r="H41" s="69"/>
      <c r="I41" s="69"/>
      <c r="J41" s="71"/>
      <c r="K41" s="72"/>
      <c r="L41" s="72"/>
      <c r="M41" s="306"/>
    </row>
    <row r="42" spans="2:13" s="90" customFormat="1" ht="25.5" x14ac:dyDescent="0.6">
      <c r="B42" s="307" t="s">
        <v>159</v>
      </c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308"/>
    </row>
    <row r="43" spans="2:13" s="87" customFormat="1" ht="42" customHeight="1" x14ac:dyDescent="0.6">
      <c r="B43" s="293" t="s">
        <v>133</v>
      </c>
      <c r="C43" s="271" t="s">
        <v>134</v>
      </c>
      <c r="D43" s="271" t="s">
        <v>135</v>
      </c>
      <c r="E43" s="271" t="s">
        <v>151</v>
      </c>
      <c r="F43" s="271" t="s">
        <v>137</v>
      </c>
      <c r="G43" s="271" t="s">
        <v>152</v>
      </c>
      <c r="H43" s="271" t="s">
        <v>139</v>
      </c>
      <c r="I43" s="271" t="s">
        <v>140</v>
      </c>
      <c r="J43" s="271" t="s">
        <v>141</v>
      </c>
      <c r="K43" s="271" t="s">
        <v>142</v>
      </c>
      <c r="L43" s="271" t="s">
        <v>143</v>
      </c>
      <c r="M43" s="294" t="s">
        <v>144</v>
      </c>
    </row>
    <row r="44" spans="2:13" s="89" customFormat="1" ht="28.5" x14ac:dyDescent="0.8">
      <c r="B44" s="297" t="s">
        <v>389</v>
      </c>
      <c r="C44" s="274">
        <v>5000</v>
      </c>
      <c r="D44" s="274">
        <v>3500</v>
      </c>
      <c r="E44" s="274">
        <v>3000</v>
      </c>
      <c r="F44" s="274">
        <v>3000</v>
      </c>
      <c r="G44" s="274">
        <v>3000</v>
      </c>
      <c r="H44" s="274">
        <v>3012.5</v>
      </c>
      <c r="I44" s="275"/>
      <c r="J44" s="276">
        <v>4</v>
      </c>
      <c r="K44" s="277">
        <v>20000</v>
      </c>
      <c r="L44" s="277">
        <v>12050</v>
      </c>
      <c r="M44" s="298">
        <v>4</v>
      </c>
    </row>
    <row r="45" spans="2:13" s="89" customFormat="1" ht="28.5" x14ac:dyDescent="0.8">
      <c r="B45" s="297" t="s">
        <v>160</v>
      </c>
      <c r="C45" s="274">
        <v>5000</v>
      </c>
      <c r="D45" s="274">
        <v>3500</v>
      </c>
      <c r="E45" s="274">
        <v>3500</v>
      </c>
      <c r="F45" s="274">
        <v>3500</v>
      </c>
      <c r="G45" s="274">
        <v>3500</v>
      </c>
      <c r="H45" s="274">
        <v>3500</v>
      </c>
      <c r="I45" s="275"/>
      <c r="J45" s="276">
        <v>3</v>
      </c>
      <c r="K45" s="277">
        <v>15000</v>
      </c>
      <c r="L45" s="277">
        <v>10500</v>
      </c>
      <c r="M45" s="298">
        <v>2</v>
      </c>
    </row>
    <row r="46" spans="2:13" s="89" customFormat="1" ht="28.5" x14ac:dyDescent="0.8">
      <c r="B46" s="299" t="s">
        <v>161</v>
      </c>
      <c r="C46" s="278"/>
      <c r="D46" s="278"/>
      <c r="E46" s="278"/>
      <c r="F46" s="278"/>
      <c r="G46" s="278"/>
      <c r="H46" s="278"/>
      <c r="I46" s="279"/>
      <c r="J46" s="280">
        <f>SUM(J44:J45)</f>
        <v>7</v>
      </c>
      <c r="K46" s="281">
        <f>SUM(K44:K45)</f>
        <v>35000</v>
      </c>
      <c r="L46" s="281">
        <f>SUM(L44:L45)</f>
        <v>22550</v>
      </c>
      <c r="M46" s="300">
        <f>SUM(M44:M45)</f>
        <v>6</v>
      </c>
    </row>
    <row r="47" spans="2:13" x14ac:dyDescent="0.6">
      <c r="B47" s="305"/>
      <c r="C47" s="69"/>
      <c r="D47" s="69"/>
      <c r="E47" s="69"/>
      <c r="F47" s="69"/>
      <c r="G47" s="69"/>
      <c r="H47" s="69"/>
      <c r="I47" s="69"/>
      <c r="J47" s="71"/>
      <c r="K47" s="72"/>
      <c r="L47" s="72"/>
      <c r="M47" s="306"/>
    </row>
    <row r="48" spans="2:13" s="94" customFormat="1" ht="30.75" x14ac:dyDescent="0.85">
      <c r="B48" s="309" t="s">
        <v>162</v>
      </c>
      <c r="C48" s="310"/>
      <c r="D48" s="310"/>
      <c r="E48" s="310"/>
      <c r="F48" s="310"/>
      <c r="G48" s="310"/>
      <c r="H48" s="310"/>
      <c r="I48" s="311"/>
      <c r="J48" s="312">
        <f>J40+J46</f>
        <v>521272</v>
      </c>
      <c r="K48" s="313">
        <f>K40+K46</f>
        <v>562220</v>
      </c>
      <c r="L48" s="313">
        <f>L40+L46</f>
        <v>729138.96</v>
      </c>
      <c r="M48" s="314">
        <f>M40+M46</f>
        <v>90</v>
      </c>
    </row>
    <row r="49" spans="2:13" x14ac:dyDescent="0.6">
      <c r="B49" s="69"/>
      <c r="C49" s="69"/>
      <c r="D49" s="69"/>
      <c r="E49" s="69"/>
      <c r="F49" s="69"/>
      <c r="G49" s="69"/>
      <c r="H49" s="69"/>
      <c r="I49" s="69"/>
      <c r="J49" s="71"/>
      <c r="K49" s="72"/>
      <c r="L49" s="72"/>
      <c r="M49" s="73"/>
    </row>
    <row r="50" spans="2:13" ht="38.25" x14ac:dyDescent="0.6">
      <c r="B50" s="490" t="s">
        <v>12</v>
      </c>
      <c r="C50" s="491"/>
      <c r="D50" s="491"/>
      <c r="E50" s="491"/>
      <c r="F50" s="491"/>
      <c r="G50" s="491"/>
      <c r="H50" s="491"/>
      <c r="I50" s="491"/>
      <c r="J50" s="491"/>
      <c r="K50" s="491"/>
      <c r="L50" s="491"/>
      <c r="M50" s="492"/>
    </row>
    <row r="51" spans="2:13" s="90" customFormat="1" x14ac:dyDescent="0.6">
      <c r="B51" s="361"/>
      <c r="M51" s="362"/>
    </row>
    <row r="52" spans="2:13" s="87" customFormat="1" ht="42" customHeight="1" x14ac:dyDescent="0.6">
      <c r="B52" s="293" t="s">
        <v>133</v>
      </c>
      <c r="C52" s="271" t="s">
        <v>258</v>
      </c>
      <c r="D52" s="271" t="s">
        <v>259</v>
      </c>
      <c r="E52" s="271" t="s">
        <v>260</v>
      </c>
      <c r="F52" s="271" t="s">
        <v>261</v>
      </c>
      <c r="G52" s="271" t="s">
        <v>262</v>
      </c>
      <c r="H52" s="271" t="s">
        <v>263</v>
      </c>
      <c r="I52" s="271" t="s">
        <v>264</v>
      </c>
      <c r="J52" s="271" t="s">
        <v>265</v>
      </c>
      <c r="K52" s="271" t="s">
        <v>266</v>
      </c>
      <c r="L52" s="271" t="s">
        <v>267</v>
      </c>
      <c r="M52" s="294" t="s">
        <v>144</v>
      </c>
    </row>
    <row r="53" spans="2:13" s="95" customFormat="1" ht="24.75" x14ac:dyDescent="0.65">
      <c r="B53" s="315" t="s">
        <v>436</v>
      </c>
      <c r="C53" s="316"/>
      <c r="D53" s="317"/>
      <c r="E53" s="317"/>
      <c r="F53" s="318"/>
      <c r="G53" s="319"/>
      <c r="H53" s="319"/>
      <c r="I53" s="316"/>
      <c r="J53" s="320"/>
      <c r="K53" s="320"/>
      <c r="L53" s="320"/>
      <c r="M53" s="321"/>
    </row>
    <row r="54" spans="2:13" s="89" customFormat="1" ht="28.5" x14ac:dyDescent="0.8">
      <c r="B54" s="297" t="s">
        <v>225</v>
      </c>
      <c r="C54" s="442" t="s">
        <v>165</v>
      </c>
      <c r="D54" s="274">
        <v>92.717699999999994</v>
      </c>
      <c r="E54" s="274"/>
      <c r="F54" s="274" t="s">
        <v>357</v>
      </c>
      <c r="G54" s="274">
        <v>9.75</v>
      </c>
      <c r="H54" s="274">
        <v>9.84</v>
      </c>
      <c r="I54" s="443" t="s">
        <v>166</v>
      </c>
      <c r="J54" s="277">
        <v>360000</v>
      </c>
      <c r="K54" s="277">
        <v>360000</v>
      </c>
      <c r="L54" s="277">
        <v>333784.03999999998</v>
      </c>
      <c r="M54" s="298">
        <v>1</v>
      </c>
    </row>
    <row r="55" spans="2:13" s="88" customFormat="1" ht="28.5" x14ac:dyDescent="0.8">
      <c r="B55" s="295" t="s">
        <v>171</v>
      </c>
      <c r="C55" s="454"/>
      <c r="D55" s="455"/>
      <c r="E55" s="455"/>
      <c r="F55" s="455"/>
      <c r="G55" s="455"/>
      <c r="H55" s="455"/>
      <c r="I55" s="456"/>
      <c r="J55" s="457">
        <v>360000</v>
      </c>
      <c r="K55" s="457">
        <v>360000</v>
      </c>
      <c r="L55" s="457">
        <v>333784.03999999998</v>
      </c>
      <c r="M55" s="296">
        <v>1</v>
      </c>
    </row>
    <row r="56" spans="2:13" s="88" customFormat="1" ht="28.5" x14ac:dyDescent="0.8">
      <c r="B56" s="295" t="s">
        <v>163</v>
      </c>
      <c r="C56" s="454"/>
      <c r="D56" s="455"/>
      <c r="E56" s="455"/>
      <c r="F56" s="455"/>
      <c r="G56" s="455"/>
      <c r="H56" s="455"/>
      <c r="I56" s="456"/>
      <c r="J56" s="457"/>
      <c r="K56" s="457"/>
      <c r="L56" s="457"/>
      <c r="M56" s="296"/>
    </row>
    <row r="57" spans="2:13" s="89" customFormat="1" ht="28.5" x14ac:dyDescent="0.8">
      <c r="B57" s="297" t="s">
        <v>167</v>
      </c>
      <c r="C57" s="442" t="s">
        <v>165</v>
      </c>
      <c r="D57" s="274">
        <v>97.932500000000005</v>
      </c>
      <c r="E57" s="274"/>
      <c r="F57" s="274" t="s">
        <v>360</v>
      </c>
      <c r="G57" s="274">
        <v>8</v>
      </c>
      <c r="H57" s="274">
        <v>8.2379999999999995</v>
      </c>
      <c r="I57" s="443" t="s">
        <v>166</v>
      </c>
      <c r="J57" s="277">
        <v>100000</v>
      </c>
      <c r="K57" s="277">
        <v>100000</v>
      </c>
      <c r="L57" s="277">
        <v>97932.54</v>
      </c>
      <c r="M57" s="298">
        <v>1</v>
      </c>
    </row>
    <row r="58" spans="2:13" s="89" customFormat="1" ht="28.5" x14ac:dyDescent="0.8">
      <c r="B58" s="297" t="s">
        <v>167</v>
      </c>
      <c r="C58" s="442" t="s">
        <v>165</v>
      </c>
      <c r="D58" s="274">
        <v>96.119399999999999</v>
      </c>
      <c r="E58" s="274"/>
      <c r="F58" s="274" t="s">
        <v>415</v>
      </c>
      <c r="G58" s="274">
        <v>8.6</v>
      </c>
      <c r="H58" s="274">
        <v>8.7959999999999994</v>
      </c>
      <c r="I58" s="443" t="s">
        <v>166</v>
      </c>
      <c r="J58" s="277">
        <v>200000</v>
      </c>
      <c r="K58" s="277">
        <v>200000</v>
      </c>
      <c r="L58" s="277">
        <v>192238.89</v>
      </c>
      <c r="M58" s="298">
        <v>1</v>
      </c>
    </row>
    <row r="59" spans="2:13" s="89" customFormat="1" ht="28.5" x14ac:dyDescent="0.8">
      <c r="B59" s="297" t="s">
        <v>167</v>
      </c>
      <c r="C59" s="442" t="s">
        <v>165</v>
      </c>
      <c r="D59" s="274">
        <v>95.942400000000006</v>
      </c>
      <c r="E59" s="274"/>
      <c r="F59" s="274" t="s">
        <v>168</v>
      </c>
      <c r="G59" s="274">
        <v>8.6999999999999993</v>
      </c>
      <c r="H59" s="274">
        <v>8.8940000000000001</v>
      </c>
      <c r="I59" s="443" t="s">
        <v>166</v>
      </c>
      <c r="J59" s="277">
        <v>350000</v>
      </c>
      <c r="K59" s="277">
        <v>350000</v>
      </c>
      <c r="L59" s="277">
        <v>335798.52</v>
      </c>
      <c r="M59" s="298">
        <v>1</v>
      </c>
    </row>
    <row r="60" spans="2:13" s="89" customFormat="1" ht="28.5" x14ac:dyDescent="0.8">
      <c r="B60" s="297" t="s">
        <v>167</v>
      </c>
      <c r="C60" s="442" t="s">
        <v>165</v>
      </c>
      <c r="D60" s="274">
        <v>95.830600000000004</v>
      </c>
      <c r="E60" s="274"/>
      <c r="F60" s="274" t="s">
        <v>331</v>
      </c>
      <c r="G60" s="274">
        <v>8.75</v>
      </c>
      <c r="H60" s="274">
        <v>8.9420000000000002</v>
      </c>
      <c r="I60" s="443" t="s">
        <v>166</v>
      </c>
      <c r="J60" s="277">
        <v>500000</v>
      </c>
      <c r="K60" s="277">
        <v>500000</v>
      </c>
      <c r="L60" s="277">
        <v>479153.5</v>
      </c>
      <c r="M60" s="298">
        <v>1</v>
      </c>
    </row>
    <row r="61" spans="2:13" s="89" customFormat="1" ht="28.5" x14ac:dyDescent="0.8">
      <c r="B61" s="297" t="s">
        <v>167</v>
      </c>
      <c r="C61" s="442" t="s">
        <v>165</v>
      </c>
      <c r="D61" s="274">
        <v>91.659000000000006</v>
      </c>
      <c r="E61" s="274"/>
      <c r="F61" s="274" t="s">
        <v>220</v>
      </c>
      <c r="G61" s="274">
        <v>9</v>
      </c>
      <c r="H61" s="274">
        <v>8.995000000000001</v>
      </c>
      <c r="I61" s="443" t="s">
        <v>166</v>
      </c>
      <c r="J61" s="277">
        <v>25000</v>
      </c>
      <c r="K61" s="277">
        <v>25000</v>
      </c>
      <c r="L61" s="277">
        <v>22914.76</v>
      </c>
      <c r="M61" s="298">
        <v>1</v>
      </c>
    </row>
    <row r="62" spans="2:13" s="89" customFormat="1" ht="28.5" x14ac:dyDescent="0.8">
      <c r="B62" s="297" t="s">
        <v>167</v>
      </c>
      <c r="C62" s="442" t="s">
        <v>165</v>
      </c>
      <c r="D62" s="274">
        <v>91.538700000000006</v>
      </c>
      <c r="E62" s="274"/>
      <c r="F62" s="274" t="s">
        <v>291</v>
      </c>
      <c r="G62" s="274">
        <v>9.4</v>
      </c>
      <c r="H62" s="274">
        <v>9.407</v>
      </c>
      <c r="I62" s="443" t="s">
        <v>166</v>
      </c>
      <c r="J62" s="277">
        <v>125000</v>
      </c>
      <c r="K62" s="277">
        <v>125000</v>
      </c>
      <c r="L62" s="277">
        <v>114423.46</v>
      </c>
      <c r="M62" s="298">
        <v>1</v>
      </c>
    </row>
    <row r="63" spans="2:13" s="89" customFormat="1" ht="28.5" x14ac:dyDescent="0.8">
      <c r="B63" s="297" t="s">
        <v>167</v>
      </c>
      <c r="C63" s="442" t="s">
        <v>165</v>
      </c>
      <c r="D63" s="274">
        <v>91.633300000000006</v>
      </c>
      <c r="E63" s="274"/>
      <c r="F63" s="274" t="s">
        <v>437</v>
      </c>
      <c r="G63" s="274">
        <v>9.5</v>
      </c>
      <c r="H63" s="274">
        <v>9.5170000000000012</v>
      </c>
      <c r="I63" s="443" t="s">
        <v>166</v>
      </c>
      <c r="J63" s="277">
        <v>600000</v>
      </c>
      <c r="K63" s="277">
        <v>600000</v>
      </c>
      <c r="L63" s="277">
        <v>549800.16</v>
      </c>
      <c r="M63" s="298">
        <v>1</v>
      </c>
    </row>
    <row r="64" spans="2:13" s="89" customFormat="1" ht="28.5" x14ac:dyDescent="0.8">
      <c r="B64" s="297" t="s">
        <v>169</v>
      </c>
      <c r="C64" s="442" t="s">
        <v>165</v>
      </c>
      <c r="D64" s="274">
        <v>95.465299999999999</v>
      </c>
      <c r="E64" s="274"/>
      <c r="F64" s="274" t="s">
        <v>289</v>
      </c>
      <c r="G64" s="274">
        <v>10</v>
      </c>
      <c r="H64" s="274">
        <v>10.262</v>
      </c>
      <c r="I64" s="443" t="s">
        <v>166</v>
      </c>
      <c r="J64" s="277">
        <v>17640</v>
      </c>
      <c r="K64" s="277">
        <v>17640</v>
      </c>
      <c r="L64" s="277">
        <v>16840.099999999999</v>
      </c>
      <c r="M64" s="298">
        <v>1</v>
      </c>
    </row>
    <row r="65" spans="2:13" s="88" customFormat="1" ht="28.5" x14ac:dyDescent="0.8">
      <c r="B65" s="295" t="s">
        <v>171</v>
      </c>
      <c r="C65" s="454"/>
      <c r="D65" s="455"/>
      <c r="E65" s="455"/>
      <c r="F65" s="455"/>
      <c r="G65" s="455"/>
      <c r="H65" s="455"/>
      <c r="I65" s="456"/>
      <c r="J65" s="457">
        <v>1917640</v>
      </c>
      <c r="K65" s="457">
        <v>1917640</v>
      </c>
      <c r="L65" s="457">
        <v>1809101.9300000002</v>
      </c>
      <c r="M65" s="296">
        <v>8</v>
      </c>
    </row>
    <row r="66" spans="2:13" s="88" customFormat="1" ht="28.5" x14ac:dyDescent="0.8">
      <c r="B66" s="295" t="s">
        <v>438</v>
      </c>
      <c r="C66" s="454"/>
      <c r="D66" s="455"/>
      <c r="E66" s="455"/>
      <c r="F66" s="455"/>
      <c r="G66" s="455"/>
      <c r="H66" s="455"/>
      <c r="I66" s="456"/>
      <c r="J66" s="457"/>
      <c r="K66" s="457"/>
      <c r="L66" s="457"/>
      <c r="M66" s="296"/>
    </row>
    <row r="67" spans="2:13" s="89" customFormat="1" ht="28.5" x14ac:dyDescent="0.8">
      <c r="B67" s="297" t="s">
        <v>172</v>
      </c>
      <c r="C67" s="442" t="s">
        <v>165</v>
      </c>
      <c r="D67" s="274">
        <v>98.339600000000004</v>
      </c>
      <c r="E67" s="274">
        <v>6.5</v>
      </c>
      <c r="F67" s="274" t="s">
        <v>439</v>
      </c>
      <c r="G67" s="274">
        <v>9.5500000000000007</v>
      </c>
      <c r="H67" s="274">
        <v>9.9793000000000003</v>
      </c>
      <c r="I67" s="443" t="s">
        <v>173</v>
      </c>
      <c r="J67" s="277">
        <v>8930.5</v>
      </c>
      <c r="K67" s="277">
        <v>44652.5</v>
      </c>
      <c r="L67" s="277">
        <v>8782.2199999999993</v>
      </c>
      <c r="M67" s="298">
        <v>1</v>
      </c>
    </row>
    <row r="68" spans="2:13" s="88" customFormat="1" ht="28.5" x14ac:dyDescent="0.8">
      <c r="B68" s="295" t="s">
        <v>171</v>
      </c>
      <c r="C68" s="454"/>
      <c r="D68" s="455"/>
      <c r="E68" s="455"/>
      <c r="F68" s="455"/>
      <c r="G68" s="455"/>
      <c r="H68" s="455"/>
      <c r="I68" s="456"/>
      <c r="J68" s="457">
        <v>8930.5</v>
      </c>
      <c r="K68" s="457">
        <v>44652.5</v>
      </c>
      <c r="L68" s="457">
        <v>8782.2199999999993</v>
      </c>
      <c r="M68" s="296">
        <v>1</v>
      </c>
    </row>
    <row r="69" spans="2:13" s="88" customFormat="1" ht="28.5" x14ac:dyDescent="0.8">
      <c r="B69" s="295" t="s">
        <v>243</v>
      </c>
      <c r="C69" s="454"/>
      <c r="D69" s="455"/>
      <c r="E69" s="455"/>
      <c r="F69" s="455"/>
      <c r="G69" s="455"/>
      <c r="H69" s="455"/>
      <c r="I69" s="456"/>
      <c r="J69" s="457"/>
      <c r="K69" s="457"/>
      <c r="L69" s="457"/>
      <c r="M69" s="296"/>
    </row>
    <row r="70" spans="2:13" s="89" customFormat="1" ht="28.5" x14ac:dyDescent="0.8">
      <c r="B70" s="297" t="s">
        <v>172</v>
      </c>
      <c r="C70" s="442" t="s">
        <v>165</v>
      </c>
      <c r="D70" s="274">
        <v>94.114699999999999</v>
      </c>
      <c r="E70" s="274">
        <v>7.1295000000000002</v>
      </c>
      <c r="F70" s="274" t="s">
        <v>440</v>
      </c>
      <c r="G70" s="274">
        <v>10.25</v>
      </c>
      <c r="H70" s="274">
        <v>10.512650000000001</v>
      </c>
      <c r="I70" s="443" t="s">
        <v>173</v>
      </c>
      <c r="J70" s="277">
        <v>234388.49</v>
      </c>
      <c r="K70" s="277">
        <v>234388.49</v>
      </c>
      <c r="L70" s="277">
        <v>220594.25</v>
      </c>
      <c r="M70" s="298">
        <v>1</v>
      </c>
    </row>
    <row r="71" spans="2:13" s="88" customFormat="1" ht="28.5" x14ac:dyDescent="0.8">
      <c r="B71" s="295" t="s">
        <v>171</v>
      </c>
      <c r="C71" s="454"/>
      <c r="D71" s="455"/>
      <c r="E71" s="455"/>
      <c r="F71" s="455"/>
      <c r="G71" s="455"/>
      <c r="H71" s="455"/>
      <c r="I71" s="456"/>
      <c r="J71" s="457">
        <v>234388.49</v>
      </c>
      <c r="K71" s="457">
        <v>234388.49</v>
      </c>
      <c r="L71" s="457">
        <v>220594.25</v>
      </c>
      <c r="M71" s="296">
        <v>1</v>
      </c>
    </row>
    <row r="72" spans="2:13" s="88" customFormat="1" ht="28.5" x14ac:dyDescent="0.8">
      <c r="B72" s="295" t="s">
        <v>174</v>
      </c>
      <c r="C72" s="454"/>
      <c r="D72" s="455"/>
      <c r="E72" s="455"/>
      <c r="F72" s="455"/>
      <c r="G72" s="455"/>
      <c r="H72" s="455"/>
      <c r="I72" s="456"/>
      <c r="J72" s="457"/>
      <c r="K72" s="457"/>
      <c r="L72" s="457"/>
      <c r="M72" s="296"/>
    </row>
    <row r="73" spans="2:13" s="89" customFormat="1" ht="28.5" x14ac:dyDescent="0.8">
      <c r="B73" s="297" t="s">
        <v>172</v>
      </c>
      <c r="C73" s="442" t="s">
        <v>165</v>
      </c>
      <c r="D73" s="274">
        <v>99.309899999999999</v>
      </c>
      <c r="E73" s="274">
        <v>7.1295000000000002</v>
      </c>
      <c r="F73" s="274" t="s">
        <v>441</v>
      </c>
      <c r="G73" s="274">
        <v>7.4</v>
      </c>
      <c r="H73" s="274">
        <v>7.5369000000000002</v>
      </c>
      <c r="I73" s="443" t="s">
        <v>173</v>
      </c>
      <c r="J73" s="277">
        <v>700000</v>
      </c>
      <c r="K73" s="277">
        <v>700000</v>
      </c>
      <c r="L73" s="277">
        <v>695169.73</v>
      </c>
      <c r="M73" s="298">
        <v>2</v>
      </c>
    </row>
    <row r="74" spans="2:13" s="89" customFormat="1" ht="28.5" x14ac:dyDescent="0.8">
      <c r="B74" s="297" t="s">
        <v>172</v>
      </c>
      <c r="C74" s="442" t="s">
        <v>165</v>
      </c>
      <c r="D74" s="274">
        <v>97.934600000000003</v>
      </c>
      <c r="E74" s="274">
        <v>6.1653000000000002</v>
      </c>
      <c r="F74" s="274" t="s">
        <v>365</v>
      </c>
      <c r="G74" s="274">
        <v>9</v>
      </c>
      <c r="H74" s="274">
        <v>9.2025000000000006</v>
      </c>
      <c r="I74" s="443" t="s">
        <v>173</v>
      </c>
      <c r="J74" s="277">
        <v>100000</v>
      </c>
      <c r="K74" s="277">
        <v>100000</v>
      </c>
      <c r="L74" s="277">
        <v>97934.66</v>
      </c>
      <c r="M74" s="298">
        <v>2</v>
      </c>
    </row>
    <row r="75" spans="2:13" s="89" customFormat="1" ht="28.5" x14ac:dyDescent="0.8">
      <c r="B75" s="297" t="s">
        <v>172</v>
      </c>
      <c r="C75" s="442" t="s">
        <v>165</v>
      </c>
      <c r="D75" s="274">
        <v>97.741299999999995</v>
      </c>
      <c r="E75" s="274">
        <v>6.1653000000000002</v>
      </c>
      <c r="F75" s="274" t="s">
        <v>442</v>
      </c>
      <c r="G75" s="274">
        <v>9.25</v>
      </c>
      <c r="H75" s="274">
        <v>9.4639000000000006</v>
      </c>
      <c r="I75" s="443" t="s">
        <v>173</v>
      </c>
      <c r="J75" s="277">
        <v>100000</v>
      </c>
      <c r="K75" s="277">
        <v>100000</v>
      </c>
      <c r="L75" s="277">
        <v>97741.32</v>
      </c>
      <c r="M75" s="298">
        <v>1</v>
      </c>
    </row>
    <row r="76" spans="2:13" s="89" customFormat="1" ht="28.5" x14ac:dyDescent="0.8">
      <c r="B76" s="297" t="s">
        <v>172</v>
      </c>
      <c r="C76" s="442" t="s">
        <v>165</v>
      </c>
      <c r="D76" s="274">
        <v>97.733500000000006</v>
      </c>
      <c r="E76" s="274">
        <v>6.1653000000000002</v>
      </c>
      <c r="F76" s="274" t="s">
        <v>443</v>
      </c>
      <c r="G76" s="274">
        <v>9.25</v>
      </c>
      <c r="H76" s="274">
        <v>9.4639000000000006</v>
      </c>
      <c r="I76" s="443" t="s">
        <v>173</v>
      </c>
      <c r="J76" s="277">
        <v>100000</v>
      </c>
      <c r="K76" s="277">
        <v>100000</v>
      </c>
      <c r="L76" s="277">
        <v>97733.54</v>
      </c>
      <c r="M76" s="298">
        <v>1</v>
      </c>
    </row>
    <row r="77" spans="2:13" s="88" customFormat="1" ht="28.5" x14ac:dyDescent="0.8">
      <c r="B77" s="295" t="s">
        <v>171</v>
      </c>
      <c r="C77" s="454"/>
      <c r="D77" s="455"/>
      <c r="E77" s="455"/>
      <c r="F77" s="455"/>
      <c r="G77" s="455"/>
      <c r="H77" s="455"/>
      <c r="I77" s="456"/>
      <c r="J77" s="457">
        <v>1000000</v>
      </c>
      <c r="K77" s="457">
        <v>1000000</v>
      </c>
      <c r="L77" s="457">
        <v>988579.25</v>
      </c>
      <c r="M77" s="296">
        <v>6</v>
      </c>
    </row>
    <row r="78" spans="2:13" s="88" customFormat="1" ht="28.5" x14ac:dyDescent="0.8">
      <c r="B78" s="295" t="s">
        <v>337</v>
      </c>
      <c r="C78" s="454"/>
      <c r="D78" s="455"/>
      <c r="E78" s="455"/>
      <c r="F78" s="455"/>
      <c r="G78" s="455"/>
      <c r="H78" s="455"/>
      <c r="I78" s="456"/>
      <c r="J78" s="457"/>
      <c r="K78" s="457"/>
      <c r="L78" s="457"/>
      <c r="M78" s="296"/>
    </row>
    <row r="79" spans="2:13" s="89" customFormat="1" ht="28.5" x14ac:dyDescent="0.8">
      <c r="B79" s="297" t="s">
        <v>172</v>
      </c>
      <c r="C79" s="442" t="s">
        <v>165</v>
      </c>
      <c r="D79" s="274">
        <v>81.4268</v>
      </c>
      <c r="E79" s="274">
        <v>5.93</v>
      </c>
      <c r="F79" s="274" t="s">
        <v>444</v>
      </c>
      <c r="G79" s="274">
        <v>10</v>
      </c>
      <c r="H79" s="274">
        <v>10.471299999999999</v>
      </c>
      <c r="I79" s="443" t="s">
        <v>173</v>
      </c>
      <c r="J79" s="277">
        <v>8400</v>
      </c>
      <c r="K79" s="277">
        <v>8400</v>
      </c>
      <c r="L79" s="277">
        <v>6839.86</v>
      </c>
      <c r="M79" s="298">
        <v>2</v>
      </c>
    </row>
    <row r="80" spans="2:13" s="89" customFormat="1" ht="28.5" x14ac:dyDescent="0.8">
      <c r="B80" s="297" t="s">
        <v>172</v>
      </c>
      <c r="C80" s="442" t="s">
        <v>165</v>
      </c>
      <c r="D80" s="274">
        <v>81.371799999999993</v>
      </c>
      <c r="E80" s="274">
        <v>5.93</v>
      </c>
      <c r="F80" s="274" t="s">
        <v>445</v>
      </c>
      <c r="G80" s="274">
        <v>10</v>
      </c>
      <c r="H80" s="274">
        <v>10.471299999999999</v>
      </c>
      <c r="I80" s="443" t="s">
        <v>173</v>
      </c>
      <c r="J80" s="277">
        <v>3730</v>
      </c>
      <c r="K80" s="277">
        <v>3730</v>
      </c>
      <c r="L80" s="277">
        <v>3035.17</v>
      </c>
      <c r="M80" s="298">
        <v>1</v>
      </c>
    </row>
    <row r="81" spans="2:13" s="89" customFormat="1" ht="28.5" x14ac:dyDescent="0.8">
      <c r="B81" s="297" t="s">
        <v>172</v>
      </c>
      <c r="C81" s="442" t="s">
        <v>165</v>
      </c>
      <c r="D81" s="274">
        <v>82.625299999999996</v>
      </c>
      <c r="E81" s="274">
        <v>4.71</v>
      </c>
      <c r="F81" s="274" t="s">
        <v>446</v>
      </c>
      <c r="G81" s="274">
        <v>12</v>
      </c>
      <c r="H81" s="274">
        <v>12.682499999999999</v>
      </c>
      <c r="I81" s="443" t="s">
        <v>173</v>
      </c>
      <c r="J81" s="277">
        <v>40000</v>
      </c>
      <c r="K81" s="277">
        <v>40000</v>
      </c>
      <c r="L81" s="277">
        <v>33050.160000000003</v>
      </c>
      <c r="M81" s="298">
        <v>1</v>
      </c>
    </row>
    <row r="82" spans="2:13" s="88" customFormat="1" ht="28.5" x14ac:dyDescent="0.8">
      <c r="B82" s="295" t="s">
        <v>171</v>
      </c>
      <c r="C82" s="454"/>
      <c r="D82" s="455"/>
      <c r="E82" s="455"/>
      <c r="F82" s="455"/>
      <c r="G82" s="455"/>
      <c r="H82" s="455"/>
      <c r="I82" s="456"/>
      <c r="J82" s="457">
        <v>52130</v>
      </c>
      <c r="K82" s="457">
        <v>52130</v>
      </c>
      <c r="L82" s="457">
        <v>42925.19</v>
      </c>
      <c r="M82" s="296">
        <v>4</v>
      </c>
    </row>
    <row r="83" spans="2:13" s="88" customFormat="1" ht="28.5" x14ac:dyDescent="0.8">
      <c r="B83" s="295" t="s">
        <v>391</v>
      </c>
      <c r="C83" s="454"/>
      <c r="D83" s="455"/>
      <c r="E83" s="455"/>
      <c r="F83" s="455"/>
      <c r="G83" s="455"/>
      <c r="H83" s="455"/>
      <c r="I83" s="456"/>
      <c r="J83" s="457"/>
      <c r="K83" s="457"/>
      <c r="L83" s="457"/>
      <c r="M83" s="296"/>
    </row>
    <row r="84" spans="2:13" s="89" customFormat="1" ht="28.5" x14ac:dyDescent="0.8">
      <c r="B84" s="297" t="s">
        <v>172</v>
      </c>
      <c r="C84" s="442" t="s">
        <v>165</v>
      </c>
      <c r="D84" s="274">
        <v>98.193200000000004</v>
      </c>
      <c r="E84" s="274">
        <v>6.1653000000000002</v>
      </c>
      <c r="F84" s="274" t="s">
        <v>447</v>
      </c>
      <c r="G84" s="274">
        <v>7.2</v>
      </c>
      <c r="H84" s="274">
        <v>7.3296000000000001</v>
      </c>
      <c r="I84" s="443" t="s">
        <v>173</v>
      </c>
      <c r="J84" s="277">
        <v>700000</v>
      </c>
      <c r="K84" s="277">
        <v>700000</v>
      </c>
      <c r="L84" s="277">
        <v>687352.94</v>
      </c>
      <c r="M84" s="298">
        <v>1</v>
      </c>
    </row>
    <row r="85" spans="2:13" s="89" customFormat="1" ht="28.5" x14ac:dyDescent="0.8">
      <c r="B85" s="297" t="s">
        <v>172</v>
      </c>
      <c r="C85" s="442" t="s">
        <v>165</v>
      </c>
      <c r="D85" s="274">
        <v>94.055000000000007</v>
      </c>
      <c r="E85" s="274">
        <v>7.1295000000000002</v>
      </c>
      <c r="F85" s="274" t="s">
        <v>448</v>
      </c>
      <c r="G85" s="274">
        <v>8.9645299999999999</v>
      </c>
      <c r="H85" s="274">
        <v>9.1654400000000003</v>
      </c>
      <c r="I85" s="443" t="s">
        <v>173</v>
      </c>
      <c r="J85" s="277">
        <v>100000</v>
      </c>
      <c r="K85" s="277">
        <v>100000</v>
      </c>
      <c r="L85" s="277">
        <v>94055</v>
      </c>
      <c r="M85" s="298">
        <v>1</v>
      </c>
    </row>
    <row r="86" spans="2:13" s="88" customFormat="1" ht="28.5" x14ac:dyDescent="0.8">
      <c r="B86" s="295" t="s">
        <v>171</v>
      </c>
      <c r="C86" s="454"/>
      <c r="D86" s="455"/>
      <c r="E86" s="455"/>
      <c r="F86" s="455"/>
      <c r="G86" s="455"/>
      <c r="H86" s="455"/>
      <c r="I86" s="456"/>
      <c r="J86" s="457">
        <v>800000</v>
      </c>
      <c r="K86" s="457">
        <v>800000</v>
      </c>
      <c r="L86" s="457">
        <v>781407.94</v>
      </c>
      <c r="M86" s="296">
        <v>2</v>
      </c>
    </row>
    <row r="87" spans="2:13" s="88" customFormat="1" ht="28.5" x14ac:dyDescent="0.8">
      <c r="B87" s="295" t="s">
        <v>175</v>
      </c>
      <c r="C87" s="454"/>
      <c r="D87" s="455"/>
      <c r="E87" s="455"/>
      <c r="F87" s="455"/>
      <c r="G87" s="455"/>
      <c r="H87" s="455"/>
      <c r="I87" s="456"/>
      <c r="J87" s="457"/>
      <c r="K87" s="457"/>
      <c r="L87" s="457"/>
      <c r="M87" s="296"/>
    </row>
    <row r="88" spans="2:13" s="89" customFormat="1" ht="28.5" x14ac:dyDescent="0.8">
      <c r="B88" s="297" t="s">
        <v>172</v>
      </c>
      <c r="C88" s="442" t="s">
        <v>165</v>
      </c>
      <c r="D88" s="274">
        <v>93.092699999999994</v>
      </c>
      <c r="E88" s="274">
        <v>3.82</v>
      </c>
      <c r="F88" s="274" t="s">
        <v>449</v>
      </c>
      <c r="G88" s="274">
        <v>9.75</v>
      </c>
      <c r="H88" s="274">
        <v>10.19772</v>
      </c>
      <c r="I88" s="443" t="s">
        <v>173</v>
      </c>
      <c r="J88" s="277">
        <v>104135</v>
      </c>
      <c r="K88" s="277">
        <v>104135</v>
      </c>
      <c r="L88" s="277">
        <v>96942.17</v>
      </c>
      <c r="M88" s="298">
        <v>2</v>
      </c>
    </row>
    <row r="89" spans="2:13" s="89" customFormat="1" ht="28.5" x14ac:dyDescent="0.8">
      <c r="B89" s="297" t="s">
        <v>172</v>
      </c>
      <c r="C89" s="442" t="s">
        <v>165</v>
      </c>
      <c r="D89" s="274">
        <v>94.162000000000006</v>
      </c>
      <c r="E89" s="274">
        <v>3.25</v>
      </c>
      <c r="F89" s="274" t="s">
        <v>450</v>
      </c>
      <c r="G89" s="274">
        <v>10</v>
      </c>
      <c r="H89" s="274">
        <v>10.471299999999999</v>
      </c>
      <c r="I89" s="443" t="s">
        <v>173</v>
      </c>
      <c r="J89" s="277">
        <v>35400</v>
      </c>
      <c r="K89" s="277">
        <v>35400</v>
      </c>
      <c r="L89" s="277">
        <v>33333.370000000003</v>
      </c>
      <c r="M89" s="298">
        <v>1</v>
      </c>
    </row>
    <row r="90" spans="2:13" s="89" customFormat="1" ht="28.5" x14ac:dyDescent="0.8">
      <c r="B90" s="297" t="s">
        <v>172</v>
      </c>
      <c r="C90" s="442" t="s">
        <v>165</v>
      </c>
      <c r="D90" s="274">
        <v>90.913499999999999</v>
      </c>
      <c r="E90" s="274">
        <v>3.82</v>
      </c>
      <c r="F90" s="274" t="s">
        <v>451</v>
      </c>
      <c r="G90" s="274">
        <v>10</v>
      </c>
      <c r="H90" s="274">
        <v>10.471299999999999</v>
      </c>
      <c r="I90" s="443" t="s">
        <v>173</v>
      </c>
      <c r="J90" s="277">
        <v>33707.5</v>
      </c>
      <c r="K90" s="277">
        <v>33707.5</v>
      </c>
      <c r="L90" s="277">
        <v>30644.68</v>
      </c>
      <c r="M90" s="298">
        <v>1</v>
      </c>
    </row>
    <row r="91" spans="2:13" s="89" customFormat="1" ht="28.5" x14ac:dyDescent="0.8">
      <c r="B91" s="297" t="s">
        <v>172</v>
      </c>
      <c r="C91" s="442" t="s">
        <v>165</v>
      </c>
      <c r="D91" s="274">
        <v>90.4923</v>
      </c>
      <c r="E91" s="274">
        <v>3.82</v>
      </c>
      <c r="F91" s="274" t="s">
        <v>452</v>
      </c>
      <c r="G91" s="274">
        <v>10</v>
      </c>
      <c r="H91" s="274">
        <v>10.471299999999999</v>
      </c>
      <c r="I91" s="443" t="s">
        <v>173</v>
      </c>
      <c r="J91" s="277">
        <v>53100</v>
      </c>
      <c r="K91" s="277">
        <v>53100</v>
      </c>
      <c r="L91" s="277">
        <v>48051.45</v>
      </c>
      <c r="M91" s="298">
        <v>1</v>
      </c>
    </row>
    <row r="92" spans="2:13" s="89" customFormat="1" ht="28.5" x14ac:dyDescent="0.8">
      <c r="B92" s="297" t="s">
        <v>172</v>
      </c>
      <c r="C92" s="442" t="s">
        <v>165</v>
      </c>
      <c r="D92" s="274">
        <v>77.654399999999995</v>
      </c>
      <c r="E92" s="274">
        <v>5.93</v>
      </c>
      <c r="F92" s="274" t="s">
        <v>453</v>
      </c>
      <c r="G92" s="274">
        <v>10.5</v>
      </c>
      <c r="H92" s="274">
        <v>11.020339999999999</v>
      </c>
      <c r="I92" s="443" t="s">
        <v>173</v>
      </c>
      <c r="J92" s="277">
        <v>7600</v>
      </c>
      <c r="K92" s="277">
        <v>7600</v>
      </c>
      <c r="L92" s="277">
        <v>5901.74</v>
      </c>
      <c r="M92" s="298">
        <v>1</v>
      </c>
    </row>
    <row r="93" spans="2:13" s="89" customFormat="1" ht="28.5" x14ac:dyDescent="0.8">
      <c r="B93" s="297" t="s">
        <v>172</v>
      </c>
      <c r="C93" s="442" t="s">
        <v>165</v>
      </c>
      <c r="D93" s="274">
        <v>85.293700000000001</v>
      </c>
      <c r="E93" s="274">
        <v>4.3</v>
      </c>
      <c r="F93" s="274" t="s">
        <v>346</v>
      </c>
      <c r="G93" s="274">
        <v>10.75</v>
      </c>
      <c r="H93" s="274">
        <v>11.2958</v>
      </c>
      <c r="I93" s="443" t="s">
        <v>173</v>
      </c>
      <c r="J93" s="277">
        <v>3610</v>
      </c>
      <c r="K93" s="277">
        <v>3610</v>
      </c>
      <c r="L93" s="277">
        <v>3079.1</v>
      </c>
      <c r="M93" s="298">
        <v>1</v>
      </c>
    </row>
    <row r="94" spans="2:13" s="89" customFormat="1" ht="28.5" x14ac:dyDescent="0.8">
      <c r="B94" s="297" t="s">
        <v>172</v>
      </c>
      <c r="C94" s="442" t="s">
        <v>165</v>
      </c>
      <c r="D94" s="274">
        <v>85.239900000000006</v>
      </c>
      <c r="E94" s="274">
        <v>4.3</v>
      </c>
      <c r="F94" s="274" t="s">
        <v>454</v>
      </c>
      <c r="G94" s="274">
        <v>10.75</v>
      </c>
      <c r="H94" s="274">
        <v>11.2958</v>
      </c>
      <c r="I94" s="443" t="s">
        <v>173</v>
      </c>
      <c r="J94" s="277">
        <v>3612.5</v>
      </c>
      <c r="K94" s="277">
        <v>3612.5</v>
      </c>
      <c r="L94" s="277">
        <v>3079.29</v>
      </c>
      <c r="M94" s="298">
        <v>1</v>
      </c>
    </row>
    <row r="95" spans="2:13" s="89" customFormat="1" ht="28.5" x14ac:dyDescent="0.8">
      <c r="B95" s="297" t="s">
        <v>172</v>
      </c>
      <c r="C95" s="442" t="s">
        <v>165</v>
      </c>
      <c r="D95" s="274">
        <v>78.5017</v>
      </c>
      <c r="E95" s="274">
        <v>5.07</v>
      </c>
      <c r="F95" s="274" t="s">
        <v>455</v>
      </c>
      <c r="G95" s="274">
        <v>11</v>
      </c>
      <c r="H95" s="274">
        <v>11.57188</v>
      </c>
      <c r="I95" s="443" t="s">
        <v>173</v>
      </c>
      <c r="J95" s="277">
        <v>25772.48</v>
      </c>
      <c r="K95" s="277">
        <v>25772.48</v>
      </c>
      <c r="L95" s="277">
        <v>20231.86</v>
      </c>
      <c r="M95" s="298">
        <v>1</v>
      </c>
    </row>
    <row r="96" spans="2:13" s="89" customFormat="1" ht="28.5" x14ac:dyDescent="0.8">
      <c r="B96" s="297" t="s">
        <v>172</v>
      </c>
      <c r="C96" s="442" t="s">
        <v>165</v>
      </c>
      <c r="D96" s="274">
        <v>76.389399999999995</v>
      </c>
      <c r="E96" s="274">
        <v>5.36</v>
      </c>
      <c r="F96" s="274" t="s">
        <v>456</v>
      </c>
      <c r="G96" s="274">
        <v>11</v>
      </c>
      <c r="H96" s="274">
        <v>11.57188</v>
      </c>
      <c r="I96" s="443" t="s">
        <v>173</v>
      </c>
      <c r="J96" s="277">
        <v>3020</v>
      </c>
      <c r="K96" s="277">
        <v>3020</v>
      </c>
      <c r="L96" s="277">
        <v>2306.96</v>
      </c>
      <c r="M96" s="298">
        <v>1</v>
      </c>
    </row>
    <row r="97" spans="2:13" s="89" customFormat="1" ht="28.5" x14ac:dyDescent="0.8">
      <c r="B97" s="297" t="s">
        <v>172</v>
      </c>
      <c r="C97" s="442" t="s">
        <v>165</v>
      </c>
      <c r="D97" s="274">
        <v>76.280500000000004</v>
      </c>
      <c r="E97" s="274">
        <v>5.36</v>
      </c>
      <c r="F97" s="274" t="s">
        <v>457</v>
      </c>
      <c r="G97" s="274">
        <v>11</v>
      </c>
      <c r="H97" s="274">
        <v>11.57188</v>
      </c>
      <c r="I97" s="443" t="s">
        <v>173</v>
      </c>
      <c r="J97" s="277">
        <v>3900</v>
      </c>
      <c r="K97" s="277">
        <v>3900</v>
      </c>
      <c r="L97" s="277">
        <v>2974.94</v>
      </c>
      <c r="M97" s="298">
        <v>1</v>
      </c>
    </row>
    <row r="98" spans="2:13" s="89" customFormat="1" ht="28.5" x14ac:dyDescent="0.8">
      <c r="B98" s="297" t="s">
        <v>172</v>
      </c>
      <c r="C98" s="442" t="s">
        <v>165</v>
      </c>
      <c r="D98" s="274">
        <v>81.373800000000003</v>
      </c>
      <c r="E98" s="274">
        <v>4.71</v>
      </c>
      <c r="F98" s="274" t="s">
        <v>458</v>
      </c>
      <c r="G98" s="274">
        <v>11</v>
      </c>
      <c r="H98" s="274">
        <v>11.57188</v>
      </c>
      <c r="I98" s="443" t="s">
        <v>173</v>
      </c>
      <c r="J98" s="277">
        <v>47790</v>
      </c>
      <c r="K98" s="277">
        <v>47790</v>
      </c>
      <c r="L98" s="277">
        <v>38888.54</v>
      </c>
      <c r="M98" s="298">
        <v>1</v>
      </c>
    </row>
    <row r="99" spans="2:13" s="89" customFormat="1" ht="28.5" x14ac:dyDescent="0.8">
      <c r="B99" s="297" t="s">
        <v>172</v>
      </c>
      <c r="C99" s="442" t="s">
        <v>165</v>
      </c>
      <c r="D99" s="274">
        <v>72.9191</v>
      </c>
      <c r="E99" s="274">
        <v>5.64</v>
      </c>
      <c r="F99" s="274" t="s">
        <v>459</v>
      </c>
      <c r="G99" s="274">
        <v>12</v>
      </c>
      <c r="H99" s="274">
        <v>12.682499999999999</v>
      </c>
      <c r="I99" s="443" t="s">
        <v>173</v>
      </c>
      <c r="J99" s="277">
        <v>13600</v>
      </c>
      <c r="K99" s="277">
        <v>13600</v>
      </c>
      <c r="L99" s="277">
        <v>9917</v>
      </c>
      <c r="M99" s="298">
        <v>1</v>
      </c>
    </row>
    <row r="100" spans="2:13" s="88" customFormat="1" ht="28.5" x14ac:dyDescent="0.8">
      <c r="B100" s="295" t="s">
        <v>171</v>
      </c>
      <c r="C100" s="454"/>
      <c r="D100" s="455"/>
      <c r="E100" s="455"/>
      <c r="F100" s="455"/>
      <c r="G100" s="455"/>
      <c r="H100" s="455"/>
      <c r="I100" s="456"/>
      <c r="J100" s="457">
        <v>335247.48</v>
      </c>
      <c r="K100" s="457">
        <v>335247.48</v>
      </c>
      <c r="L100" s="457">
        <v>295351.09999999998</v>
      </c>
      <c r="M100" s="296">
        <v>13</v>
      </c>
    </row>
    <row r="101" spans="2:13" s="88" customFormat="1" ht="28.5" x14ac:dyDescent="0.8">
      <c r="B101" s="295" t="s">
        <v>176</v>
      </c>
      <c r="C101" s="454"/>
      <c r="D101" s="455"/>
      <c r="E101" s="455"/>
      <c r="F101" s="455"/>
      <c r="G101" s="455"/>
      <c r="H101" s="455"/>
      <c r="I101" s="456"/>
      <c r="J101" s="457"/>
      <c r="K101" s="457"/>
      <c r="L101" s="457"/>
      <c r="M101" s="296"/>
    </row>
    <row r="102" spans="2:13" s="89" customFormat="1" ht="28.5" x14ac:dyDescent="0.8">
      <c r="B102" s="297" t="s">
        <v>172</v>
      </c>
      <c r="C102" s="442" t="s">
        <v>165</v>
      </c>
      <c r="D102" s="274">
        <v>99.5</v>
      </c>
      <c r="E102" s="274"/>
      <c r="F102" s="274" t="s">
        <v>207</v>
      </c>
      <c r="G102" s="274">
        <v>2.0099999999999998</v>
      </c>
      <c r="H102" s="274">
        <v>2.0249999999999999</v>
      </c>
      <c r="I102" s="443" t="s">
        <v>166</v>
      </c>
      <c r="J102" s="277">
        <v>460000</v>
      </c>
      <c r="K102" s="277">
        <v>460000</v>
      </c>
      <c r="L102" s="277">
        <v>457700.06</v>
      </c>
      <c r="M102" s="298">
        <v>6</v>
      </c>
    </row>
    <row r="103" spans="2:13" s="89" customFormat="1" ht="28.5" x14ac:dyDescent="0.8">
      <c r="B103" s="297" t="s">
        <v>172</v>
      </c>
      <c r="C103" s="442" t="s">
        <v>165</v>
      </c>
      <c r="D103" s="274">
        <v>99.494399999999999</v>
      </c>
      <c r="E103" s="274"/>
      <c r="F103" s="274" t="s">
        <v>177</v>
      </c>
      <c r="G103" s="274">
        <v>2.0099999999999998</v>
      </c>
      <c r="H103" s="274">
        <v>2.0249999999999999</v>
      </c>
      <c r="I103" s="443" t="s">
        <v>166</v>
      </c>
      <c r="J103" s="277">
        <v>16495000</v>
      </c>
      <c r="K103" s="277">
        <v>16495000</v>
      </c>
      <c r="L103" s="277">
        <v>16411615.33</v>
      </c>
      <c r="M103" s="298">
        <v>8</v>
      </c>
    </row>
    <row r="104" spans="2:13" s="89" customFormat="1" ht="28.5" x14ac:dyDescent="0.8">
      <c r="B104" s="297" t="s">
        <v>172</v>
      </c>
      <c r="C104" s="442" t="s">
        <v>165</v>
      </c>
      <c r="D104" s="274">
        <v>99.488900000000001</v>
      </c>
      <c r="E104" s="274"/>
      <c r="F104" s="274" t="s">
        <v>275</v>
      </c>
      <c r="G104" s="274">
        <v>2.0099999999999998</v>
      </c>
      <c r="H104" s="274">
        <v>2.0249999999999999</v>
      </c>
      <c r="I104" s="443" t="s">
        <v>166</v>
      </c>
      <c r="J104" s="277">
        <v>2000000</v>
      </c>
      <c r="K104" s="277">
        <v>2000000</v>
      </c>
      <c r="L104" s="277">
        <v>1989779.17</v>
      </c>
      <c r="M104" s="298">
        <v>1</v>
      </c>
    </row>
    <row r="105" spans="2:13" s="89" customFormat="1" ht="28.5" x14ac:dyDescent="0.8">
      <c r="B105" s="297" t="s">
        <v>172</v>
      </c>
      <c r="C105" s="442" t="s">
        <v>165</v>
      </c>
      <c r="D105" s="274">
        <v>99.480800000000002</v>
      </c>
      <c r="E105" s="274"/>
      <c r="F105" s="274" t="s">
        <v>460</v>
      </c>
      <c r="G105" s="274">
        <v>2.02</v>
      </c>
      <c r="H105" s="274">
        <v>2.0350000000000001</v>
      </c>
      <c r="I105" s="443" t="s">
        <v>166</v>
      </c>
      <c r="J105" s="277">
        <v>2130000</v>
      </c>
      <c r="K105" s="277">
        <v>2130000</v>
      </c>
      <c r="L105" s="277">
        <v>2118942.65</v>
      </c>
      <c r="M105" s="298">
        <v>1</v>
      </c>
    </row>
    <row r="106" spans="2:13" s="89" customFormat="1" ht="28.5" x14ac:dyDescent="0.8">
      <c r="B106" s="297" t="s">
        <v>172</v>
      </c>
      <c r="C106" s="442" t="s">
        <v>165</v>
      </c>
      <c r="D106" s="274">
        <v>99.436499999999995</v>
      </c>
      <c r="E106" s="274"/>
      <c r="F106" s="274" t="s">
        <v>405</v>
      </c>
      <c r="G106" s="274">
        <v>2.04</v>
      </c>
      <c r="H106" s="274">
        <v>2.0549999999999997</v>
      </c>
      <c r="I106" s="443" t="s">
        <v>166</v>
      </c>
      <c r="J106" s="277">
        <v>520000</v>
      </c>
      <c r="K106" s="277">
        <v>520000</v>
      </c>
      <c r="L106" s="277">
        <v>517069.94</v>
      </c>
      <c r="M106" s="298">
        <v>1</v>
      </c>
    </row>
    <row r="107" spans="2:13" s="89" customFormat="1" ht="28.5" x14ac:dyDescent="0.8">
      <c r="B107" s="297" t="s">
        <v>172</v>
      </c>
      <c r="C107" s="442" t="s">
        <v>165</v>
      </c>
      <c r="D107" s="274">
        <v>98.816000000000003</v>
      </c>
      <c r="E107" s="274"/>
      <c r="F107" s="274" t="s">
        <v>179</v>
      </c>
      <c r="G107" s="274">
        <v>2.37</v>
      </c>
      <c r="H107" s="274">
        <v>2.383</v>
      </c>
      <c r="I107" s="443" t="s">
        <v>166</v>
      </c>
      <c r="J107" s="277">
        <v>2570000</v>
      </c>
      <c r="K107" s="277">
        <v>2570000</v>
      </c>
      <c r="L107" s="277">
        <v>2539571.69</v>
      </c>
      <c r="M107" s="298">
        <v>2</v>
      </c>
    </row>
    <row r="108" spans="2:13" s="89" customFormat="1" ht="28.5" x14ac:dyDescent="0.8">
      <c r="B108" s="297" t="s">
        <v>172</v>
      </c>
      <c r="C108" s="442" t="s">
        <v>165</v>
      </c>
      <c r="D108" s="274">
        <v>99.4315</v>
      </c>
      <c r="E108" s="274"/>
      <c r="F108" s="274" t="s">
        <v>180</v>
      </c>
      <c r="G108" s="274">
        <v>2.4500000000000002</v>
      </c>
      <c r="H108" s="274">
        <v>2.4729999999999999</v>
      </c>
      <c r="I108" s="443" t="s">
        <v>166</v>
      </c>
      <c r="J108" s="277">
        <v>10000000</v>
      </c>
      <c r="K108" s="277">
        <v>10000000</v>
      </c>
      <c r="L108" s="277">
        <v>9943158.2799999993</v>
      </c>
      <c r="M108" s="298">
        <v>1</v>
      </c>
    </row>
    <row r="109" spans="2:13" s="89" customFormat="1" ht="28.5" x14ac:dyDescent="0.8">
      <c r="B109" s="297" t="s">
        <v>172</v>
      </c>
      <c r="C109" s="442" t="s">
        <v>165</v>
      </c>
      <c r="D109" s="274">
        <v>98.000699999999995</v>
      </c>
      <c r="E109" s="274"/>
      <c r="F109" s="274" t="s">
        <v>352</v>
      </c>
      <c r="G109" s="274">
        <v>2.72</v>
      </c>
      <c r="H109" s="274">
        <v>2.7289999999999996</v>
      </c>
      <c r="I109" s="443" t="s">
        <v>166</v>
      </c>
      <c r="J109" s="277">
        <v>17500000</v>
      </c>
      <c r="K109" s="277">
        <v>17500000</v>
      </c>
      <c r="L109" s="277">
        <v>17150137.199999999</v>
      </c>
      <c r="M109" s="298">
        <v>1</v>
      </c>
    </row>
    <row r="110" spans="2:13" s="89" customFormat="1" ht="28.5" x14ac:dyDescent="0.8">
      <c r="B110" s="297" t="s">
        <v>172</v>
      </c>
      <c r="C110" s="442" t="s">
        <v>165</v>
      </c>
      <c r="D110" s="274">
        <v>97.993499999999997</v>
      </c>
      <c r="E110" s="274"/>
      <c r="F110" s="274" t="s">
        <v>210</v>
      </c>
      <c r="G110" s="274">
        <v>2.72</v>
      </c>
      <c r="H110" s="274">
        <v>2.7289999999999996</v>
      </c>
      <c r="I110" s="443" t="s">
        <v>166</v>
      </c>
      <c r="J110" s="277">
        <v>2500000</v>
      </c>
      <c r="K110" s="277">
        <v>2500000</v>
      </c>
      <c r="L110" s="277">
        <v>2449838.2000000002</v>
      </c>
      <c r="M110" s="298">
        <v>1</v>
      </c>
    </row>
    <row r="111" spans="2:13" s="89" customFormat="1" ht="28.5" x14ac:dyDescent="0.8">
      <c r="B111" s="297" t="s">
        <v>172</v>
      </c>
      <c r="C111" s="442" t="s">
        <v>165</v>
      </c>
      <c r="D111" s="274">
        <v>97.971699999999998</v>
      </c>
      <c r="E111" s="274"/>
      <c r="F111" s="274" t="s">
        <v>461</v>
      </c>
      <c r="G111" s="274">
        <v>2.73</v>
      </c>
      <c r="H111" s="274">
        <v>2.738</v>
      </c>
      <c r="I111" s="443" t="s">
        <v>166</v>
      </c>
      <c r="J111" s="277">
        <v>15000000</v>
      </c>
      <c r="K111" s="277">
        <v>15000000</v>
      </c>
      <c r="L111" s="277">
        <v>14695761.01</v>
      </c>
      <c r="M111" s="298">
        <v>1</v>
      </c>
    </row>
    <row r="112" spans="2:13" s="89" customFormat="1" ht="28.5" x14ac:dyDescent="0.8">
      <c r="B112" s="297" t="s">
        <v>172</v>
      </c>
      <c r="C112" s="442" t="s">
        <v>165</v>
      </c>
      <c r="D112" s="274">
        <v>98.546400000000006</v>
      </c>
      <c r="E112" s="274"/>
      <c r="F112" s="274" t="s">
        <v>290</v>
      </c>
      <c r="G112" s="274">
        <v>3</v>
      </c>
      <c r="H112" s="274">
        <v>3.0220000000000002</v>
      </c>
      <c r="I112" s="443" t="s">
        <v>166</v>
      </c>
      <c r="J112" s="277">
        <v>1281832.6499999999</v>
      </c>
      <c r="K112" s="277">
        <v>1281832.6499999999</v>
      </c>
      <c r="L112" s="277">
        <v>1263200.44</v>
      </c>
      <c r="M112" s="298">
        <v>1</v>
      </c>
    </row>
    <row r="113" spans="2:13" s="89" customFormat="1" ht="28.5" x14ac:dyDescent="0.8">
      <c r="B113" s="297" t="s">
        <v>172</v>
      </c>
      <c r="C113" s="442" t="s">
        <v>165</v>
      </c>
      <c r="D113" s="274">
        <v>97.095200000000006</v>
      </c>
      <c r="E113" s="274"/>
      <c r="F113" s="274" t="s">
        <v>183</v>
      </c>
      <c r="G113" s="274">
        <v>3</v>
      </c>
      <c r="H113" s="274">
        <v>3</v>
      </c>
      <c r="I113" s="443" t="s">
        <v>166</v>
      </c>
      <c r="J113" s="277">
        <v>80000</v>
      </c>
      <c r="K113" s="277">
        <v>80000</v>
      </c>
      <c r="L113" s="277">
        <v>77676.19</v>
      </c>
      <c r="M113" s="298">
        <v>2</v>
      </c>
    </row>
    <row r="114" spans="2:13" s="88" customFormat="1" ht="28.5" x14ac:dyDescent="0.8">
      <c r="B114" s="295" t="s">
        <v>171</v>
      </c>
      <c r="C114" s="454"/>
      <c r="D114" s="455"/>
      <c r="E114" s="455"/>
      <c r="F114" s="455"/>
      <c r="G114" s="455"/>
      <c r="H114" s="455"/>
      <c r="I114" s="456"/>
      <c r="J114" s="457">
        <v>70536832.650000006</v>
      </c>
      <c r="K114" s="457">
        <v>70536832.650000006</v>
      </c>
      <c r="L114" s="457">
        <v>69614450.160000011</v>
      </c>
      <c r="M114" s="296">
        <v>26</v>
      </c>
    </row>
    <row r="115" spans="2:13" s="88" customFormat="1" ht="28.5" x14ac:dyDescent="0.8">
      <c r="B115" s="295" t="s">
        <v>341</v>
      </c>
      <c r="C115" s="454"/>
      <c r="D115" s="455"/>
      <c r="E115" s="455"/>
      <c r="F115" s="455"/>
      <c r="G115" s="455"/>
      <c r="H115" s="455"/>
      <c r="I115" s="456"/>
      <c r="J115" s="457"/>
      <c r="K115" s="457"/>
      <c r="L115" s="457"/>
      <c r="M115" s="296"/>
    </row>
    <row r="116" spans="2:13" s="89" customFormat="1" ht="28.5" x14ac:dyDescent="0.8">
      <c r="B116" s="297" t="s">
        <v>184</v>
      </c>
      <c r="C116" s="442" t="s">
        <v>165</v>
      </c>
      <c r="D116" s="274">
        <v>91.743099999999998</v>
      </c>
      <c r="E116" s="274"/>
      <c r="F116" s="274" t="s">
        <v>314</v>
      </c>
      <c r="G116" s="274">
        <v>9</v>
      </c>
      <c r="H116" s="274">
        <v>9</v>
      </c>
      <c r="I116" s="443" t="s">
        <v>166</v>
      </c>
      <c r="J116" s="277">
        <v>2000000</v>
      </c>
      <c r="K116" s="277">
        <v>2000000</v>
      </c>
      <c r="L116" s="277">
        <v>1834862.38</v>
      </c>
      <c r="M116" s="298">
        <v>1</v>
      </c>
    </row>
    <row r="117" spans="2:13" s="89" customFormat="1" ht="28.5" x14ac:dyDescent="0.8">
      <c r="B117" s="297" t="s">
        <v>154</v>
      </c>
      <c r="C117" s="442" t="s">
        <v>165</v>
      </c>
      <c r="D117" s="274">
        <v>96.309399999999997</v>
      </c>
      <c r="E117" s="274"/>
      <c r="F117" s="274" t="s">
        <v>332</v>
      </c>
      <c r="G117" s="274">
        <v>7.75</v>
      </c>
      <c r="H117" s="274">
        <v>7.9009999999999998</v>
      </c>
      <c r="I117" s="443" t="s">
        <v>166</v>
      </c>
      <c r="J117" s="277">
        <v>500000</v>
      </c>
      <c r="K117" s="277">
        <v>500000</v>
      </c>
      <c r="L117" s="277">
        <v>481547.37</v>
      </c>
      <c r="M117" s="298">
        <v>1</v>
      </c>
    </row>
    <row r="118" spans="2:13" s="88" customFormat="1" ht="28.5" x14ac:dyDescent="0.8">
      <c r="B118" s="295" t="s">
        <v>171</v>
      </c>
      <c r="C118" s="454"/>
      <c r="D118" s="455"/>
      <c r="E118" s="455"/>
      <c r="F118" s="455"/>
      <c r="G118" s="455"/>
      <c r="H118" s="455"/>
      <c r="I118" s="456"/>
      <c r="J118" s="457">
        <v>2500000</v>
      </c>
      <c r="K118" s="457">
        <v>2500000</v>
      </c>
      <c r="L118" s="457">
        <v>2316409.75</v>
      </c>
      <c r="M118" s="296">
        <v>2</v>
      </c>
    </row>
    <row r="119" spans="2:13" s="88" customFormat="1" ht="28.5" x14ac:dyDescent="0.8">
      <c r="B119" s="295" t="s">
        <v>186</v>
      </c>
      <c r="C119" s="454"/>
      <c r="D119" s="455"/>
      <c r="E119" s="455"/>
      <c r="F119" s="455"/>
      <c r="G119" s="455"/>
      <c r="H119" s="455"/>
      <c r="I119" s="456"/>
      <c r="J119" s="457"/>
      <c r="K119" s="457"/>
      <c r="L119" s="457"/>
      <c r="M119" s="296"/>
    </row>
    <row r="120" spans="2:13" s="89" customFormat="1" ht="28.5" x14ac:dyDescent="0.8">
      <c r="B120" s="297" t="s">
        <v>187</v>
      </c>
      <c r="C120" s="442" t="s">
        <v>165</v>
      </c>
      <c r="D120" s="274">
        <v>95</v>
      </c>
      <c r="E120" s="274"/>
      <c r="F120" s="274"/>
      <c r="G120" s="274"/>
      <c r="H120" s="274"/>
      <c r="I120" s="443"/>
      <c r="J120" s="277">
        <v>436.06</v>
      </c>
      <c r="K120" s="277">
        <v>436.06</v>
      </c>
      <c r="L120" s="277">
        <v>414.26</v>
      </c>
      <c r="M120" s="298">
        <v>1</v>
      </c>
    </row>
    <row r="121" spans="2:13" s="89" customFormat="1" ht="28.5" x14ac:dyDescent="0.8">
      <c r="B121" s="297" t="s">
        <v>187</v>
      </c>
      <c r="C121" s="442" t="s">
        <v>165</v>
      </c>
      <c r="D121" s="274">
        <v>97</v>
      </c>
      <c r="E121" s="274"/>
      <c r="F121" s="274"/>
      <c r="G121" s="274"/>
      <c r="H121" s="274"/>
      <c r="I121" s="443"/>
      <c r="J121" s="277">
        <v>932.98</v>
      </c>
      <c r="K121" s="277">
        <v>932.98</v>
      </c>
      <c r="L121" s="277">
        <v>904.99</v>
      </c>
      <c r="M121" s="298">
        <v>1</v>
      </c>
    </row>
    <row r="122" spans="2:13" s="89" customFormat="1" ht="28.5" x14ac:dyDescent="0.8">
      <c r="B122" s="297" t="s">
        <v>187</v>
      </c>
      <c r="C122" s="442" t="s">
        <v>165</v>
      </c>
      <c r="D122" s="274">
        <v>97.5</v>
      </c>
      <c r="E122" s="274"/>
      <c r="F122" s="274"/>
      <c r="G122" s="274"/>
      <c r="H122" s="274"/>
      <c r="I122" s="443"/>
      <c r="J122" s="277">
        <v>2351.84</v>
      </c>
      <c r="K122" s="277">
        <v>2351.84</v>
      </c>
      <c r="L122" s="277">
        <v>2293.04</v>
      </c>
      <c r="M122" s="298">
        <v>1</v>
      </c>
    </row>
    <row r="123" spans="2:13" s="89" customFormat="1" ht="28.5" x14ac:dyDescent="0.8">
      <c r="B123" s="297" t="s">
        <v>187</v>
      </c>
      <c r="C123" s="442" t="s">
        <v>165</v>
      </c>
      <c r="D123" s="274">
        <v>97.510099999999994</v>
      </c>
      <c r="E123" s="274"/>
      <c r="F123" s="274"/>
      <c r="G123" s="274"/>
      <c r="H123" s="274"/>
      <c r="I123" s="443"/>
      <c r="J123" s="277">
        <v>908.93</v>
      </c>
      <c r="K123" s="277">
        <v>908.93</v>
      </c>
      <c r="L123" s="277">
        <v>886.3</v>
      </c>
      <c r="M123" s="298">
        <v>1</v>
      </c>
    </row>
    <row r="124" spans="2:13" s="89" customFormat="1" ht="28.5" x14ac:dyDescent="0.8">
      <c r="B124" s="297" t="s">
        <v>187</v>
      </c>
      <c r="C124" s="442" t="s">
        <v>165</v>
      </c>
      <c r="D124" s="274">
        <v>98.5</v>
      </c>
      <c r="E124" s="274"/>
      <c r="F124" s="274"/>
      <c r="G124" s="274"/>
      <c r="H124" s="274"/>
      <c r="I124" s="443"/>
      <c r="J124" s="277">
        <v>6199.81</v>
      </c>
      <c r="K124" s="277">
        <v>6199.81</v>
      </c>
      <c r="L124" s="277">
        <v>6106.82</v>
      </c>
      <c r="M124" s="298">
        <v>2</v>
      </c>
    </row>
    <row r="125" spans="2:13" s="89" customFormat="1" ht="28.5" x14ac:dyDescent="0.8">
      <c r="B125" s="297" t="s">
        <v>187</v>
      </c>
      <c r="C125" s="442" t="s">
        <v>165</v>
      </c>
      <c r="D125" s="274">
        <v>98.500100000000003</v>
      </c>
      <c r="E125" s="274"/>
      <c r="F125" s="274"/>
      <c r="G125" s="274"/>
      <c r="H125" s="274"/>
      <c r="I125" s="443"/>
      <c r="J125" s="277">
        <v>402.94</v>
      </c>
      <c r="K125" s="277">
        <v>402.94</v>
      </c>
      <c r="L125" s="277">
        <v>396.9</v>
      </c>
      <c r="M125" s="298">
        <v>1</v>
      </c>
    </row>
    <row r="126" spans="2:13" s="89" customFormat="1" ht="28.5" x14ac:dyDescent="0.8">
      <c r="B126" s="297" t="s">
        <v>187</v>
      </c>
      <c r="C126" s="442" t="s">
        <v>165</v>
      </c>
      <c r="D126" s="274">
        <v>98.51</v>
      </c>
      <c r="E126" s="274"/>
      <c r="F126" s="274"/>
      <c r="G126" s="274"/>
      <c r="H126" s="274"/>
      <c r="I126" s="443"/>
      <c r="J126" s="277">
        <v>1924.2</v>
      </c>
      <c r="K126" s="277">
        <v>1924.2</v>
      </c>
      <c r="L126" s="277">
        <v>1895.53</v>
      </c>
      <c r="M126" s="298">
        <v>1</v>
      </c>
    </row>
    <row r="127" spans="2:13" s="89" customFormat="1" ht="28.5" x14ac:dyDescent="0.8">
      <c r="B127" s="297" t="s">
        <v>187</v>
      </c>
      <c r="C127" s="442" t="s">
        <v>165</v>
      </c>
      <c r="D127" s="274">
        <v>98.510499999999993</v>
      </c>
      <c r="E127" s="274"/>
      <c r="F127" s="274"/>
      <c r="G127" s="274"/>
      <c r="H127" s="274"/>
      <c r="I127" s="443"/>
      <c r="J127" s="277">
        <v>2320.11</v>
      </c>
      <c r="K127" s="277">
        <v>2320.11</v>
      </c>
      <c r="L127" s="277">
        <v>2285.5500000000002</v>
      </c>
      <c r="M127" s="298">
        <v>1</v>
      </c>
    </row>
    <row r="128" spans="2:13" s="89" customFormat="1" ht="28.5" x14ac:dyDescent="0.8">
      <c r="B128" s="297" t="s">
        <v>187</v>
      </c>
      <c r="C128" s="442" t="s">
        <v>165</v>
      </c>
      <c r="D128" s="274">
        <v>98.55</v>
      </c>
      <c r="E128" s="274"/>
      <c r="F128" s="274"/>
      <c r="G128" s="274"/>
      <c r="H128" s="274"/>
      <c r="I128" s="443"/>
      <c r="J128" s="277">
        <v>3456</v>
      </c>
      <c r="K128" s="277">
        <v>3456</v>
      </c>
      <c r="L128" s="277">
        <v>3405.89</v>
      </c>
      <c r="M128" s="298">
        <v>1</v>
      </c>
    </row>
    <row r="129" spans="2:13" s="89" customFormat="1" ht="28.5" x14ac:dyDescent="0.8">
      <c r="B129" s="297" t="s">
        <v>187</v>
      </c>
      <c r="C129" s="442" t="s">
        <v>165</v>
      </c>
      <c r="D129" s="274">
        <v>98.6</v>
      </c>
      <c r="E129" s="274"/>
      <c r="F129" s="274"/>
      <c r="G129" s="274"/>
      <c r="H129" s="274"/>
      <c r="I129" s="443"/>
      <c r="J129" s="277">
        <v>2975.11</v>
      </c>
      <c r="K129" s="277">
        <v>2975.11</v>
      </c>
      <c r="L129" s="277">
        <v>2933.46</v>
      </c>
      <c r="M129" s="298">
        <v>1</v>
      </c>
    </row>
    <row r="130" spans="2:13" s="89" customFormat="1" ht="28.5" x14ac:dyDescent="0.8">
      <c r="B130" s="297" t="s">
        <v>187</v>
      </c>
      <c r="C130" s="442" t="s">
        <v>165</v>
      </c>
      <c r="D130" s="274">
        <v>98.7</v>
      </c>
      <c r="E130" s="274"/>
      <c r="F130" s="274"/>
      <c r="G130" s="274"/>
      <c r="H130" s="274"/>
      <c r="I130" s="443"/>
      <c r="J130" s="277">
        <v>13353.51</v>
      </c>
      <c r="K130" s="277">
        <v>13353.51</v>
      </c>
      <c r="L130" s="277">
        <v>13179.91</v>
      </c>
      <c r="M130" s="298">
        <v>2</v>
      </c>
    </row>
    <row r="131" spans="2:13" s="89" customFormat="1" ht="28.5" x14ac:dyDescent="0.8">
      <c r="B131" s="297" t="s">
        <v>187</v>
      </c>
      <c r="C131" s="442" t="s">
        <v>165</v>
      </c>
      <c r="D131" s="274">
        <v>98.740099999999998</v>
      </c>
      <c r="E131" s="274"/>
      <c r="F131" s="274"/>
      <c r="G131" s="274"/>
      <c r="H131" s="274"/>
      <c r="I131" s="443"/>
      <c r="J131" s="277">
        <v>1911.71</v>
      </c>
      <c r="K131" s="277">
        <v>1911.71</v>
      </c>
      <c r="L131" s="277">
        <v>1887.62</v>
      </c>
      <c r="M131" s="298">
        <v>1</v>
      </c>
    </row>
    <row r="132" spans="2:13" s="89" customFormat="1" ht="28.5" x14ac:dyDescent="0.8">
      <c r="B132" s="297" t="s">
        <v>187</v>
      </c>
      <c r="C132" s="442" t="s">
        <v>165</v>
      </c>
      <c r="D132" s="274">
        <v>98.75</v>
      </c>
      <c r="E132" s="274"/>
      <c r="F132" s="274"/>
      <c r="G132" s="274"/>
      <c r="H132" s="274"/>
      <c r="I132" s="443"/>
      <c r="J132" s="277">
        <v>1523.72</v>
      </c>
      <c r="K132" s="277">
        <v>1523.72</v>
      </c>
      <c r="L132" s="277">
        <v>1504.67</v>
      </c>
      <c r="M132" s="298">
        <v>1</v>
      </c>
    </row>
    <row r="133" spans="2:13" s="89" customFormat="1" ht="28.5" x14ac:dyDescent="0.8">
      <c r="B133" s="297" t="s">
        <v>187</v>
      </c>
      <c r="C133" s="442" t="s">
        <v>165</v>
      </c>
      <c r="D133" s="274">
        <v>98.990099999999998</v>
      </c>
      <c r="E133" s="274"/>
      <c r="F133" s="274"/>
      <c r="G133" s="274"/>
      <c r="H133" s="274"/>
      <c r="I133" s="443"/>
      <c r="J133" s="277">
        <v>3277.62</v>
      </c>
      <c r="K133" s="277">
        <v>3277.62</v>
      </c>
      <c r="L133" s="277">
        <v>3244.52</v>
      </c>
      <c r="M133" s="298">
        <v>1</v>
      </c>
    </row>
    <row r="134" spans="2:13" s="89" customFormat="1" ht="28.5" x14ac:dyDescent="0.8">
      <c r="B134" s="297" t="s">
        <v>187</v>
      </c>
      <c r="C134" s="442" t="s">
        <v>165</v>
      </c>
      <c r="D134" s="274">
        <v>99</v>
      </c>
      <c r="E134" s="274"/>
      <c r="F134" s="274"/>
      <c r="G134" s="274"/>
      <c r="H134" s="274"/>
      <c r="I134" s="443"/>
      <c r="J134" s="277">
        <v>14629.54</v>
      </c>
      <c r="K134" s="277">
        <v>14629.54</v>
      </c>
      <c r="L134" s="277">
        <v>14483.240000000002</v>
      </c>
      <c r="M134" s="298">
        <v>2</v>
      </c>
    </row>
    <row r="135" spans="2:13" s="89" customFormat="1" ht="28.5" x14ac:dyDescent="0.8">
      <c r="B135" s="297" t="s">
        <v>187</v>
      </c>
      <c r="C135" s="442" t="s">
        <v>165</v>
      </c>
      <c r="D135" s="274">
        <v>99.010099999999994</v>
      </c>
      <c r="E135" s="274"/>
      <c r="F135" s="274"/>
      <c r="G135" s="274"/>
      <c r="H135" s="274"/>
      <c r="I135" s="443"/>
      <c r="J135" s="277">
        <v>5370</v>
      </c>
      <c r="K135" s="277">
        <v>5370</v>
      </c>
      <c r="L135" s="277">
        <v>5316.84</v>
      </c>
      <c r="M135" s="298">
        <v>1</v>
      </c>
    </row>
    <row r="136" spans="2:13" s="89" customFormat="1" ht="28.5" x14ac:dyDescent="0.8">
      <c r="B136" s="297" t="s">
        <v>187</v>
      </c>
      <c r="C136" s="442" t="s">
        <v>165</v>
      </c>
      <c r="D136" s="274">
        <v>99.08</v>
      </c>
      <c r="E136" s="274"/>
      <c r="F136" s="274"/>
      <c r="G136" s="274"/>
      <c r="H136" s="274"/>
      <c r="I136" s="443"/>
      <c r="J136" s="277">
        <v>12534.6</v>
      </c>
      <c r="K136" s="277">
        <v>12534.6</v>
      </c>
      <c r="L136" s="277">
        <v>12419.28</v>
      </c>
      <c r="M136" s="298">
        <v>1</v>
      </c>
    </row>
    <row r="137" spans="2:13" s="89" customFormat="1" ht="28.5" x14ac:dyDescent="0.8">
      <c r="B137" s="297" t="s">
        <v>187</v>
      </c>
      <c r="C137" s="442" t="s">
        <v>165</v>
      </c>
      <c r="D137" s="274">
        <v>99.1</v>
      </c>
      <c r="E137" s="274"/>
      <c r="F137" s="274"/>
      <c r="G137" s="274"/>
      <c r="H137" s="274"/>
      <c r="I137" s="443"/>
      <c r="J137" s="277">
        <v>77113.990000000005</v>
      </c>
      <c r="K137" s="277">
        <v>77113.990000000005</v>
      </c>
      <c r="L137" s="277">
        <v>76419.97</v>
      </c>
      <c r="M137" s="298">
        <v>6</v>
      </c>
    </row>
    <row r="138" spans="2:13" s="89" customFormat="1" ht="28.5" x14ac:dyDescent="0.8">
      <c r="B138" s="297" t="s">
        <v>187</v>
      </c>
      <c r="C138" s="442" t="s">
        <v>165</v>
      </c>
      <c r="D138" s="274">
        <v>99.11</v>
      </c>
      <c r="E138" s="274"/>
      <c r="F138" s="274"/>
      <c r="G138" s="274"/>
      <c r="H138" s="274"/>
      <c r="I138" s="443"/>
      <c r="J138" s="277">
        <v>34263.08</v>
      </c>
      <c r="K138" s="277">
        <v>34263.08</v>
      </c>
      <c r="L138" s="277">
        <v>33958.14</v>
      </c>
      <c r="M138" s="298">
        <v>3</v>
      </c>
    </row>
    <row r="139" spans="2:13" s="89" customFormat="1" ht="28.5" x14ac:dyDescent="0.8">
      <c r="B139" s="297" t="s">
        <v>187</v>
      </c>
      <c r="C139" s="442" t="s">
        <v>165</v>
      </c>
      <c r="D139" s="274">
        <v>99.120099999999994</v>
      </c>
      <c r="E139" s="274"/>
      <c r="F139" s="274"/>
      <c r="G139" s="274"/>
      <c r="H139" s="274"/>
      <c r="I139" s="443"/>
      <c r="J139" s="277">
        <v>9642.86</v>
      </c>
      <c r="K139" s="277">
        <v>9642.86</v>
      </c>
      <c r="L139" s="277">
        <v>9558.01</v>
      </c>
      <c r="M139" s="298">
        <v>1</v>
      </c>
    </row>
    <row r="140" spans="2:13" s="89" customFormat="1" ht="28.5" x14ac:dyDescent="0.8">
      <c r="B140" s="297" t="s">
        <v>187</v>
      </c>
      <c r="C140" s="442" t="s">
        <v>165</v>
      </c>
      <c r="D140" s="274">
        <v>99.15</v>
      </c>
      <c r="E140" s="274"/>
      <c r="F140" s="274"/>
      <c r="G140" s="274"/>
      <c r="H140" s="274"/>
      <c r="I140" s="443"/>
      <c r="J140" s="277">
        <v>122812.9</v>
      </c>
      <c r="K140" s="277">
        <v>122812.9</v>
      </c>
      <c r="L140" s="277">
        <v>121769</v>
      </c>
      <c r="M140" s="298">
        <v>9</v>
      </c>
    </row>
    <row r="141" spans="2:13" s="89" customFormat="1" ht="28.5" x14ac:dyDescent="0.8">
      <c r="B141" s="297" t="s">
        <v>187</v>
      </c>
      <c r="C141" s="442" t="s">
        <v>165</v>
      </c>
      <c r="D141" s="274">
        <v>99.150099999999995</v>
      </c>
      <c r="E141" s="274"/>
      <c r="F141" s="274"/>
      <c r="G141" s="274"/>
      <c r="H141" s="274"/>
      <c r="I141" s="443"/>
      <c r="J141" s="277">
        <v>17257.939999999999</v>
      </c>
      <c r="K141" s="277">
        <v>17257.939999999999</v>
      </c>
      <c r="L141" s="277">
        <v>17111.259999999998</v>
      </c>
      <c r="M141" s="298">
        <v>1</v>
      </c>
    </row>
    <row r="142" spans="2:13" s="89" customFormat="1" ht="28.5" x14ac:dyDescent="0.8">
      <c r="B142" s="297" t="s">
        <v>187</v>
      </c>
      <c r="C142" s="442" t="s">
        <v>165</v>
      </c>
      <c r="D142" s="274">
        <v>99.16</v>
      </c>
      <c r="E142" s="274"/>
      <c r="F142" s="274"/>
      <c r="G142" s="274"/>
      <c r="H142" s="274"/>
      <c r="I142" s="443"/>
      <c r="J142" s="277">
        <v>39228.19</v>
      </c>
      <c r="K142" s="277">
        <v>39228.19</v>
      </c>
      <c r="L142" s="277">
        <v>38898.67</v>
      </c>
      <c r="M142" s="298">
        <v>2</v>
      </c>
    </row>
    <row r="143" spans="2:13" s="89" customFormat="1" ht="28.5" x14ac:dyDescent="0.8">
      <c r="B143" s="297" t="s">
        <v>187</v>
      </c>
      <c r="C143" s="442" t="s">
        <v>165</v>
      </c>
      <c r="D143" s="274">
        <v>99.180499999999995</v>
      </c>
      <c r="E143" s="274"/>
      <c r="F143" s="274"/>
      <c r="G143" s="274"/>
      <c r="H143" s="274"/>
      <c r="I143" s="443"/>
      <c r="J143" s="277">
        <v>22937.82</v>
      </c>
      <c r="K143" s="277">
        <v>22937.82</v>
      </c>
      <c r="L143" s="277">
        <v>22749.84</v>
      </c>
      <c r="M143" s="298">
        <v>1</v>
      </c>
    </row>
    <row r="144" spans="2:13" s="89" customFormat="1" ht="28.5" x14ac:dyDescent="0.8">
      <c r="B144" s="297" t="s">
        <v>187</v>
      </c>
      <c r="C144" s="442" t="s">
        <v>165</v>
      </c>
      <c r="D144" s="274">
        <v>99.2</v>
      </c>
      <c r="E144" s="274"/>
      <c r="F144" s="274"/>
      <c r="G144" s="274"/>
      <c r="H144" s="274"/>
      <c r="I144" s="443"/>
      <c r="J144" s="277">
        <v>158590.50999999998</v>
      </c>
      <c r="K144" s="277">
        <v>158590.50999999998</v>
      </c>
      <c r="L144" s="277">
        <v>157321.76999999999</v>
      </c>
      <c r="M144" s="298">
        <v>9</v>
      </c>
    </row>
    <row r="145" spans="2:13" s="89" customFormat="1" ht="28.5" x14ac:dyDescent="0.8">
      <c r="B145" s="297" t="s">
        <v>187</v>
      </c>
      <c r="C145" s="442" t="s">
        <v>165</v>
      </c>
      <c r="D145" s="274">
        <v>99.200100000000006</v>
      </c>
      <c r="E145" s="274"/>
      <c r="F145" s="274"/>
      <c r="G145" s="274"/>
      <c r="H145" s="274"/>
      <c r="I145" s="443"/>
      <c r="J145" s="277">
        <v>20000</v>
      </c>
      <c r="K145" s="277">
        <v>20000</v>
      </c>
      <c r="L145" s="277">
        <v>19840.02</v>
      </c>
      <c r="M145" s="298">
        <v>1</v>
      </c>
    </row>
    <row r="146" spans="2:13" s="89" customFormat="1" ht="28.5" x14ac:dyDescent="0.8">
      <c r="B146" s="297" t="s">
        <v>187</v>
      </c>
      <c r="C146" s="442" t="s">
        <v>165</v>
      </c>
      <c r="D146" s="274">
        <v>99.21</v>
      </c>
      <c r="E146" s="274"/>
      <c r="F146" s="274"/>
      <c r="G146" s="274"/>
      <c r="H146" s="274"/>
      <c r="I146" s="443"/>
      <c r="J146" s="277">
        <v>42240.800000000003</v>
      </c>
      <c r="K146" s="277">
        <v>42240.800000000003</v>
      </c>
      <c r="L146" s="277">
        <v>41907.1</v>
      </c>
      <c r="M146" s="298">
        <v>3</v>
      </c>
    </row>
    <row r="147" spans="2:13" s="89" customFormat="1" ht="28.5" x14ac:dyDescent="0.8">
      <c r="B147" s="297" t="s">
        <v>187</v>
      </c>
      <c r="C147" s="442" t="s">
        <v>165</v>
      </c>
      <c r="D147" s="274">
        <v>99.25</v>
      </c>
      <c r="E147" s="274"/>
      <c r="F147" s="274"/>
      <c r="G147" s="274"/>
      <c r="H147" s="274"/>
      <c r="I147" s="443"/>
      <c r="J147" s="277">
        <v>116696.24</v>
      </c>
      <c r="K147" s="277">
        <v>116696.24</v>
      </c>
      <c r="L147" s="277">
        <v>115821.03</v>
      </c>
      <c r="M147" s="298">
        <v>5</v>
      </c>
    </row>
    <row r="148" spans="2:13" s="89" customFormat="1" ht="28.5" x14ac:dyDescent="0.8">
      <c r="B148" s="297" t="s">
        <v>187</v>
      </c>
      <c r="C148" s="442" t="s">
        <v>165</v>
      </c>
      <c r="D148" s="274">
        <v>99.290199999999999</v>
      </c>
      <c r="E148" s="274"/>
      <c r="F148" s="274"/>
      <c r="G148" s="274"/>
      <c r="H148" s="274"/>
      <c r="I148" s="443"/>
      <c r="J148" s="277">
        <v>29330.02</v>
      </c>
      <c r="K148" s="277">
        <v>29330.02</v>
      </c>
      <c r="L148" s="277">
        <v>29121.84</v>
      </c>
      <c r="M148" s="298">
        <v>1</v>
      </c>
    </row>
    <row r="149" spans="2:13" s="89" customFormat="1" ht="28.5" x14ac:dyDescent="0.8">
      <c r="B149" s="297" t="s">
        <v>187</v>
      </c>
      <c r="C149" s="442" t="s">
        <v>165</v>
      </c>
      <c r="D149" s="274">
        <v>99.3</v>
      </c>
      <c r="E149" s="274"/>
      <c r="F149" s="274"/>
      <c r="G149" s="274"/>
      <c r="H149" s="274"/>
      <c r="I149" s="443"/>
      <c r="J149" s="277">
        <v>129738.69</v>
      </c>
      <c r="K149" s="277">
        <v>129738.69</v>
      </c>
      <c r="L149" s="277">
        <v>128830.52</v>
      </c>
      <c r="M149" s="298">
        <v>5</v>
      </c>
    </row>
    <row r="150" spans="2:13" s="89" customFormat="1" ht="28.5" x14ac:dyDescent="0.8">
      <c r="B150" s="297" t="s">
        <v>187</v>
      </c>
      <c r="C150" s="442" t="s">
        <v>165</v>
      </c>
      <c r="D150" s="274">
        <v>99.35</v>
      </c>
      <c r="E150" s="274"/>
      <c r="F150" s="274"/>
      <c r="G150" s="274"/>
      <c r="H150" s="274"/>
      <c r="I150" s="443"/>
      <c r="J150" s="277">
        <v>134224.37</v>
      </c>
      <c r="K150" s="277">
        <v>134224.37</v>
      </c>
      <c r="L150" s="277">
        <v>133351.91</v>
      </c>
      <c r="M150" s="298">
        <v>3</v>
      </c>
    </row>
    <row r="151" spans="2:13" s="89" customFormat="1" ht="28.5" x14ac:dyDescent="0.8">
      <c r="B151" s="297" t="s">
        <v>187</v>
      </c>
      <c r="C151" s="442" t="s">
        <v>165</v>
      </c>
      <c r="D151" s="274">
        <v>99.39</v>
      </c>
      <c r="E151" s="274"/>
      <c r="F151" s="274"/>
      <c r="G151" s="274"/>
      <c r="H151" s="274"/>
      <c r="I151" s="443"/>
      <c r="J151" s="277">
        <v>42180.87</v>
      </c>
      <c r="K151" s="277">
        <v>42180.87</v>
      </c>
      <c r="L151" s="277">
        <v>41923.57</v>
      </c>
      <c r="M151" s="298">
        <v>1</v>
      </c>
    </row>
    <row r="152" spans="2:13" s="89" customFormat="1" ht="28.5" x14ac:dyDescent="0.8">
      <c r="B152" s="297" t="s">
        <v>187</v>
      </c>
      <c r="C152" s="442" t="s">
        <v>165</v>
      </c>
      <c r="D152" s="274">
        <v>99.4</v>
      </c>
      <c r="E152" s="274"/>
      <c r="F152" s="274"/>
      <c r="G152" s="274"/>
      <c r="H152" s="274"/>
      <c r="I152" s="443"/>
      <c r="J152" s="277">
        <v>463665.8</v>
      </c>
      <c r="K152" s="277">
        <v>463665.8</v>
      </c>
      <c r="L152" s="277">
        <v>460883.79999999993</v>
      </c>
      <c r="M152" s="298">
        <v>9</v>
      </c>
    </row>
    <row r="153" spans="2:13" s="89" customFormat="1" ht="28.5" x14ac:dyDescent="0.8">
      <c r="B153" s="297" t="s">
        <v>187</v>
      </c>
      <c r="C153" s="442" t="s">
        <v>165</v>
      </c>
      <c r="D153" s="274">
        <v>99.4101</v>
      </c>
      <c r="E153" s="274"/>
      <c r="F153" s="274"/>
      <c r="G153" s="274"/>
      <c r="H153" s="274"/>
      <c r="I153" s="443"/>
      <c r="J153" s="277">
        <v>38948.370000000003</v>
      </c>
      <c r="K153" s="277">
        <v>38948.370000000003</v>
      </c>
      <c r="L153" s="277">
        <v>38718.61</v>
      </c>
      <c r="M153" s="298">
        <v>1</v>
      </c>
    </row>
    <row r="154" spans="2:13" s="89" customFormat="1" ht="28.5" x14ac:dyDescent="0.8">
      <c r="B154" s="297" t="s">
        <v>187</v>
      </c>
      <c r="C154" s="442" t="s">
        <v>165</v>
      </c>
      <c r="D154" s="274">
        <v>99.45</v>
      </c>
      <c r="E154" s="274"/>
      <c r="F154" s="274"/>
      <c r="G154" s="274"/>
      <c r="H154" s="274"/>
      <c r="I154" s="443"/>
      <c r="J154" s="277">
        <v>133395.66999999998</v>
      </c>
      <c r="K154" s="277">
        <v>133395.66999999998</v>
      </c>
      <c r="L154" s="277">
        <v>132661.99</v>
      </c>
      <c r="M154" s="298">
        <v>2</v>
      </c>
    </row>
    <row r="155" spans="2:13" s="89" customFormat="1" ht="28.5" x14ac:dyDescent="0.8">
      <c r="B155" s="297" t="s">
        <v>187</v>
      </c>
      <c r="C155" s="442" t="s">
        <v>165</v>
      </c>
      <c r="D155" s="274">
        <v>99.5</v>
      </c>
      <c r="E155" s="274"/>
      <c r="F155" s="274"/>
      <c r="G155" s="274"/>
      <c r="H155" s="274"/>
      <c r="I155" s="443"/>
      <c r="J155" s="277">
        <v>116722.97</v>
      </c>
      <c r="K155" s="277">
        <v>116722.97</v>
      </c>
      <c r="L155" s="277">
        <v>116139.36</v>
      </c>
      <c r="M155" s="298">
        <v>2</v>
      </c>
    </row>
    <row r="156" spans="2:13" s="89" customFormat="1" ht="28.5" x14ac:dyDescent="0.8">
      <c r="B156" s="297" t="s">
        <v>187</v>
      </c>
      <c r="C156" s="442" t="s">
        <v>165</v>
      </c>
      <c r="D156" s="274">
        <v>99.55</v>
      </c>
      <c r="E156" s="274"/>
      <c r="F156" s="274"/>
      <c r="G156" s="274"/>
      <c r="H156" s="274"/>
      <c r="I156" s="443"/>
      <c r="J156" s="277">
        <v>548712.73</v>
      </c>
      <c r="K156" s="277">
        <v>548712.73</v>
      </c>
      <c r="L156" s="277">
        <v>546243.53</v>
      </c>
      <c r="M156" s="298">
        <v>7</v>
      </c>
    </row>
    <row r="157" spans="2:13" s="89" customFormat="1" ht="28.5" x14ac:dyDescent="0.8">
      <c r="B157" s="297" t="s">
        <v>187</v>
      </c>
      <c r="C157" s="442" t="s">
        <v>165</v>
      </c>
      <c r="D157" s="274">
        <v>99.582999999999998</v>
      </c>
      <c r="E157" s="274"/>
      <c r="F157" s="274"/>
      <c r="G157" s="274"/>
      <c r="H157" s="274"/>
      <c r="I157" s="443"/>
      <c r="J157" s="277">
        <v>109430.59</v>
      </c>
      <c r="K157" s="277">
        <v>109430.59</v>
      </c>
      <c r="L157" s="277">
        <v>108974.26</v>
      </c>
      <c r="M157" s="298">
        <v>1</v>
      </c>
    </row>
    <row r="158" spans="2:13" s="89" customFormat="1" ht="28.5" x14ac:dyDescent="0.8">
      <c r="B158" s="297" t="s">
        <v>187</v>
      </c>
      <c r="C158" s="442" t="s">
        <v>165</v>
      </c>
      <c r="D158" s="274">
        <v>99.6</v>
      </c>
      <c r="E158" s="274"/>
      <c r="F158" s="274"/>
      <c r="G158" s="274"/>
      <c r="H158" s="274"/>
      <c r="I158" s="443"/>
      <c r="J158" s="277">
        <v>525835.46</v>
      </c>
      <c r="K158" s="277">
        <v>525835.46</v>
      </c>
      <c r="L158" s="277">
        <v>523732.12</v>
      </c>
      <c r="M158" s="298">
        <v>4</v>
      </c>
    </row>
    <row r="159" spans="2:13" s="89" customFormat="1" ht="28.5" x14ac:dyDescent="0.8">
      <c r="B159" s="297" t="s">
        <v>187</v>
      </c>
      <c r="C159" s="442" t="s">
        <v>165</v>
      </c>
      <c r="D159" s="274">
        <v>99.610100000000003</v>
      </c>
      <c r="E159" s="274"/>
      <c r="F159" s="274"/>
      <c r="G159" s="274"/>
      <c r="H159" s="274"/>
      <c r="I159" s="443"/>
      <c r="J159" s="277">
        <v>65595.66</v>
      </c>
      <c r="K159" s="277">
        <v>65595.66</v>
      </c>
      <c r="L159" s="277">
        <v>65339.9</v>
      </c>
      <c r="M159" s="298">
        <v>1</v>
      </c>
    </row>
    <row r="160" spans="2:13" s="89" customFormat="1" ht="28.5" x14ac:dyDescent="0.8">
      <c r="B160" s="297" t="s">
        <v>187</v>
      </c>
      <c r="C160" s="442" t="s">
        <v>165</v>
      </c>
      <c r="D160" s="274">
        <v>99.63</v>
      </c>
      <c r="E160" s="274"/>
      <c r="F160" s="274"/>
      <c r="G160" s="274"/>
      <c r="H160" s="274"/>
      <c r="I160" s="443"/>
      <c r="J160" s="277">
        <v>283029.92</v>
      </c>
      <c r="K160" s="277">
        <v>283029.92</v>
      </c>
      <c r="L160" s="277">
        <v>281982.70999999996</v>
      </c>
      <c r="M160" s="298">
        <v>2</v>
      </c>
    </row>
    <row r="161" spans="2:13" s="89" customFormat="1" ht="28.5" x14ac:dyDescent="0.8">
      <c r="B161" s="297" t="s">
        <v>187</v>
      </c>
      <c r="C161" s="442" t="s">
        <v>165</v>
      </c>
      <c r="D161" s="274">
        <v>99.65</v>
      </c>
      <c r="E161" s="274"/>
      <c r="F161" s="274"/>
      <c r="G161" s="274"/>
      <c r="H161" s="274"/>
      <c r="I161" s="443"/>
      <c r="J161" s="277">
        <v>786742.99</v>
      </c>
      <c r="K161" s="277">
        <v>786742.99</v>
      </c>
      <c r="L161" s="277">
        <v>783989.39</v>
      </c>
      <c r="M161" s="298">
        <v>7</v>
      </c>
    </row>
    <row r="162" spans="2:13" s="89" customFormat="1" ht="28.5" x14ac:dyDescent="0.8">
      <c r="B162" s="297" t="s">
        <v>187</v>
      </c>
      <c r="C162" s="442" t="s">
        <v>165</v>
      </c>
      <c r="D162" s="274">
        <v>99.650099999999995</v>
      </c>
      <c r="E162" s="274"/>
      <c r="F162" s="274"/>
      <c r="G162" s="274"/>
      <c r="H162" s="274"/>
      <c r="I162" s="443"/>
      <c r="J162" s="277">
        <v>74497.36</v>
      </c>
      <c r="K162" s="277">
        <v>74497.36</v>
      </c>
      <c r="L162" s="277">
        <v>74236.69</v>
      </c>
      <c r="M162" s="298">
        <v>1</v>
      </c>
    </row>
    <row r="163" spans="2:13" s="89" customFormat="1" ht="28.5" x14ac:dyDescent="0.8">
      <c r="B163" s="297" t="s">
        <v>187</v>
      </c>
      <c r="C163" s="442" t="s">
        <v>165</v>
      </c>
      <c r="D163" s="274">
        <v>99.660499999999999</v>
      </c>
      <c r="E163" s="274"/>
      <c r="F163" s="274"/>
      <c r="G163" s="274"/>
      <c r="H163" s="274"/>
      <c r="I163" s="443"/>
      <c r="J163" s="277">
        <v>131346.76999999999</v>
      </c>
      <c r="K163" s="277">
        <v>131346.76999999999</v>
      </c>
      <c r="L163" s="277">
        <v>130900.85</v>
      </c>
      <c r="M163" s="298">
        <v>1</v>
      </c>
    </row>
    <row r="164" spans="2:13" s="89" customFormat="1" ht="28.5" x14ac:dyDescent="0.8">
      <c r="B164" s="297" t="s">
        <v>187</v>
      </c>
      <c r="C164" s="442" t="s">
        <v>165</v>
      </c>
      <c r="D164" s="274">
        <v>99.690100000000001</v>
      </c>
      <c r="E164" s="274"/>
      <c r="F164" s="274"/>
      <c r="G164" s="274"/>
      <c r="H164" s="274"/>
      <c r="I164" s="443"/>
      <c r="J164" s="277">
        <v>156642.20000000001</v>
      </c>
      <c r="K164" s="277">
        <v>156642.20000000001</v>
      </c>
      <c r="L164" s="277">
        <v>156156.76999999999</v>
      </c>
      <c r="M164" s="298">
        <v>1</v>
      </c>
    </row>
    <row r="165" spans="2:13" s="89" customFormat="1" ht="28.5" x14ac:dyDescent="0.8">
      <c r="B165" s="297" t="s">
        <v>187</v>
      </c>
      <c r="C165" s="442" t="s">
        <v>165</v>
      </c>
      <c r="D165" s="274">
        <v>99.7</v>
      </c>
      <c r="E165" s="274"/>
      <c r="F165" s="274"/>
      <c r="G165" s="274"/>
      <c r="H165" s="274"/>
      <c r="I165" s="443"/>
      <c r="J165" s="277">
        <v>669664.38</v>
      </c>
      <c r="K165" s="277">
        <v>669664.38</v>
      </c>
      <c r="L165" s="277">
        <v>667655.3899999999</v>
      </c>
      <c r="M165" s="298">
        <v>3</v>
      </c>
    </row>
    <row r="166" spans="2:13" s="89" customFormat="1" ht="28.5" x14ac:dyDescent="0.8">
      <c r="B166" s="297" t="s">
        <v>187</v>
      </c>
      <c r="C166" s="442" t="s">
        <v>165</v>
      </c>
      <c r="D166" s="274">
        <v>99.71</v>
      </c>
      <c r="E166" s="274"/>
      <c r="F166" s="274"/>
      <c r="G166" s="274"/>
      <c r="H166" s="274"/>
      <c r="I166" s="443"/>
      <c r="J166" s="277">
        <v>1151326.73</v>
      </c>
      <c r="K166" s="277">
        <v>1151326.73</v>
      </c>
      <c r="L166" s="277">
        <v>1147987.8799999999</v>
      </c>
      <c r="M166" s="298">
        <v>2</v>
      </c>
    </row>
    <row r="167" spans="2:13" s="89" customFormat="1" ht="28.5" x14ac:dyDescent="0.8">
      <c r="B167" s="297" t="s">
        <v>187</v>
      </c>
      <c r="C167" s="442" t="s">
        <v>165</v>
      </c>
      <c r="D167" s="274">
        <v>99.73</v>
      </c>
      <c r="E167" s="274"/>
      <c r="F167" s="274"/>
      <c r="G167" s="274"/>
      <c r="H167" s="274"/>
      <c r="I167" s="443"/>
      <c r="J167" s="277">
        <v>431708.68</v>
      </c>
      <c r="K167" s="277">
        <v>431708.68</v>
      </c>
      <c r="L167" s="277">
        <v>430543.06</v>
      </c>
      <c r="M167" s="298">
        <v>2</v>
      </c>
    </row>
    <row r="168" spans="2:13" s="89" customFormat="1" ht="28.5" x14ac:dyDescent="0.8">
      <c r="B168" s="297" t="s">
        <v>187</v>
      </c>
      <c r="C168" s="442" t="s">
        <v>165</v>
      </c>
      <c r="D168" s="274">
        <v>99.732100000000003</v>
      </c>
      <c r="E168" s="274"/>
      <c r="F168" s="274"/>
      <c r="G168" s="274"/>
      <c r="H168" s="274"/>
      <c r="I168" s="443"/>
      <c r="J168" s="277">
        <v>495250.83</v>
      </c>
      <c r="K168" s="277">
        <v>495250.83</v>
      </c>
      <c r="L168" s="277">
        <v>493924.05</v>
      </c>
      <c r="M168" s="298">
        <v>1</v>
      </c>
    </row>
    <row r="169" spans="2:13" s="89" customFormat="1" ht="28.5" x14ac:dyDescent="0.8">
      <c r="B169" s="297" t="s">
        <v>187</v>
      </c>
      <c r="C169" s="442" t="s">
        <v>165</v>
      </c>
      <c r="D169" s="274">
        <v>99.740099999999998</v>
      </c>
      <c r="E169" s="274"/>
      <c r="F169" s="274"/>
      <c r="G169" s="274"/>
      <c r="H169" s="274"/>
      <c r="I169" s="443"/>
      <c r="J169" s="277">
        <v>300000</v>
      </c>
      <c r="K169" s="277">
        <v>300000</v>
      </c>
      <c r="L169" s="277">
        <v>299220.3</v>
      </c>
      <c r="M169" s="298">
        <v>1</v>
      </c>
    </row>
    <row r="170" spans="2:13" s="89" customFormat="1" ht="28.5" x14ac:dyDescent="0.8">
      <c r="B170" s="297" t="s">
        <v>187</v>
      </c>
      <c r="C170" s="442" t="s">
        <v>165</v>
      </c>
      <c r="D170" s="274">
        <v>99.75</v>
      </c>
      <c r="E170" s="274"/>
      <c r="F170" s="274"/>
      <c r="G170" s="274"/>
      <c r="H170" s="274"/>
      <c r="I170" s="443"/>
      <c r="J170" s="277">
        <v>2336866.42</v>
      </c>
      <c r="K170" s="277">
        <v>2336866.42</v>
      </c>
      <c r="L170" s="277">
        <v>2331024.2599999998</v>
      </c>
      <c r="M170" s="298">
        <v>3</v>
      </c>
    </row>
    <row r="171" spans="2:13" s="89" customFormat="1" ht="28.5" x14ac:dyDescent="0.8">
      <c r="B171" s="297" t="s">
        <v>187</v>
      </c>
      <c r="C171" s="442" t="s">
        <v>165</v>
      </c>
      <c r="D171" s="274">
        <v>99.77</v>
      </c>
      <c r="E171" s="274"/>
      <c r="F171" s="274"/>
      <c r="G171" s="274"/>
      <c r="H171" s="274"/>
      <c r="I171" s="443"/>
      <c r="J171" s="277">
        <v>857902.86</v>
      </c>
      <c r="K171" s="277">
        <v>857902.86</v>
      </c>
      <c r="L171" s="277">
        <v>855929.68</v>
      </c>
      <c r="M171" s="298">
        <v>1</v>
      </c>
    </row>
    <row r="172" spans="2:13" s="89" customFormat="1" ht="28.5" x14ac:dyDescent="0.8">
      <c r="B172" s="297" t="s">
        <v>187</v>
      </c>
      <c r="C172" s="442" t="s">
        <v>165</v>
      </c>
      <c r="D172" s="274">
        <v>99.8001</v>
      </c>
      <c r="E172" s="274"/>
      <c r="F172" s="274"/>
      <c r="G172" s="274"/>
      <c r="H172" s="274"/>
      <c r="I172" s="443"/>
      <c r="J172" s="277">
        <v>2512512.11</v>
      </c>
      <c r="K172" s="277">
        <v>2512512.11</v>
      </c>
      <c r="L172" s="277">
        <v>2507489.6</v>
      </c>
      <c r="M172" s="298">
        <v>1</v>
      </c>
    </row>
    <row r="173" spans="2:13" s="89" customFormat="1" ht="28.5" x14ac:dyDescent="0.8">
      <c r="B173" s="297" t="s">
        <v>187</v>
      </c>
      <c r="C173" s="442" t="s">
        <v>165</v>
      </c>
      <c r="D173" s="274">
        <v>99.82</v>
      </c>
      <c r="E173" s="274"/>
      <c r="F173" s="274"/>
      <c r="G173" s="274"/>
      <c r="H173" s="274"/>
      <c r="I173" s="443"/>
      <c r="J173" s="277">
        <v>1618711.14</v>
      </c>
      <c r="K173" s="277">
        <v>1618711.14</v>
      </c>
      <c r="L173" s="277">
        <v>1615797.46</v>
      </c>
      <c r="M173" s="298">
        <v>1</v>
      </c>
    </row>
    <row r="174" spans="2:13" s="89" customFormat="1" ht="28.5" x14ac:dyDescent="0.8">
      <c r="B174" s="297" t="s">
        <v>187</v>
      </c>
      <c r="C174" s="442" t="s">
        <v>165</v>
      </c>
      <c r="D174" s="274">
        <v>99.834999999999994</v>
      </c>
      <c r="E174" s="274"/>
      <c r="F174" s="274"/>
      <c r="G174" s="274"/>
      <c r="H174" s="274"/>
      <c r="I174" s="443"/>
      <c r="J174" s="277">
        <v>1257181.6000000001</v>
      </c>
      <c r="K174" s="277">
        <v>1257181.6000000001</v>
      </c>
      <c r="L174" s="277">
        <v>1255107.25</v>
      </c>
      <c r="M174" s="298">
        <v>1</v>
      </c>
    </row>
    <row r="175" spans="2:13" s="88" customFormat="1" ht="28.5" x14ac:dyDescent="0.8">
      <c r="B175" s="295" t="s">
        <v>171</v>
      </c>
      <c r="C175" s="454"/>
      <c r="D175" s="455"/>
      <c r="E175" s="455"/>
      <c r="F175" s="455"/>
      <c r="G175" s="455"/>
      <c r="H175" s="455"/>
      <c r="I175" s="456"/>
      <c r="J175" s="457">
        <v>16136458.199999999</v>
      </c>
      <c r="K175" s="457">
        <v>16136458.199999999</v>
      </c>
      <c r="L175" s="457">
        <v>16086780.379999995</v>
      </c>
      <c r="M175" s="296">
        <v>126</v>
      </c>
    </row>
    <row r="176" spans="2:13" s="88" customFormat="1" ht="28.5" x14ac:dyDescent="0.8">
      <c r="B176" s="295" t="s">
        <v>188</v>
      </c>
      <c r="C176" s="454"/>
      <c r="D176" s="455"/>
      <c r="E176" s="455"/>
      <c r="F176" s="455"/>
      <c r="G176" s="455"/>
      <c r="H176" s="455"/>
      <c r="I176" s="456"/>
      <c r="J176" s="457"/>
      <c r="K176" s="457"/>
      <c r="L176" s="457"/>
      <c r="M176" s="296"/>
    </row>
    <row r="177" spans="2:13" s="89" customFormat="1" ht="28.5" x14ac:dyDescent="0.8">
      <c r="B177" s="297" t="s">
        <v>187</v>
      </c>
      <c r="C177" s="442" t="s">
        <v>165</v>
      </c>
      <c r="D177" s="274">
        <v>91</v>
      </c>
      <c r="E177" s="274"/>
      <c r="F177" s="274"/>
      <c r="G177" s="274"/>
      <c r="H177" s="274"/>
      <c r="I177" s="443"/>
      <c r="J177" s="277">
        <v>9693.4199999999983</v>
      </c>
      <c r="K177" s="277">
        <v>9693.4199999999983</v>
      </c>
      <c r="L177" s="277">
        <v>8821.01</v>
      </c>
      <c r="M177" s="298">
        <v>2</v>
      </c>
    </row>
    <row r="178" spans="2:13" s="89" customFormat="1" ht="28.5" x14ac:dyDescent="0.8">
      <c r="B178" s="297" t="s">
        <v>187</v>
      </c>
      <c r="C178" s="442" t="s">
        <v>165</v>
      </c>
      <c r="D178" s="274">
        <v>91.1</v>
      </c>
      <c r="E178" s="274"/>
      <c r="F178" s="274"/>
      <c r="G178" s="274"/>
      <c r="H178" s="274"/>
      <c r="I178" s="443"/>
      <c r="J178" s="277">
        <v>335232.46000000002</v>
      </c>
      <c r="K178" s="277">
        <v>335232.46000000002</v>
      </c>
      <c r="L178" s="277">
        <v>305396.77</v>
      </c>
      <c r="M178" s="298">
        <v>1</v>
      </c>
    </row>
    <row r="179" spans="2:13" s="89" customFormat="1" ht="28.5" x14ac:dyDescent="0.8">
      <c r="B179" s="297" t="s">
        <v>187</v>
      </c>
      <c r="C179" s="442" t="s">
        <v>165</v>
      </c>
      <c r="D179" s="274">
        <v>91.2</v>
      </c>
      <c r="E179" s="274"/>
      <c r="F179" s="274"/>
      <c r="G179" s="274"/>
      <c r="H179" s="274"/>
      <c r="I179" s="443"/>
      <c r="J179" s="277">
        <v>16536.599999999999</v>
      </c>
      <c r="K179" s="277">
        <v>16536.599999999999</v>
      </c>
      <c r="L179" s="277">
        <v>15081.38</v>
      </c>
      <c r="M179" s="298">
        <v>1</v>
      </c>
    </row>
    <row r="180" spans="2:13" s="89" customFormat="1" ht="28.5" x14ac:dyDescent="0.8">
      <c r="B180" s="297" t="s">
        <v>187</v>
      </c>
      <c r="C180" s="442" t="s">
        <v>165</v>
      </c>
      <c r="D180" s="274">
        <v>91.3</v>
      </c>
      <c r="E180" s="274"/>
      <c r="F180" s="274"/>
      <c r="G180" s="274"/>
      <c r="H180" s="274"/>
      <c r="I180" s="443"/>
      <c r="J180" s="277">
        <v>97269.23000000001</v>
      </c>
      <c r="K180" s="277">
        <v>97269.23000000001</v>
      </c>
      <c r="L180" s="277">
        <v>88806.8</v>
      </c>
      <c r="M180" s="298">
        <v>4</v>
      </c>
    </row>
    <row r="181" spans="2:13" s="89" customFormat="1" ht="28.5" x14ac:dyDescent="0.8">
      <c r="B181" s="297" t="s">
        <v>187</v>
      </c>
      <c r="C181" s="442" t="s">
        <v>165</v>
      </c>
      <c r="D181" s="274">
        <v>91.4</v>
      </c>
      <c r="E181" s="274"/>
      <c r="F181" s="274"/>
      <c r="G181" s="274"/>
      <c r="H181" s="274"/>
      <c r="I181" s="443"/>
      <c r="J181" s="277">
        <v>1318557.6599999999</v>
      </c>
      <c r="K181" s="277">
        <v>1318557.6599999999</v>
      </c>
      <c r="L181" s="277">
        <v>1205161.7</v>
      </c>
      <c r="M181" s="298">
        <v>2</v>
      </c>
    </row>
    <row r="182" spans="2:13" s="89" customFormat="1" ht="28.5" x14ac:dyDescent="0.8">
      <c r="B182" s="297" t="s">
        <v>187</v>
      </c>
      <c r="C182" s="442" t="s">
        <v>165</v>
      </c>
      <c r="D182" s="274">
        <v>91.5</v>
      </c>
      <c r="E182" s="274"/>
      <c r="F182" s="274"/>
      <c r="G182" s="274"/>
      <c r="H182" s="274"/>
      <c r="I182" s="443"/>
      <c r="J182" s="277">
        <v>1020990.09</v>
      </c>
      <c r="K182" s="277">
        <v>1020990.09</v>
      </c>
      <c r="L182" s="277">
        <v>934205.92999999993</v>
      </c>
      <c r="M182" s="298">
        <v>7</v>
      </c>
    </row>
    <row r="183" spans="2:13" s="89" customFormat="1" ht="28.5" x14ac:dyDescent="0.8">
      <c r="B183" s="297" t="s">
        <v>187</v>
      </c>
      <c r="C183" s="442" t="s">
        <v>165</v>
      </c>
      <c r="D183" s="274">
        <v>91.56</v>
      </c>
      <c r="E183" s="274"/>
      <c r="F183" s="274"/>
      <c r="G183" s="274"/>
      <c r="H183" s="274"/>
      <c r="I183" s="443"/>
      <c r="J183" s="277">
        <v>1512411.13</v>
      </c>
      <c r="K183" s="277">
        <v>1512411.13</v>
      </c>
      <c r="L183" s="277">
        <v>1384763.63</v>
      </c>
      <c r="M183" s="298">
        <v>1</v>
      </c>
    </row>
    <row r="184" spans="2:13" s="89" customFormat="1" ht="28.5" x14ac:dyDescent="0.8">
      <c r="B184" s="297" t="s">
        <v>187</v>
      </c>
      <c r="C184" s="442" t="s">
        <v>165</v>
      </c>
      <c r="D184" s="274">
        <v>91.7</v>
      </c>
      <c r="E184" s="274"/>
      <c r="F184" s="274"/>
      <c r="G184" s="274"/>
      <c r="H184" s="274"/>
      <c r="I184" s="443"/>
      <c r="J184" s="277">
        <v>208680.59</v>
      </c>
      <c r="K184" s="277">
        <v>208680.59</v>
      </c>
      <c r="L184" s="277">
        <v>191360.1</v>
      </c>
      <c r="M184" s="298">
        <v>1</v>
      </c>
    </row>
    <row r="185" spans="2:13" s="88" customFormat="1" ht="28.5" x14ac:dyDescent="0.8">
      <c r="B185" s="295" t="s">
        <v>171</v>
      </c>
      <c r="C185" s="454"/>
      <c r="D185" s="455"/>
      <c r="E185" s="455"/>
      <c r="F185" s="455"/>
      <c r="G185" s="455"/>
      <c r="H185" s="455"/>
      <c r="I185" s="456"/>
      <c r="J185" s="457">
        <v>4519371.18</v>
      </c>
      <c r="K185" s="457">
        <v>4519371.18</v>
      </c>
      <c r="L185" s="457">
        <v>4133597.32</v>
      </c>
      <c r="M185" s="296">
        <v>19</v>
      </c>
    </row>
    <row r="186" spans="2:13" s="88" customFormat="1" ht="28.5" x14ac:dyDescent="0.8">
      <c r="B186" s="295" t="s">
        <v>189</v>
      </c>
      <c r="C186" s="454"/>
      <c r="D186" s="455"/>
      <c r="E186" s="455"/>
      <c r="F186" s="455"/>
      <c r="G186" s="455"/>
      <c r="H186" s="455"/>
      <c r="I186" s="456"/>
      <c r="J186" s="457"/>
      <c r="K186" s="457"/>
      <c r="L186" s="457"/>
      <c r="M186" s="296"/>
    </row>
    <row r="187" spans="2:13" s="89" customFormat="1" ht="28.5" x14ac:dyDescent="0.8">
      <c r="B187" s="297" t="s">
        <v>462</v>
      </c>
      <c r="C187" s="442" t="s">
        <v>165</v>
      </c>
      <c r="D187" s="274">
        <v>99.516800000000003</v>
      </c>
      <c r="E187" s="274">
        <v>8</v>
      </c>
      <c r="F187" s="274" t="s">
        <v>443</v>
      </c>
      <c r="G187" s="274">
        <v>9.25</v>
      </c>
      <c r="H187" s="274">
        <v>9.5758299999999998</v>
      </c>
      <c r="I187" s="443" t="s">
        <v>173</v>
      </c>
      <c r="J187" s="277">
        <v>1525.83</v>
      </c>
      <c r="K187" s="277">
        <v>9155</v>
      </c>
      <c r="L187" s="277">
        <v>1518.46</v>
      </c>
      <c r="M187" s="298">
        <v>1</v>
      </c>
    </row>
    <row r="188" spans="2:13" s="89" customFormat="1" ht="28.5" x14ac:dyDescent="0.8">
      <c r="B188" s="297" t="s">
        <v>462</v>
      </c>
      <c r="C188" s="442" t="s">
        <v>165</v>
      </c>
      <c r="D188" s="274">
        <v>99.279700000000005</v>
      </c>
      <c r="E188" s="274">
        <v>8</v>
      </c>
      <c r="F188" s="274" t="s">
        <v>463</v>
      </c>
      <c r="G188" s="274">
        <v>9.25</v>
      </c>
      <c r="H188" s="274">
        <v>9.5758299999999998</v>
      </c>
      <c r="I188" s="443" t="s">
        <v>173</v>
      </c>
      <c r="J188" s="277">
        <v>2074.77</v>
      </c>
      <c r="K188" s="277">
        <v>8298.8799999999992</v>
      </c>
      <c r="L188" s="277">
        <v>2059.83</v>
      </c>
      <c r="M188" s="298">
        <v>1</v>
      </c>
    </row>
    <row r="189" spans="2:13" s="89" customFormat="1" ht="28.5" x14ac:dyDescent="0.8">
      <c r="B189" s="297" t="s">
        <v>464</v>
      </c>
      <c r="C189" s="442" t="s">
        <v>165</v>
      </c>
      <c r="D189" s="274">
        <v>93.177599999999998</v>
      </c>
      <c r="E189" s="274">
        <v>6</v>
      </c>
      <c r="F189" s="274" t="s">
        <v>465</v>
      </c>
      <c r="G189" s="274">
        <v>8.5</v>
      </c>
      <c r="H189" s="274">
        <v>8.7747899999999994</v>
      </c>
      <c r="I189" s="443" t="s">
        <v>173</v>
      </c>
      <c r="J189" s="277">
        <v>93000</v>
      </c>
      <c r="K189" s="277">
        <v>93000</v>
      </c>
      <c r="L189" s="277">
        <v>86655.21</v>
      </c>
      <c r="M189" s="298">
        <v>1</v>
      </c>
    </row>
    <row r="190" spans="2:13" s="89" customFormat="1" ht="28.5" x14ac:dyDescent="0.8">
      <c r="B190" s="297" t="s">
        <v>464</v>
      </c>
      <c r="C190" s="442" t="s">
        <v>165</v>
      </c>
      <c r="D190" s="274">
        <v>91.4726</v>
      </c>
      <c r="E190" s="274">
        <v>6.65</v>
      </c>
      <c r="F190" s="274" t="s">
        <v>466</v>
      </c>
      <c r="G190" s="274">
        <v>8.75</v>
      </c>
      <c r="H190" s="274">
        <v>9.0413099999999993</v>
      </c>
      <c r="I190" s="443" t="s">
        <v>173</v>
      </c>
      <c r="J190" s="277">
        <v>1500000</v>
      </c>
      <c r="K190" s="277">
        <v>1500000</v>
      </c>
      <c r="L190" s="277">
        <v>1372090.15</v>
      </c>
      <c r="M190" s="298">
        <v>1</v>
      </c>
    </row>
    <row r="191" spans="2:13" s="89" customFormat="1" ht="28.5" x14ac:dyDescent="0.8">
      <c r="B191" s="297" t="s">
        <v>353</v>
      </c>
      <c r="C191" s="442" t="s">
        <v>165</v>
      </c>
      <c r="D191" s="274">
        <v>100.5745</v>
      </c>
      <c r="E191" s="274">
        <v>8</v>
      </c>
      <c r="F191" s="274" t="s">
        <v>467</v>
      </c>
      <c r="G191" s="274">
        <v>7.5</v>
      </c>
      <c r="H191" s="274">
        <v>7.7135800000000003</v>
      </c>
      <c r="I191" s="443" t="s">
        <v>173</v>
      </c>
      <c r="J191" s="277">
        <v>316410.90000000002</v>
      </c>
      <c r="K191" s="277">
        <v>632821.80000000005</v>
      </c>
      <c r="L191" s="277">
        <v>318228.78999999998</v>
      </c>
      <c r="M191" s="298">
        <v>1</v>
      </c>
    </row>
    <row r="192" spans="2:13" s="89" customFormat="1" ht="28.5" x14ac:dyDescent="0.8">
      <c r="B192" s="297" t="s">
        <v>353</v>
      </c>
      <c r="C192" s="442" t="s">
        <v>165</v>
      </c>
      <c r="D192" s="274">
        <v>95.614000000000004</v>
      </c>
      <c r="E192" s="274">
        <v>6.5</v>
      </c>
      <c r="F192" s="274" t="s">
        <v>344</v>
      </c>
      <c r="G192" s="274">
        <v>8.5</v>
      </c>
      <c r="H192" s="274">
        <v>8.6806199999999993</v>
      </c>
      <c r="I192" s="443" t="s">
        <v>173</v>
      </c>
      <c r="J192" s="277">
        <v>5000000</v>
      </c>
      <c r="K192" s="277">
        <v>5000000</v>
      </c>
      <c r="L192" s="277">
        <v>4780702.12</v>
      </c>
      <c r="M192" s="298">
        <v>2</v>
      </c>
    </row>
    <row r="193" spans="2:13" s="89" customFormat="1" ht="28.5" x14ac:dyDescent="0.8">
      <c r="B193" s="297" t="s">
        <v>192</v>
      </c>
      <c r="C193" s="442" t="s">
        <v>165</v>
      </c>
      <c r="D193" s="274">
        <v>100.0869</v>
      </c>
      <c r="E193" s="274">
        <v>8.5</v>
      </c>
      <c r="F193" s="274" t="s">
        <v>468</v>
      </c>
      <c r="G193" s="274">
        <v>8.4</v>
      </c>
      <c r="H193" s="274">
        <v>8.6683199999999996</v>
      </c>
      <c r="I193" s="443" t="s">
        <v>173</v>
      </c>
      <c r="J193" s="277">
        <v>100000</v>
      </c>
      <c r="K193" s="277">
        <v>149970</v>
      </c>
      <c r="L193" s="277">
        <v>100086.95</v>
      </c>
      <c r="M193" s="298">
        <v>1</v>
      </c>
    </row>
    <row r="194" spans="2:13" s="89" customFormat="1" ht="28.5" x14ac:dyDescent="0.8">
      <c r="B194" s="297" t="s">
        <v>192</v>
      </c>
      <c r="C194" s="442" t="s">
        <v>165</v>
      </c>
      <c r="D194" s="274">
        <v>100.0419</v>
      </c>
      <c r="E194" s="274">
        <v>8.5</v>
      </c>
      <c r="F194" s="274" t="s">
        <v>468</v>
      </c>
      <c r="G194" s="274">
        <v>8.4499999999999993</v>
      </c>
      <c r="H194" s="274">
        <v>8.7215500000000006</v>
      </c>
      <c r="I194" s="443" t="s">
        <v>173</v>
      </c>
      <c r="J194" s="277">
        <v>20000</v>
      </c>
      <c r="K194" s="277">
        <v>29994</v>
      </c>
      <c r="L194" s="277">
        <v>20008.38</v>
      </c>
      <c r="M194" s="298">
        <v>1</v>
      </c>
    </row>
    <row r="195" spans="2:13" s="89" customFormat="1" ht="28.5" x14ac:dyDescent="0.8">
      <c r="B195" s="297" t="s">
        <v>193</v>
      </c>
      <c r="C195" s="442" t="s">
        <v>165</v>
      </c>
      <c r="D195" s="274">
        <v>100.4175</v>
      </c>
      <c r="E195" s="274">
        <v>9</v>
      </c>
      <c r="F195" s="274" t="s">
        <v>469</v>
      </c>
      <c r="G195" s="274">
        <v>8.7481000000000009</v>
      </c>
      <c r="H195" s="274">
        <v>9.0392899999999994</v>
      </c>
      <c r="I195" s="443" t="s">
        <v>173</v>
      </c>
      <c r="J195" s="277">
        <v>150000</v>
      </c>
      <c r="K195" s="277">
        <v>200000</v>
      </c>
      <c r="L195" s="277">
        <v>150626.29</v>
      </c>
      <c r="M195" s="298">
        <v>1</v>
      </c>
    </row>
    <row r="196" spans="2:13" s="89" customFormat="1" ht="28.5" x14ac:dyDescent="0.8">
      <c r="B196" s="297" t="s">
        <v>193</v>
      </c>
      <c r="C196" s="442" t="s">
        <v>165</v>
      </c>
      <c r="D196" s="274">
        <v>98.980099999999993</v>
      </c>
      <c r="E196" s="274">
        <v>9</v>
      </c>
      <c r="F196" s="274" t="s">
        <v>470</v>
      </c>
      <c r="G196" s="274">
        <v>9.5</v>
      </c>
      <c r="H196" s="274">
        <v>9.8438199999999991</v>
      </c>
      <c r="I196" s="443" t="s">
        <v>173</v>
      </c>
      <c r="J196" s="277">
        <v>41859</v>
      </c>
      <c r="K196" s="277">
        <v>46510</v>
      </c>
      <c r="L196" s="277">
        <v>41432.089999999997</v>
      </c>
      <c r="M196" s="298">
        <v>2</v>
      </c>
    </row>
    <row r="197" spans="2:13" s="89" customFormat="1" ht="28.5" x14ac:dyDescent="0.8">
      <c r="B197" s="297" t="s">
        <v>294</v>
      </c>
      <c r="C197" s="442" t="s">
        <v>165</v>
      </c>
      <c r="D197" s="274">
        <v>99.772800000000004</v>
      </c>
      <c r="E197" s="274">
        <v>8</v>
      </c>
      <c r="F197" s="274" t="s">
        <v>471</v>
      </c>
      <c r="G197" s="274">
        <v>8.1099800000000002</v>
      </c>
      <c r="H197" s="274">
        <v>8.3599800000000002</v>
      </c>
      <c r="I197" s="443" t="s">
        <v>173</v>
      </c>
      <c r="J197" s="277">
        <v>46200</v>
      </c>
      <c r="K197" s="277">
        <v>48000</v>
      </c>
      <c r="L197" s="277">
        <v>46095.03</v>
      </c>
      <c r="M197" s="298">
        <v>3</v>
      </c>
    </row>
    <row r="198" spans="2:13" s="89" customFormat="1" ht="28.5" x14ac:dyDescent="0.8">
      <c r="B198" s="297" t="s">
        <v>294</v>
      </c>
      <c r="C198" s="442" t="s">
        <v>165</v>
      </c>
      <c r="D198" s="274">
        <v>98.746700000000004</v>
      </c>
      <c r="E198" s="274">
        <v>9</v>
      </c>
      <c r="F198" s="274" t="s">
        <v>472</v>
      </c>
      <c r="G198" s="274">
        <v>9.5</v>
      </c>
      <c r="H198" s="274">
        <v>9.8438199999999991</v>
      </c>
      <c r="I198" s="443" t="s">
        <v>173</v>
      </c>
      <c r="J198" s="277">
        <v>52154</v>
      </c>
      <c r="K198" s="277">
        <v>52154</v>
      </c>
      <c r="L198" s="277">
        <v>51500.4</v>
      </c>
      <c r="M198" s="298">
        <v>3</v>
      </c>
    </row>
    <row r="199" spans="2:13" s="89" customFormat="1" ht="28.5" x14ac:dyDescent="0.8">
      <c r="B199" s="297" t="s">
        <v>294</v>
      </c>
      <c r="C199" s="442" t="s">
        <v>165</v>
      </c>
      <c r="D199" s="274">
        <v>98.741699999999994</v>
      </c>
      <c r="E199" s="274">
        <v>9</v>
      </c>
      <c r="F199" s="274" t="s">
        <v>473</v>
      </c>
      <c r="G199" s="274">
        <v>9.5</v>
      </c>
      <c r="H199" s="274">
        <v>9.8438199999999991</v>
      </c>
      <c r="I199" s="443" t="s">
        <v>173</v>
      </c>
      <c r="J199" s="277">
        <v>20000</v>
      </c>
      <c r="K199" s="277">
        <v>20000</v>
      </c>
      <c r="L199" s="277">
        <v>19748.36</v>
      </c>
      <c r="M199" s="298">
        <v>1</v>
      </c>
    </row>
    <row r="200" spans="2:13" s="89" customFormat="1" ht="28.5" x14ac:dyDescent="0.8">
      <c r="B200" s="297" t="s">
        <v>194</v>
      </c>
      <c r="C200" s="442" t="s">
        <v>165</v>
      </c>
      <c r="D200" s="274">
        <v>98.939800000000005</v>
      </c>
      <c r="E200" s="274">
        <v>8</v>
      </c>
      <c r="F200" s="274" t="s">
        <v>297</v>
      </c>
      <c r="G200" s="274">
        <v>8.6080400000000008</v>
      </c>
      <c r="H200" s="274">
        <v>8.88992</v>
      </c>
      <c r="I200" s="443" t="s">
        <v>173</v>
      </c>
      <c r="J200" s="277">
        <v>45000</v>
      </c>
      <c r="K200" s="277">
        <v>60000</v>
      </c>
      <c r="L200" s="277">
        <v>44522.91</v>
      </c>
      <c r="M200" s="298">
        <v>1</v>
      </c>
    </row>
    <row r="201" spans="2:13" s="89" customFormat="1" ht="28.5" x14ac:dyDescent="0.8">
      <c r="B201" s="297" t="s">
        <v>194</v>
      </c>
      <c r="C201" s="442" t="s">
        <v>165</v>
      </c>
      <c r="D201" s="274">
        <v>99.680300000000003</v>
      </c>
      <c r="E201" s="274">
        <v>9</v>
      </c>
      <c r="F201" s="274" t="s">
        <v>474</v>
      </c>
      <c r="G201" s="274">
        <v>9.25</v>
      </c>
      <c r="H201" s="274">
        <v>9.5758299999999998</v>
      </c>
      <c r="I201" s="443" t="s">
        <v>173</v>
      </c>
      <c r="J201" s="277">
        <v>1326.46</v>
      </c>
      <c r="K201" s="277">
        <v>1447</v>
      </c>
      <c r="L201" s="277">
        <v>1322.22</v>
      </c>
      <c r="M201" s="298">
        <v>1</v>
      </c>
    </row>
    <row r="202" spans="2:13" s="89" customFormat="1" ht="28.5" x14ac:dyDescent="0.8">
      <c r="B202" s="297" t="s">
        <v>194</v>
      </c>
      <c r="C202" s="442" t="s">
        <v>165</v>
      </c>
      <c r="D202" s="274">
        <v>97.690899999999999</v>
      </c>
      <c r="E202" s="274">
        <v>8</v>
      </c>
      <c r="F202" s="274" t="s">
        <v>475</v>
      </c>
      <c r="G202" s="274">
        <v>9.25</v>
      </c>
      <c r="H202" s="274">
        <v>9.5758299999999998</v>
      </c>
      <c r="I202" s="443" t="s">
        <v>173</v>
      </c>
      <c r="J202" s="277">
        <v>2056</v>
      </c>
      <c r="K202" s="277">
        <v>2570</v>
      </c>
      <c r="L202" s="277">
        <v>2008.53</v>
      </c>
      <c r="M202" s="298">
        <v>1</v>
      </c>
    </row>
    <row r="203" spans="2:13" s="89" customFormat="1" ht="28.5" x14ac:dyDescent="0.8">
      <c r="B203" s="297" t="s">
        <v>194</v>
      </c>
      <c r="C203" s="442" t="s">
        <v>165</v>
      </c>
      <c r="D203" s="274">
        <v>98.989800000000002</v>
      </c>
      <c r="E203" s="274">
        <v>9</v>
      </c>
      <c r="F203" s="274" t="s">
        <v>476</v>
      </c>
      <c r="G203" s="274">
        <v>9.4995399999999997</v>
      </c>
      <c r="H203" s="274">
        <v>9.8433399999999995</v>
      </c>
      <c r="I203" s="443" t="s">
        <v>173</v>
      </c>
      <c r="J203" s="277">
        <v>60000.1</v>
      </c>
      <c r="K203" s="277">
        <v>63158</v>
      </c>
      <c r="L203" s="277">
        <v>59393.98</v>
      </c>
      <c r="M203" s="298">
        <v>1</v>
      </c>
    </row>
    <row r="204" spans="2:13" s="89" customFormat="1" ht="28.5" x14ac:dyDescent="0.8">
      <c r="B204" s="297" t="s">
        <v>345</v>
      </c>
      <c r="C204" s="442" t="s">
        <v>165</v>
      </c>
      <c r="D204" s="274">
        <v>100.8086</v>
      </c>
      <c r="E204" s="274">
        <v>8.25</v>
      </c>
      <c r="F204" s="274" t="s">
        <v>336</v>
      </c>
      <c r="G204" s="274">
        <v>5.7</v>
      </c>
      <c r="H204" s="274">
        <v>5.8229899999999999</v>
      </c>
      <c r="I204" s="443" t="s">
        <v>173</v>
      </c>
      <c r="J204" s="277">
        <v>340363.63</v>
      </c>
      <c r="K204" s="277">
        <v>787878.78</v>
      </c>
      <c r="L204" s="277">
        <v>343115.93</v>
      </c>
      <c r="M204" s="298">
        <v>1</v>
      </c>
    </row>
    <row r="205" spans="2:13" s="89" customFormat="1" ht="28.5" x14ac:dyDescent="0.8">
      <c r="B205" s="297" t="s">
        <v>345</v>
      </c>
      <c r="C205" s="442" t="s">
        <v>165</v>
      </c>
      <c r="D205" s="274">
        <v>100.276</v>
      </c>
      <c r="E205" s="274">
        <v>8.25</v>
      </c>
      <c r="F205" s="274" t="s">
        <v>377</v>
      </c>
      <c r="G205" s="274">
        <v>7.25</v>
      </c>
      <c r="H205" s="274">
        <v>7.4266100000000002</v>
      </c>
      <c r="I205" s="443" t="s">
        <v>173</v>
      </c>
      <c r="J205" s="277">
        <v>1000000</v>
      </c>
      <c r="K205" s="277">
        <v>2314814.81</v>
      </c>
      <c r="L205" s="277">
        <v>1002760.29</v>
      </c>
      <c r="M205" s="298">
        <v>1</v>
      </c>
    </row>
    <row r="206" spans="2:13" s="89" customFormat="1" ht="28.5" x14ac:dyDescent="0.8">
      <c r="B206" s="297" t="s">
        <v>477</v>
      </c>
      <c r="C206" s="442" t="s">
        <v>165</v>
      </c>
      <c r="D206" s="274">
        <v>99.994500000000002</v>
      </c>
      <c r="E206" s="274">
        <v>9.5</v>
      </c>
      <c r="F206" s="274" t="s">
        <v>478</v>
      </c>
      <c r="G206" s="274">
        <v>9.4993999999999996</v>
      </c>
      <c r="H206" s="274">
        <v>9.8431800000000003</v>
      </c>
      <c r="I206" s="443" t="s">
        <v>173</v>
      </c>
      <c r="J206" s="277">
        <v>148925</v>
      </c>
      <c r="K206" s="277">
        <v>161000</v>
      </c>
      <c r="L206" s="277">
        <v>148916.82</v>
      </c>
      <c r="M206" s="298">
        <v>1</v>
      </c>
    </row>
    <row r="207" spans="2:13" s="89" customFormat="1" ht="28.5" x14ac:dyDescent="0.8">
      <c r="B207" s="297" t="s">
        <v>479</v>
      </c>
      <c r="C207" s="442" t="s">
        <v>165</v>
      </c>
      <c r="D207" s="274">
        <v>99.952200000000005</v>
      </c>
      <c r="E207" s="274">
        <v>8</v>
      </c>
      <c r="F207" s="274" t="s">
        <v>480</v>
      </c>
      <c r="G207" s="274">
        <v>8.1140299999999996</v>
      </c>
      <c r="H207" s="274">
        <v>8.3642800000000008</v>
      </c>
      <c r="I207" s="443" t="s">
        <v>173</v>
      </c>
      <c r="J207" s="277">
        <v>150000</v>
      </c>
      <c r="K207" s="277">
        <v>750000</v>
      </c>
      <c r="L207" s="277">
        <v>149928.29999999999</v>
      </c>
      <c r="M207" s="298">
        <v>1</v>
      </c>
    </row>
    <row r="208" spans="2:13" s="89" customFormat="1" ht="28.5" x14ac:dyDescent="0.8">
      <c r="B208" s="297" t="s">
        <v>196</v>
      </c>
      <c r="C208" s="442" t="s">
        <v>165</v>
      </c>
      <c r="D208" s="274">
        <v>99.993200000000002</v>
      </c>
      <c r="E208" s="274">
        <v>9.75</v>
      </c>
      <c r="F208" s="274" t="s">
        <v>481</v>
      </c>
      <c r="G208" s="274">
        <v>9.75</v>
      </c>
      <c r="H208" s="274">
        <v>10.112310000000001</v>
      </c>
      <c r="I208" s="443" t="s">
        <v>173</v>
      </c>
      <c r="J208" s="277">
        <v>400000</v>
      </c>
      <c r="K208" s="277">
        <v>400000</v>
      </c>
      <c r="L208" s="277">
        <v>399973.14</v>
      </c>
      <c r="M208" s="298">
        <v>2</v>
      </c>
    </row>
    <row r="209" spans="2:13" s="89" customFormat="1" ht="28.5" x14ac:dyDescent="0.8">
      <c r="B209" s="297" t="s">
        <v>196</v>
      </c>
      <c r="C209" s="442" t="s">
        <v>165</v>
      </c>
      <c r="D209" s="274">
        <v>99.994699999999995</v>
      </c>
      <c r="E209" s="274">
        <v>9.75</v>
      </c>
      <c r="F209" s="274" t="s">
        <v>482</v>
      </c>
      <c r="G209" s="274">
        <v>9.75</v>
      </c>
      <c r="H209" s="274">
        <v>10.112310000000001</v>
      </c>
      <c r="I209" s="443" t="s">
        <v>173</v>
      </c>
      <c r="J209" s="277">
        <v>250000</v>
      </c>
      <c r="K209" s="277">
        <v>250000</v>
      </c>
      <c r="L209" s="277">
        <v>249986.9</v>
      </c>
      <c r="M209" s="298">
        <v>2</v>
      </c>
    </row>
    <row r="210" spans="2:13" s="89" customFormat="1" ht="28.5" x14ac:dyDescent="0.8">
      <c r="B210" s="297" t="s">
        <v>196</v>
      </c>
      <c r="C210" s="442" t="s">
        <v>165</v>
      </c>
      <c r="D210" s="274">
        <v>99.995099999999994</v>
      </c>
      <c r="E210" s="274">
        <v>9.75</v>
      </c>
      <c r="F210" s="274" t="s">
        <v>483</v>
      </c>
      <c r="G210" s="274">
        <v>9.75</v>
      </c>
      <c r="H210" s="274">
        <v>10.112310000000001</v>
      </c>
      <c r="I210" s="443" t="s">
        <v>173</v>
      </c>
      <c r="J210" s="277">
        <v>250000</v>
      </c>
      <c r="K210" s="277">
        <v>250000</v>
      </c>
      <c r="L210" s="277">
        <v>249987.8</v>
      </c>
      <c r="M210" s="298">
        <v>2</v>
      </c>
    </row>
    <row r="211" spans="2:13" s="89" customFormat="1" ht="28.5" x14ac:dyDescent="0.8">
      <c r="B211" s="297" t="s">
        <v>196</v>
      </c>
      <c r="C211" s="442" t="s">
        <v>165</v>
      </c>
      <c r="D211" s="274">
        <v>99.996300000000005</v>
      </c>
      <c r="E211" s="274">
        <v>9.75</v>
      </c>
      <c r="F211" s="274" t="s">
        <v>484</v>
      </c>
      <c r="G211" s="274">
        <v>9.75</v>
      </c>
      <c r="H211" s="274">
        <v>10.112310000000001</v>
      </c>
      <c r="I211" s="443" t="s">
        <v>173</v>
      </c>
      <c r="J211" s="277">
        <v>200000</v>
      </c>
      <c r="K211" s="277">
        <v>200000</v>
      </c>
      <c r="L211" s="277">
        <v>199992.77</v>
      </c>
      <c r="M211" s="298">
        <v>1</v>
      </c>
    </row>
    <row r="212" spans="2:13" s="89" customFormat="1" ht="28.5" x14ac:dyDescent="0.8">
      <c r="B212" s="297" t="s">
        <v>274</v>
      </c>
      <c r="C212" s="442" t="s">
        <v>165</v>
      </c>
      <c r="D212" s="274">
        <v>99.993200000000002</v>
      </c>
      <c r="E212" s="274">
        <v>9.5</v>
      </c>
      <c r="F212" s="274" t="s">
        <v>485</v>
      </c>
      <c r="G212" s="274">
        <v>9.5</v>
      </c>
      <c r="H212" s="274">
        <v>9.8438199999999991</v>
      </c>
      <c r="I212" s="443" t="s">
        <v>173</v>
      </c>
      <c r="J212" s="277">
        <v>65246.83</v>
      </c>
      <c r="K212" s="277">
        <v>77674.8</v>
      </c>
      <c r="L212" s="277">
        <v>65242.400000000001</v>
      </c>
      <c r="M212" s="298">
        <v>1</v>
      </c>
    </row>
    <row r="213" spans="2:13" s="89" customFormat="1" ht="28.5" x14ac:dyDescent="0.8">
      <c r="B213" s="297" t="s">
        <v>274</v>
      </c>
      <c r="C213" s="442" t="s">
        <v>165</v>
      </c>
      <c r="D213" s="274">
        <v>99.4221</v>
      </c>
      <c r="E213" s="274">
        <v>9.25</v>
      </c>
      <c r="F213" s="274" t="s">
        <v>486</v>
      </c>
      <c r="G213" s="274">
        <v>9.5</v>
      </c>
      <c r="H213" s="274">
        <v>9.8438199999999991</v>
      </c>
      <c r="I213" s="443" t="s">
        <v>173</v>
      </c>
      <c r="J213" s="277">
        <v>16700.78</v>
      </c>
      <c r="K213" s="277">
        <v>17129</v>
      </c>
      <c r="L213" s="277">
        <v>16604.27</v>
      </c>
      <c r="M213" s="298">
        <v>1</v>
      </c>
    </row>
    <row r="214" spans="2:13" s="89" customFormat="1" ht="28.5" x14ac:dyDescent="0.8">
      <c r="B214" s="297" t="s">
        <v>274</v>
      </c>
      <c r="C214" s="442" t="s">
        <v>165</v>
      </c>
      <c r="D214" s="274">
        <v>99.419399999999996</v>
      </c>
      <c r="E214" s="274">
        <v>9.25</v>
      </c>
      <c r="F214" s="274" t="s">
        <v>487</v>
      </c>
      <c r="G214" s="274">
        <v>9.5</v>
      </c>
      <c r="H214" s="274">
        <v>9.8438199999999991</v>
      </c>
      <c r="I214" s="443" t="s">
        <v>173</v>
      </c>
      <c r="J214" s="277">
        <v>611750.1</v>
      </c>
      <c r="K214" s="277">
        <v>627436</v>
      </c>
      <c r="L214" s="277">
        <v>608198.48</v>
      </c>
      <c r="M214" s="298">
        <v>2</v>
      </c>
    </row>
    <row r="215" spans="2:13" s="89" customFormat="1" ht="28.5" x14ac:dyDescent="0.8">
      <c r="B215" s="297" t="s">
        <v>246</v>
      </c>
      <c r="C215" s="442" t="s">
        <v>165</v>
      </c>
      <c r="D215" s="274">
        <v>97.229100000000003</v>
      </c>
      <c r="E215" s="274">
        <v>7</v>
      </c>
      <c r="F215" s="274" t="s">
        <v>488</v>
      </c>
      <c r="G215" s="274">
        <v>8</v>
      </c>
      <c r="H215" s="274">
        <v>8.2432099999999995</v>
      </c>
      <c r="I215" s="443" t="s">
        <v>173</v>
      </c>
      <c r="J215" s="277">
        <v>125125</v>
      </c>
      <c r="K215" s="277">
        <v>130000</v>
      </c>
      <c r="L215" s="277">
        <v>121657.91</v>
      </c>
      <c r="M215" s="298">
        <v>3</v>
      </c>
    </row>
    <row r="216" spans="2:13" s="89" customFormat="1" ht="28.5" x14ac:dyDescent="0.8">
      <c r="B216" s="297" t="s">
        <v>246</v>
      </c>
      <c r="C216" s="442" t="s">
        <v>165</v>
      </c>
      <c r="D216" s="274">
        <v>98.262500000000003</v>
      </c>
      <c r="E216" s="274">
        <v>9</v>
      </c>
      <c r="F216" s="274" t="s">
        <v>489</v>
      </c>
      <c r="G216" s="274">
        <v>9.6</v>
      </c>
      <c r="H216" s="274">
        <v>9.9511599999999998</v>
      </c>
      <c r="I216" s="443" t="s">
        <v>173</v>
      </c>
      <c r="J216" s="277">
        <v>900000</v>
      </c>
      <c r="K216" s="277">
        <v>900000</v>
      </c>
      <c r="L216" s="277">
        <v>884362.88</v>
      </c>
      <c r="M216" s="298">
        <v>1</v>
      </c>
    </row>
    <row r="217" spans="2:13" s="89" customFormat="1" ht="28.5" x14ac:dyDescent="0.8">
      <c r="B217" s="297" t="s">
        <v>197</v>
      </c>
      <c r="C217" s="442" t="s">
        <v>165</v>
      </c>
      <c r="D217" s="274">
        <v>99.995599999999996</v>
      </c>
      <c r="E217" s="274">
        <v>8</v>
      </c>
      <c r="F217" s="274" t="s">
        <v>490</v>
      </c>
      <c r="G217" s="274">
        <v>8</v>
      </c>
      <c r="H217" s="274">
        <v>8.2432099999999995</v>
      </c>
      <c r="I217" s="443" t="s">
        <v>173</v>
      </c>
      <c r="J217" s="277">
        <v>4400</v>
      </c>
      <c r="K217" s="277">
        <v>11000</v>
      </c>
      <c r="L217" s="277">
        <v>4399.8100000000004</v>
      </c>
      <c r="M217" s="298">
        <v>1</v>
      </c>
    </row>
    <row r="218" spans="2:13" s="89" customFormat="1" ht="28.5" x14ac:dyDescent="0.8">
      <c r="B218" s="297" t="s">
        <v>197</v>
      </c>
      <c r="C218" s="442" t="s">
        <v>165</v>
      </c>
      <c r="D218" s="274">
        <v>99.995699999999999</v>
      </c>
      <c r="E218" s="274">
        <v>8</v>
      </c>
      <c r="F218" s="274" t="s">
        <v>395</v>
      </c>
      <c r="G218" s="274">
        <v>8</v>
      </c>
      <c r="H218" s="274">
        <v>8.2432099999999995</v>
      </c>
      <c r="I218" s="443" t="s">
        <v>173</v>
      </c>
      <c r="J218" s="277">
        <v>6000</v>
      </c>
      <c r="K218" s="277">
        <v>15000</v>
      </c>
      <c r="L218" s="277">
        <v>5999.75</v>
      </c>
      <c r="M218" s="298">
        <v>1</v>
      </c>
    </row>
    <row r="219" spans="2:13" s="89" customFormat="1" ht="28.5" x14ac:dyDescent="0.8">
      <c r="B219" s="297" t="s">
        <v>197</v>
      </c>
      <c r="C219" s="442" t="s">
        <v>165</v>
      </c>
      <c r="D219" s="274">
        <v>95.802400000000006</v>
      </c>
      <c r="E219" s="274">
        <v>7</v>
      </c>
      <c r="F219" s="274" t="s">
        <v>491</v>
      </c>
      <c r="G219" s="274">
        <v>8.5</v>
      </c>
      <c r="H219" s="274">
        <v>8.7747899999999994</v>
      </c>
      <c r="I219" s="443" t="s">
        <v>173</v>
      </c>
      <c r="J219" s="277">
        <v>34714.800000000003</v>
      </c>
      <c r="K219" s="277">
        <v>36000</v>
      </c>
      <c r="L219" s="277">
        <v>33257.620000000003</v>
      </c>
      <c r="M219" s="298">
        <v>2</v>
      </c>
    </row>
    <row r="220" spans="2:13" s="89" customFormat="1" ht="28.5" x14ac:dyDescent="0.8">
      <c r="B220" s="297" t="s">
        <v>197</v>
      </c>
      <c r="C220" s="442" t="s">
        <v>165</v>
      </c>
      <c r="D220" s="274">
        <v>95.780600000000007</v>
      </c>
      <c r="E220" s="274">
        <v>7</v>
      </c>
      <c r="F220" s="274" t="s">
        <v>339</v>
      </c>
      <c r="G220" s="274">
        <v>8.5</v>
      </c>
      <c r="H220" s="274">
        <v>8.7747899999999994</v>
      </c>
      <c r="I220" s="443" t="s">
        <v>173</v>
      </c>
      <c r="J220" s="277">
        <v>31821.9</v>
      </c>
      <c r="K220" s="277">
        <v>33000</v>
      </c>
      <c r="L220" s="277">
        <v>30479.22</v>
      </c>
      <c r="M220" s="298">
        <v>1</v>
      </c>
    </row>
    <row r="221" spans="2:13" s="89" customFormat="1" ht="28.5" x14ac:dyDescent="0.8">
      <c r="B221" s="297" t="s">
        <v>197</v>
      </c>
      <c r="C221" s="442" t="s">
        <v>165</v>
      </c>
      <c r="D221" s="274">
        <v>99.994399999999999</v>
      </c>
      <c r="E221" s="274">
        <v>9</v>
      </c>
      <c r="F221" s="274" t="s">
        <v>492</v>
      </c>
      <c r="G221" s="274">
        <v>9</v>
      </c>
      <c r="H221" s="274">
        <v>9.3083299999999998</v>
      </c>
      <c r="I221" s="443" t="s">
        <v>173</v>
      </c>
      <c r="J221" s="277">
        <v>3600</v>
      </c>
      <c r="K221" s="277">
        <v>8000</v>
      </c>
      <c r="L221" s="277">
        <v>3599.8</v>
      </c>
      <c r="M221" s="298">
        <v>1</v>
      </c>
    </row>
    <row r="222" spans="2:13" s="89" customFormat="1" ht="28.5" x14ac:dyDescent="0.8">
      <c r="B222" s="297" t="s">
        <v>298</v>
      </c>
      <c r="C222" s="442" t="s">
        <v>165</v>
      </c>
      <c r="D222" s="274">
        <v>100.0628</v>
      </c>
      <c r="E222" s="274">
        <v>8</v>
      </c>
      <c r="F222" s="274" t="s">
        <v>485</v>
      </c>
      <c r="G222" s="274">
        <v>7.8667899999999999</v>
      </c>
      <c r="H222" s="274">
        <v>8.1019199999999998</v>
      </c>
      <c r="I222" s="443" t="s">
        <v>173</v>
      </c>
      <c r="J222" s="277">
        <v>180000</v>
      </c>
      <c r="K222" s="277">
        <v>900000</v>
      </c>
      <c r="L222" s="277">
        <v>180113.04</v>
      </c>
      <c r="M222" s="298">
        <v>1</v>
      </c>
    </row>
    <row r="223" spans="2:13" s="89" customFormat="1" ht="28.5" x14ac:dyDescent="0.8">
      <c r="B223" s="297" t="s">
        <v>298</v>
      </c>
      <c r="C223" s="442" t="s">
        <v>165</v>
      </c>
      <c r="D223" s="274">
        <v>97.473699999999994</v>
      </c>
      <c r="E223" s="274">
        <v>8</v>
      </c>
      <c r="F223" s="274" t="s">
        <v>493</v>
      </c>
      <c r="G223" s="274">
        <v>9.25</v>
      </c>
      <c r="H223" s="274">
        <v>9.5758299999999998</v>
      </c>
      <c r="I223" s="443" t="s">
        <v>173</v>
      </c>
      <c r="J223" s="277">
        <v>10000</v>
      </c>
      <c r="K223" s="277">
        <v>10000</v>
      </c>
      <c r="L223" s="277">
        <v>9747.3700000000008</v>
      </c>
      <c r="M223" s="298">
        <v>1</v>
      </c>
    </row>
    <row r="224" spans="2:13" s="89" customFormat="1" ht="28.5" x14ac:dyDescent="0.8">
      <c r="B224" s="297" t="s">
        <v>298</v>
      </c>
      <c r="C224" s="442" t="s">
        <v>165</v>
      </c>
      <c r="D224" s="274">
        <v>97.4529</v>
      </c>
      <c r="E224" s="274">
        <v>8</v>
      </c>
      <c r="F224" s="274" t="s">
        <v>494</v>
      </c>
      <c r="G224" s="274">
        <v>9.25</v>
      </c>
      <c r="H224" s="274">
        <v>9.5758299999999998</v>
      </c>
      <c r="I224" s="443" t="s">
        <v>173</v>
      </c>
      <c r="J224" s="277">
        <v>25000</v>
      </c>
      <c r="K224" s="277">
        <v>25000</v>
      </c>
      <c r="L224" s="277">
        <v>24363.23</v>
      </c>
      <c r="M224" s="298">
        <v>1</v>
      </c>
    </row>
    <row r="225" spans="2:13" s="89" customFormat="1" ht="28.5" x14ac:dyDescent="0.8">
      <c r="B225" s="297" t="s">
        <v>298</v>
      </c>
      <c r="C225" s="442" t="s">
        <v>165</v>
      </c>
      <c r="D225" s="274">
        <v>97.441199999999995</v>
      </c>
      <c r="E225" s="274">
        <v>8</v>
      </c>
      <c r="F225" s="274" t="s">
        <v>495</v>
      </c>
      <c r="G225" s="274">
        <v>9.25</v>
      </c>
      <c r="H225" s="274">
        <v>9.5758299999999998</v>
      </c>
      <c r="I225" s="443" t="s">
        <v>173</v>
      </c>
      <c r="J225" s="277">
        <v>8000</v>
      </c>
      <c r="K225" s="277">
        <v>8000</v>
      </c>
      <c r="L225" s="277">
        <v>7795.3</v>
      </c>
      <c r="M225" s="298">
        <v>1</v>
      </c>
    </row>
    <row r="226" spans="2:13" s="89" customFormat="1" ht="28.5" x14ac:dyDescent="0.8">
      <c r="B226" s="297" t="s">
        <v>298</v>
      </c>
      <c r="C226" s="442" t="s">
        <v>165</v>
      </c>
      <c r="D226" s="274">
        <v>97.418000000000006</v>
      </c>
      <c r="E226" s="274">
        <v>8</v>
      </c>
      <c r="F226" s="274" t="s">
        <v>293</v>
      </c>
      <c r="G226" s="274">
        <v>9.25</v>
      </c>
      <c r="H226" s="274">
        <v>9.5758299999999998</v>
      </c>
      <c r="I226" s="443" t="s">
        <v>173</v>
      </c>
      <c r="J226" s="277">
        <v>5000</v>
      </c>
      <c r="K226" s="277">
        <v>5000</v>
      </c>
      <c r="L226" s="277">
        <v>4870.8999999999996</v>
      </c>
      <c r="M226" s="298">
        <v>1</v>
      </c>
    </row>
    <row r="227" spans="2:13" s="89" customFormat="1" ht="28.5" x14ac:dyDescent="0.8">
      <c r="B227" s="297" t="s">
        <v>298</v>
      </c>
      <c r="C227" s="442" t="s">
        <v>165</v>
      </c>
      <c r="D227" s="274">
        <v>97.392499999999998</v>
      </c>
      <c r="E227" s="274">
        <v>8</v>
      </c>
      <c r="F227" s="274" t="s">
        <v>496</v>
      </c>
      <c r="G227" s="274">
        <v>9.25</v>
      </c>
      <c r="H227" s="274">
        <v>9.5758299999999998</v>
      </c>
      <c r="I227" s="443" t="s">
        <v>173</v>
      </c>
      <c r="J227" s="277">
        <v>7373</v>
      </c>
      <c r="K227" s="277">
        <v>7373</v>
      </c>
      <c r="L227" s="277">
        <v>7180.75</v>
      </c>
      <c r="M227" s="298">
        <v>1</v>
      </c>
    </row>
    <row r="228" spans="2:13" s="89" customFormat="1" ht="28.5" x14ac:dyDescent="0.8">
      <c r="B228" s="297" t="s">
        <v>298</v>
      </c>
      <c r="C228" s="442" t="s">
        <v>165</v>
      </c>
      <c r="D228" s="274">
        <v>96.444500000000005</v>
      </c>
      <c r="E228" s="274">
        <v>8</v>
      </c>
      <c r="F228" s="274" t="s">
        <v>497</v>
      </c>
      <c r="G228" s="274">
        <v>9.5</v>
      </c>
      <c r="H228" s="274">
        <v>9.8438199999999991</v>
      </c>
      <c r="I228" s="443" t="s">
        <v>173</v>
      </c>
      <c r="J228" s="277">
        <v>11573</v>
      </c>
      <c r="K228" s="277">
        <v>11573</v>
      </c>
      <c r="L228" s="277">
        <v>11161.52</v>
      </c>
      <c r="M228" s="298">
        <v>1</v>
      </c>
    </row>
    <row r="229" spans="2:13" s="89" customFormat="1" ht="28.5" x14ac:dyDescent="0.8">
      <c r="B229" s="297" t="s">
        <v>298</v>
      </c>
      <c r="C229" s="442" t="s">
        <v>165</v>
      </c>
      <c r="D229" s="274">
        <v>96.441100000000006</v>
      </c>
      <c r="E229" s="274">
        <v>8</v>
      </c>
      <c r="F229" s="274" t="s">
        <v>498</v>
      </c>
      <c r="G229" s="274">
        <v>9.5</v>
      </c>
      <c r="H229" s="274">
        <v>9.8438199999999991</v>
      </c>
      <c r="I229" s="443" t="s">
        <v>173</v>
      </c>
      <c r="J229" s="277">
        <v>2530.96</v>
      </c>
      <c r="K229" s="277">
        <v>2530.96</v>
      </c>
      <c r="L229" s="277">
        <v>2440.89</v>
      </c>
      <c r="M229" s="298">
        <v>1</v>
      </c>
    </row>
    <row r="230" spans="2:13" s="89" customFormat="1" ht="28.5" x14ac:dyDescent="0.8">
      <c r="B230" s="297" t="s">
        <v>298</v>
      </c>
      <c r="C230" s="442" t="s">
        <v>165</v>
      </c>
      <c r="D230" s="274">
        <v>96.424400000000006</v>
      </c>
      <c r="E230" s="274">
        <v>8</v>
      </c>
      <c r="F230" s="274" t="s">
        <v>499</v>
      </c>
      <c r="G230" s="274">
        <v>9.5</v>
      </c>
      <c r="H230" s="274">
        <v>9.8438199999999991</v>
      </c>
      <c r="I230" s="443" t="s">
        <v>173</v>
      </c>
      <c r="J230" s="277">
        <v>1484</v>
      </c>
      <c r="K230" s="277">
        <v>1484</v>
      </c>
      <c r="L230" s="277">
        <v>1430.94</v>
      </c>
      <c r="M230" s="298">
        <v>1</v>
      </c>
    </row>
    <row r="231" spans="2:13" s="89" customFormat="1" ht="28.5" x14ac:dyDescent="0.8">
      <c r="B231" s="297" t="s">
        <v>298</v>
      </c>
      <c r="C231" s="442" t="s">
        <v>165</v>
      </c>
      <c r="D231" s="274">
        <v>96.411100000000005</v>
      </c>
      <c r="E231" s="274">
        <v>8</v>
      </c>
      <c r="F231" s="274" t="s">
        <v>500</v>
      </c>
      <c r="G231" s="274">
        <v>9.5</v>
      </c>
      <c r="H231" s="274">
        <v>9.8438199999999991</v>
      </c>
      <c r="I231" s="443" t="s">
        <v>173</v>
      </c>
      <c r="J231" s="277">
        <v>8513</v>
      </c>
      <c r="K231" s="277">
        <v>8513</v>
      </c>
      <c r="L231" s="277">
        <v>8207.48</v>
      </c>
      <c r="M231" s="298">
        <v>1</v>
      </c>
    </row>
    <row r="232" spans="2:13" s="89" customFormat="1" ht="28.5" x14ac:dyDescent="0.8">
      <c r="B232" s="297" t="s">
        <v>298</v>
      </c>
      <c r="C232" s="442" t="s">
        <v>165</v>
      </c>
      <c r="D232" s="274">
        <v>96.3947</v>
      </c>
      <c r="E232" s="274">
        <v>8</v>
      </c>
      <c r="F232" s="274" t="s">
        <v>501</v>
      </c>
      <c r="G232" s="274">
        <v>9.5</v>
      </c>
      <c r="H232" s="274">
        <v>9.8438199999999991</v>
      </c>
      <c r="I232" s="443" t="s">
        <v>173</v>
      </c>
      <c r="J232" s="277">
        <v>8147</v>
      </c>
      <c r="K232" s="277">
        <v>8147</v>
      </c>
      <c r="L232" s="277">
        <v>7853.28</v>
      </c>
      <c r="M232" s="298">
        <v>1</v>
      </c>
    </row>
    <row r="233" spans="2:13" s="89" customFormat="1" ht="28.5" x14ac:dyDescent="0.8">
      <c r="B233" s="297" t="s">
        <v>398</v>
      </c>
      <c r="C233" s="442" t="s">
        <v>165</v>
      </c>
      <c r="D233" s="274">
        <v>99.781700000000001</v>
      </c>
      <c r="E233" s="274">
        <v>8.5</v>
      </c>
      <c r="F233" s="274" t="s">
        <v>502</v>
      </c>
      <c r="G233" s="274">
        <v>8.6</v>
      </c>
      <c r="H233" s="274">
        <v>8.8813399999999998</v>
      </c>
      <c r="I233" s="443" t="s">
        <v>173</v>
      </c>
      <c r="J233" s="277">
        <v>1300000</v>
      </c>
      <c r="K233" s="277">
        <v>1300000</v>
      </c>
      <c r="L233" s="277">
        <v>1297162.24</v>
      </c>
      <c r="M233" s="298">
        <v>2</v>
      </c>
    </row>
    <row r="234" spans="2:13" s="89" customFormat="1" ht="28.5" x14ac:dyDescent="0.8">
      <c r="B234" s="297" t="s">
        <v>398</v>
      </c>
      <c r="C234" s="442" t="s">
        <v>165</v>
      </c>
      <c r="D234" s="274">
        <v>99.780299999999997</v>
      </c>
      <c r="E234" s="274">
        <v>8.5</v>
      </c>
      <c r="F234" s="274" t="s">
        <v>503</v>
      </c>
      <c r="G234" s="274">
        <v>8.6</v>
      </c>
      <c r="H234" s="274">
        <v>8.8813399999999998</v>
      </c>
      <c r="I234" s="443" t="s">
        <v>173</v>
      </c>
      <c r="J234" s="277">
        <v>1370000</v>
      </c>
      <c r="K234" s="277">
        <v>1370000</v>
      </c>
      <c r="L234" s="277">
        <v>1366990.47</v>
      </c>
      <c r="M234" s="298">
        <v>1</v>
      </c>
    </row>
    <row r="235" spans="2:13" s="89" customFormat="1" ht="28.5" x14ac:dyDescent="0.8">
      <c r="B235" s="297" t="s">
        <v>398</v>
      </c>
      <c r="C235" s="442" t="s">
        <v>165</v>
      </c>
      <c r="D235" s="274">
        <v>99.777100000000004</v>
      </c>
      <c r="E235" s="274">
        <v>8.5</v>
      </c>
      <c r="F235" s="274" t="s">
        <v>504</v>
      </c>
      <c r="G235" s="274">
        <v>8.6</v>
      </c>
      <c r="H235" s="274">
        <v>8.8813399999999998</v>
      </c>
      <c r="I235" s="443" t="s">
        <v>173</v>
      </c>
      <c r="J235" s="277">
        <v>1022946</v>
      </c>
      <c r="K235" s="277">
        <v>1022946</v>
      </c>
      <c r="L235" s="277">
        <v>1020666.86</v>
      </c>
      <c r="M235" s="298">
        <v>2</v>
      </c>
    </row>
    <row r="236" spans="2:13" s="89" customFormat="1" ht="28.5" x14ac:dyDescent="0.8">
      <c r="B236" s="297" t="s">
        <v>398</v>
      </c>
      <c r="C236" s="442" t="s">
        <v>165</v>
      </c>
      <c r="D236" s="274">
        <v>99.777000000000001</v>
      </c>
      <c r="E236" s="274">
        <v>8.5</v>
      </c>
      <c r="F236" s="274" t="s">
        <v>505</v>
      </c>
      <c r="G236" s="274">
        <v>8.6</v>
      </c>
      <c r="H236" s="274">
        <v>8.8813399999999998</v>
      </c>
      <c r="I236" s="443" t="s">
        <v>173</v>
      </c>
      <c r="J236" s="277">
        <v>1500000</v>
      </c>
      <c r="K236" s="277">
        <v>1500000</v>
      </c>
      <c r="L236" s="277">
        <v>1496655.26</v>
      </c>
      <c r="M236" s="298">
        <v>2</v>
      </c>
    </row>
    <row r="237" spans="2:13" s="89" customFormat="1" ht="28.5" x14ac:dyDescent="0.8">
      <c r="B237" s="297" t="s">
        <v>506</v>
      </c>
      <c r="C237" s="442" t="s">
        <v>165</v>
      </c>
      <c r="D237" s="274">
        <v>98.100099999999998</v>
      </c>
      <c r="E237" s="274">
        <v>9</v>
      </c>
      <c r="F237" s="274" t="s">
        <v>507</v>
      </c>
      <c r="G237" s="274">
        <v>9.8000000000000007</v>
      </c>
      <c r="H237" s="274">
        <v>10.16606</v>
      </c>
      <c r="I237" s="443" t="s">
        <v>173</v>
      </c>
      <c r="J237" s="277">
        <v>500000</v>
      </c>
      <c r="K237" s="277">
        <v>500000</v>
      </c>
      <c r="L237" s="277">
        <v>490500.58</v>
      </c>
      <c r="M237" s="298">
        <v>2</v>
      </c>
    </row>
    <row r="238" spans="2:13" s="89" customFormat="1" ht="28.5" x14ac:dyDescent="0.8">
      <c r="B238" s="297" t="s">
        <v>199</v>
      </c>
      <c r="C238" s="442" t="s">
        <v>165</v>
      </c>
      <c r="D238" s="274">
        <v>102.53449999999999</v>
      </c>
      <c r="E238" s="274">
        <v>7.75</v>
      </c>
      <c r="F238" s="274" t="s">
        <v>508</v>
      </c>
      <c r="G238" s="274">
        <v>5.65</v>
      </c>
      <c r="H238" s="274">
        <v>5.7708399999999997</v>
      </c>
      <c r="I238" s="443" t="s">
        <v>173</v>
      </c>
      <c r="J238" s="277">
        <v>613333.34</v>
      </c>
      <c r="K238" s="277">
        <v>1226666.68</v>
      </c>
      <c r="L238" s="277">
        <v>628878.59</v>
      </c>
      <c r="M238" s="298">
        <v>1</v>
      </c>
    </row>
    <row r="239" spans="2:13" s="89" customFormat="1" ht="28.5" x14ac:dyDescent="0.8">
      <c r="B239" s="297" t="s">
        <v>199</v>
      </c>
      <c r="C239" s="442" t="s">
        <v>165</v>
      </c>
      <c r="D239" s="274">
        <v>94.858900000000006</v>
      </c>
      <c r="E239" s="274">
        <v>7.1</v>
      </c>
      <c r="F239" s="274" t="s">
        <v>509</v>
      </c>
      <c r="G239" s="274">
        <v>8.75</v>
      </c>
      <c r="H239" s="274">
        <v>9.0413099999999993</v>
      </c>
      <c r="I239" s="443" t="s">
        <v>173</v>
      </c>
      <c r="J239" s="277">
        <v>2000000</v>
      </c>
      <c r="K239" s="277">
        <v>2000000</v>
      </c>
      <c r="L239" s="277">
        <v>1897178.87</v>
      </c>
      <c r="M239" s="298">
        <v>1</v>
      </c>
    </row>
    <row r="240" spans="2:13" s="89" customFormat="1" ht="28.5" x14ac:dyDescent="0.8">
      <c r="B240" s="297" t="s">
        <v>199</v>
      </c>
      <c r="C240" s="442" t="s">
        <v>165</v>
      </c>
      <c r="D240" s="274">
        <v>94.8459</v>
      </c>
      <c r="E240" s="274">
        <v>7.1</v>
      </c>
      <c r="F240" s="274" t="s">
        <v>510</v>
      </c>
      <c r="G240" s="274">
        <v>8.75</v>
      </c>
      <c r="H240" s="274">
        <v>9.0413099999999993</v>
      </c>
      <c r="I240" s="443" t="s">
        <v>173</v>
      </c>
      <c r="J240" s="277">
        <v>1000000</v>
      </c>
      <c r="K240" s="277">
        <v>1000000</v>
      </c>
      <c r="L240" s="277">
        <v>948459.83</v>
      </c>
      <c r="M240" s="298">
        <v>1</v>
      </c>
    </row>
    <row r="241" spans="2:13" s="89" customFormat="1" ht="28.5" x14ac:dyDescent="0.8">
      <c r="B241" s="297" t="s">
        <v>200</v>
      </c>
      <c r="C241" s="442" t="s">
        <v>165</v>
      </c>
      <c r="D241" s="274">
        <v>98.723799999999997</v>
      </c>
      <c r="E241" s="274">
        <v>8.5</v>
      </c>
      <c r="F241" s="274" t="s">
        <v>482</v>
      </c>
      <c r="G241" s="274">
        <v>9.5</v>
      </c>
      <c r="H241" s="274">
        <v>9.8438199999999991</v>
      </c>
      <c r="I241" s="443" t="s">
        <v>173</v>
      </c>
      <c r="J241" s="277">
        <v>25381.200000000001</v>
      </c>
      <c r="K241" s="277">
        <v>39000</v>
      </c>
      <c r="L241" s="277">
        <v>25057.3</v>
      </c>
      <c r="M241" s="298">
        <v>1</v>
      </c>
    </row>
    <row r="242" spans="2:13" s="89" customFormat="1" ht="28.5" x14ac:dyDescent="0.8">
      <c r="B242" s="297" t="s">
        <v>271</v>
      </c>
      <c r="C242" s="442" t="s">
        <v>165</v>
      </c>
      <c r="D242" s="274">
        <v>101.3128</v>
      </c>
      <c r="E242" s="274">
        <v>9</v>
      </c>
      <c r="F242" s="274" t="s">
        <v>511</v>
      </c>
      <c r="G242" s="274">
        <v>8.44998</v>
      </c>
      <c r="H242" s="274">
        <v>8.7215299999999996</v>
      </c>
      <c r="I242" s="443" t="s">
        <v>173</v>
      </c>
      <c r="J242" s="277">
        <v>301070</v>
      </c>
      <c r="K242" s="277">
        <v>350000</v>
      </c>
      <c r="L242" s="277">
        <v>305022.45</v>
      </c>
      <c r="M242" s="298">
        <v>2</v>
      </c>
    </row>
    <row r="243" spans="2:13" s="89" customFormat="1" ht="28.5" x14ac:dyDescent="0.8">
      <c r="B243" s="297" t="s">
        <v>348</v>
      </c>
      <c r="C243" s="442" t="s">
        <v>165</v>
      </c>
      <c r="D243" s="274">
        <v>99.998199999999997</v>
      </c>
      <c r="E243" s="274">
        <v>9</v>
      </c>
      <c r="F243" s="274" t="s">
        <v>512</v>
      </c>
      <c r="G243" s="274">
        <v>9</v>
      </c>
      <c r="H243" s="274">
        <v>9.3083299999999998</v>
      </c>
      <c r="I243" s="443" t="s">
        <v>173</v>
      </c>
      <c r="J243" s="277">
        <v>1041.3699999999999</v>
      </c>
      <c r="K243" s="277">
        <v>1136</v>
      </c>
      <c r="L243" s="277">
        <v>1041.3499999999999</v>
      </c>
      <c r="M243" s="298">
        <v>1</v>
      </c>
    </row>
    <row r="244" spans="2:13" s="89" customFormat="1" ht="28.5" x14ac:dyDescent="0.8">
      <c r="B244" s="297" t="s">
        <v>399</v>
      </c>
      <c r="C244" s="442" t="s">
        <v>165</v>
      </c>
      <c r="D244" s="274">
        <v>98.563400000000001</v>
      </c>
      <c r="E244" s="274">
        <v>8</v>
      </c>
      <c r="F244" s="274" t="s">
        <v>513</v>
      </c>
      <c r="G244" s="274">
        <v>8.5499799999999997</v>
      </c>
      <c r="H244" s="274">
        <v>8.8280399999999997</v>
      </c>
      <c r="I244" s="443" t="s">
        <v>173</v>
      </c>
      <c r="J244" s="277">
        <v>181490.86</v>
      </c>
      <c r="K244" s="277">
        <v>203260</v>
      </c>
      <c r="L244" s="277">
        <v>178883.56</v>
      </c>
      <c r="M244" s="298">
        <v>2</v>
      </c>
    </row>
    <row r="245" spans="2:13" s="89" customFormat="1" ht="28.5" x14ac:dyDescent="0.8">
      <c r="B245" s="297" t="s">
        <v>299</v>
      </c>
      <c r="C245" s="442" t="s">
        <v>165</v>
      </c>
      <c r="D245" s="274">
        <v>98.175700000000006</v>
      </c>
      <c r="E245" s="274">
        <v>8</v>
      </c>
      <c r="F245" s="274" t="s">
        <v>514</v>
      </c>
      <c r="G245" s="274">
        <v>9</v>
      </c>
      <c r="H245" s="274">
        <v>9.3083299999999998</v>
      </c>
      <c r="I245" s="443" t="s">
        <v>173</v>
      </c>
      <c r="J245" s="277">
        <v>24000</v>
      </c>
      <c r="K245" s="277">
        <v>30000</v>
      </c>
      <c r="L245" s="277">
        <v>23562.18</v>
      </c>
      <c r="M245" s="298">
        <v>1</v>
      </c>
    </row>
    <row r="246" spans="2:13" s="89" customFormat="1" ht="28.5" x14ac:dyDescent="0.8">
      <c r="B246" s="297" t="s">
        <v>299</v>
      </c>
      <c r="C246" s="442" t="s">
        <v>165</v>
      </c>
      <c r="D246" s="274">
        <v>99.446700000000007</v>
      </c>
      <c r="E246" s="274">
        <v>9</v>
      </c>
      <c r="F246" s="274" t="s">
        <v>515</v>
      </c>
      <c r="G246" s="274">
        <v>9.25</v>
      </c>
      <c r="H246" s="274">
        <v>9.5758299999999998</v>
      </c>
      <c r="I246" s="443" t="s">
        <v>173</v>
      </c>
      <c r="J246" s="277">
        <v>80000</v>
      </c>
      <c r="K246" s="277">
        <v>80000</v>
      </c>
      <c r="L246" s="277">
        <v>79557.38</v>
      </c>
      <c r="M246" s="298">
        <v>2</v>
      </c>
    </row>
    <row r="247" spans="2:13" s="89" customFormat="1" ht="28.5" x14ac:dyDescent="0.8">
      <c r="B247" s="297" t="s">
        <v>299</v>
      </c>
      <c r="C247" s="442" t="s">
        <v>165</v>
      </c>
      <c r="D247" s="274">
        <v>99.444299999999998</v>
      </c>
      <c r="E247" s="274">
        <v>9</v>
      </c>
      <c r="F247" s="274" t="s">
        <v>473</v>
      </c>
      <c r="G247" s="274">
        <v>9.25</v>
      </c>
      <c r="H247" s="274">
        <v>9.5758299999999998</v>
      </c>
      <c r="I247" s="443" t="s">
        <v>173</v>
      </c>
      <c r="J247" s="277">
        <v>10150</v>
      </c>
      <c r="K247" s="277">
        <v>10150</v>
      </c>
      <c r="L247" s="277">
        <v>10093.6</v>
      </c>
      <c r="M247" s="298">
        <v>1</v>
      </c>
    </row>
    <row r="248" spans="2:13" s="89" customFormat="1" ht="28.5" x14ac:dyDescent="0.8">
      <c r="B248" s="297" t="s">
        <v>299</v>
      </c>
      <c r="C248" s="442" t="s">
        <v>165</v>
      </c>
      <c r="D248" s="274">
        <v>99.441699999999997</v>
      </c>
      <c r="E248" s="274">
        <v>9</v>
      </c>
      <c r="F248" s="274" t="s">
        <v>191</v>
      </c>
      <c r="G248" s="274">
        <v>9.25</v>
      </c>
      <c r="H248" s="274">
        <v>9.5758299999999998</v>
      </c>
      <c r="I248" s="443" t="s">
        <v>173</v>
      </c>
      <c r="J248" s="277">
        <v>5000</v>
      </c>
      <c r="K248" s="277">
        <v>5000</v>
      </c>
      <c r="L248" s="277">
        <v>4972.09</v>
      </c>
      <c r="M248" s="298">
        <v>1</v>
      </c>
    </row>
    <row r="249" spans="2:13" s="89" customFormat="1" ht="28.5" x14ac:dyDescent="0.8">
      <c r="B249" s="297" t="s">
        <v>299</v>
      </c>
      <c r="C249" s="442" t="s">
        <v>165</v>
      </c>
      <c r="D249" s="274">
        <v>98.548900000000003</v>
      </c>
      <c r="E249" s="274">
        <v>9</v>
      </c>
      <c r="F249" s="274" t="s">
        <v>350</v>
      </c>
      <c r="G249" s="274">
        <v>9.5</v>
      </c>
      <c r="H249" s="274">
        <v>9.8438199999999991</v>
      </c>
      <c r="I249" s="443" t="s">
        <v>173</v>
      </c>
      <c r="J249" s="277">
        <v>750000</v>
      </c>
      <c r="K249" s="277">
        <v>750000</v>
      </c>
      <c r="L249" s="277">
        <v>739117.02</v>
      </c>
      <c r="M249" s="298">
        <v>1</v>
      </c>
    </row>
    <row r="250" spans="2:13" s="89" customFormat="1" ht="28.5" x14ac:dyDescent="0.8">
      <c r="B250" s="297" t="s">
        <v>516</v>
      </c>
      <c r="C250" s="442" t="s">
        <v>165</v>
      </c>
      <c r="D250" s="274">
        <v>99.1828</v>
      </c>
      <c r="E250" s="274">
        <v>7.5</v>
      </c>
      <c r="F250" s="274" t="s">
        <v>517</v>
      </c>
      <c r="G250" s="274">
        <v>8.5</v>
      </c>
      <c r="H250" s="274">
        <v>8.7747899999999994</v>
      </c>
      <c r="I250" s="443" t="s">
        <v>173</v>
      </c>
      <c r="J250" s="277">
        <v>322849.63</v>
      </c>
      <c r="K250" s="277">
        <v>368971</v>
      </c>
      <c r="L250" s="277">
        <v>320211.45</v>
      </c>
      <c r="M250" s="298">
        <v>2</v>
      </c>
    </row>
    <row r="251" spans="2:13" s="89" customFormat="1" ht="28.5" x14ac:dyDescent="0.8">
      <c r="B251" s="297" t="s">
        <v>400</v>
      </c>
      <c r="C251" s="442" t="s">
        <v>165</v>
      </c>
      <c r="D251" s="274">
        <v>100.9148</v>
      </c>
      <c r="E251" s="274">
        <v>9</v>
      </c>
      <c r="F251" s="274" t="s">
        <v>518</v>
      </c>
      <c r="G251" s="274">
        <v>8.3357700000000001</v>
      </c>
      <c r="H251" s="274">
        <v>8.5999700000000008</v>
      </c>
      <c r="I251" s="443" t="s">
        <v>173</v>
      </c>
      <c r="J251" s="277">
        <v>195975</v>
      </c>
      <c r="K251" s="277">
        <v>301500</v>
      </c>
      <c r="L251" s="277">
        <v>197767.78</v>
      </c>
      <c r="M251" s="298">
        <v>3</v>
      </c>
    </row>
    <row r="252" spans="2:13" s="89" customFormat="1" ht="28.5" x14ac:dyDescent="0.8">
      <c r="B252" s="297" t="s">
        <v>201</v>
      </c>
      <c r="C252" s="442" t="s">
        <v>165</v>
      </c>
      <c r="D252" s="274">
        <v>99.441699999999997</v>
      </c>
      <c r="E252" s="274">
        <v>9</v>
      </c>
      <c r="F252" s="274" t="s">
        <v>191</v>
      </c>
      <c r="G252" s="274">
        <v>9.25</v>
      </c>
      <c r="H252" s="274">
        <v>9.5758299999999998</v>
      </c>
      <c r="I252" s="443" t="s">
        <v>173</v>
      </c>
      <c r="J252" s="277">
        <v>10000</v>
      </c>
      <c r="K252" s="277">
        <v>10000</v>
      </c>
      <c r="L252" s="277">
        <v>9944.17</v>
      </c>
      <c r="M252" s="298">
        <v>1</v>
      </c>
    </row>
    <row r="253" spans="2:13" s="89" customFormat="1" ht="28.5" x14ac:dyDescent="0.8">
      <c r="B253" s="297" t="s">
        <v>201</v>
      </c>
      <c r="C253" s="442" t="s">
        <v>165</v>
      </c>
      <c r="D253" s="274">
        <v>98.262500000000003</v>
      </c>
      <c r="E253" s="274">
        <v>9</v>
      </c>
      <c r="F253" s="274" t="s">
        <v>489</v>
      </c>
      <c r="G253" s="274">
        <v>9.6</v>
      </c>
      <c r="H253" s="274">
        <v>9.9511599999999998</v>
      </c>
      <c r="I253" s="443" t="s">
        <v>173</v>
      </c>
      <c r="J253" s="277">
        <v>400000</v>
      </c>
      <c r="K253" s="277">
        <v>400000</v>
      </c>
      <c r="L253" s="277">
        <v>393050.17</v>
      </c>
      <c r="M253" s="298">
        <v>1</v>
      </c>
    </row>
    <row r="254" spans="2:13" s="89" customFormat="1" ht="28.5" x14ac:dyDescent="0.8">
      <c r="B254" s="297" t="s">
        <v>401</v>
      </c>
      <c r="C254" s="442" t="s">
        <v>165</v>
      </c>
      <c r="D254" s="274">
        <v>98.433000000000007</v>
      </c>
      <c r="E254" s="274">
        <v>8</v>
      </c>
      <c r="F254" s="274" t="s">
        <v>519</v>
      </c>
      <c r="G254" s="274">
        <v>8.59999</v>
      </c>
      <c r="H254" s="274">
        <v>8.8813300000000002</v>
      </c>
      <c r="I254" s="443" t="s">
        <v>173</v>
      </c>
      <c r="J254" s="277">
        <v>89300</v>
      </c>
      <c r="K254" s="277">
        <v>94000</v>
      </c>
      <c r="L254" s="277">
        <v>87900.68</v>
      </c>
      <c r="M254" s="298">
        <v>3</v>
      </c>
    </row>
    <row r="255" spans="2:13" s="89" customFormat="1" ht="28.5" x14ac:dyDescent="0.8">
      <c r="B255" s="297" t="s">
        <v>301</v>
      </c>
      <c r="C255" s="442" t="s">
        <v>165</v>
      </c>
      <c r="D255" s="274">
        <v>99.357600000000005</v>
      </c>
      <c r="E255" s="274">
        <v>8.25</v>
      </c>
      <c r="F255" s="274" t="s">
        <v>520</v>
      </c>
      <c r="G255" s="274">
        <v>8.75</v>
      </c>
      <c r="H255" s="274">
        <v>9.0413099999999993</v>
      </c>
      <c r="I255" s="443" t="s">
        <v>173</v>
      </c>
      <c r="J255" s="277">
        <v>25209.25</v>
      </c>
      <c r="K255" s="277">
        <v>27500</v>
      </c>
      <c r="L255" s="277">
        <v>25047.32</v>
      </c>
      <c r="M255" s="298">
        <v>1</v>
      </c>
    </row>
    <row r="256" spans="2:13" s="89" customFormat="1" ht="28.5" x14ac:dyDescent="0.8">
      <c r="B256" s="297" t="s">
        <v>301</v>
      </c>
      <c r="C256" s="442" t="s">
        <v>165</v>
      </c>
      <c r="D256" s="274">
        <v>98.623699999999999</v>
      </c>
      <c r="E256" s="274">
        <v>7.5</v>
      </c>
      <c r="F256" s="274" t="s">
        <v>521</v>
      </c>
      <c r="G256" s="274">
        <v>8.9499999999999993</v>
      </c>
      <c r="H256" s="274">
        <v>9.2548899999999996</v>
      </c>
      <c r="I256" s="443" t="s">
        <v>173</v>
      </c>
      <c r="J256" s="277">
        <v>3000000</v>
      </c>
      <c r="K256" s="277">
        <v>3000000</v>
      </c>
      <c r="L256" s="277">
        <v>2958712.72</v>
      </c>
      <c r="M256" s="298">
        <v>1</v>
      </c>
    </row>
    <row r="257" spans="2:13" s="89" customFormat="1" ht="28.5" x14ac:dyDescent="0.8">
      <c r="B257" s="297" t="s">
        <v>301</v>
      </c>
      <c r="C257" s="442" t="s">
        <v>165</v>
      </c>
      <c r="D257" s="274">
        <v>98.985299999999995</v>
      </c>
      <c r="E257" s="274">
        <v>8.75</v>
      </c>
      <c r="F257" s="274" t="s">
        <v>522</v>
      </c>
      <c r="G257" s="274">
        <v>9.25</v>
      </c>
      <c r="H257" s="274">
        <v>9.5758299999999998</v>
      </c>
      <c r="I257" s="443" t="s">
        <v>173</v>
      </c>
      <c r="J257" s="277">
        <v>16150</v>
      </c>
      <c r="K257" s="277">
        <v>17000</v>
      </c>
      <c r="L257" s="277">
        <v>15986.13</v>
      </c>
      <c r="M257" s="298">
        <v>2</v>
      </c>
    </row>
    <row r="258" spans="2:13" s="89" customFormat="1" ht="28.5" x14ac:dyDescent="0.8">
      <c r="B258" s="297" t="s">
        <v>301</v>
      </c>
      <c r="C258" s="442" t="s">
        <v>165</v>
      </c>
      <c r="D258" s="274">
        <v>98.962900000000005</v>
      </c>
      <c r="E258" s="274">
        <v>8.75</v>
      </c>
      <c r="F258" s="274" t="s">
        <v>393</v>
      </c>
      <c r="G258" s="274">
        <v>9.25</v>
      </c>
      <c r="H258" s="274">
        <v>9.5758299999999998</v>
      </c>
      <c r="I258" s="443" t="s">
        <v>173</v>
      </c>
      <c r="J258" s="277">
        <v>59850</v>
      </c>
      <c r="K258" s="277">
        <v>63000</v>
      </c>
      <c r="L258" s="277">
        <v>59229.32</v>
      </c>
      <c r="M258" s="298">
        <v>1</v>
      </c>
    </row>
    <row r="259" spans="2:13" s="89" customFormat="1" ht="28.5" x14ac:dyDescent="0.8">
      <c r="B259" s="297" t="s">
        <v>316</v>
      </c>
      <c r="C259" s="442" t="s">
        <v>165</v>
      </c>
      <c r="D259" s="274">
        <v>100.19589999999999</v>
      </c>
      <c r="E259" s="274">
        <v>5</v>
      </c>
      <c r="F259" s="274" t="s">
        <v>369</v>
      </c>
      <c r="G259" s="274">
        <v>4.5</v>
      </c>
      <c r="H259" s="274">
        <v>4.5506200000000003</v>
      </c>
      <c r="I259" s="443" t="s">
        <v>173</v>
      </c>
      <c r="J259" s="277">
        <v>1250000</v>
      </c>
      <c r="K259" s="277">
        <v>2500000</v>
      </c>
      <c r="L259" s="277">
        <v>1252449.58</v>
      </c>
      <c r="M259" s="298">
        <v>1</v>
      </c>
    </row>
    <row r="260" spans="2:13" s="89" customFormat="1" ht="28.5" x14ac:dyDescent="0.8">
      <c r="B260" s="297" t="s">
        <v>213</v>
      </c>
      <c r="C260" s="442" t="s">
        <v>165</v>
      </c>
      <c r="D260" s="274">
        <v>99.995199999999997</v>
      </c>
      <c r="E260" s="274">
        <v>8</v>
      </c>
      <c r="F260" s="274" t="s">
        <v>523</v>
      </c>
      <c r="G260" s="274">
        <v>8</v>
      </c>
      <c r="H260" s="274">
        <v>8.2432099999999995</v>
      </c>
      <c r="I260" s="443" t="s">
        <v>173</v>
      </c>
      <c r="J260" s="277">
        <v>752724.09</v>
      </c>
      <c r="K260" s="277">
        <v>782051</v>
      </c>
      <c r="L260" s="277">
        <v>752688.29</v>
      </c>
      <c r="M260" s="298">
        <v>1</v>
      </c>
    </row>
    <row r="261" spans="2:13" s="89" customFormat="1" ht="28.5" x14ac:dyDescent="0.8">
      <c r="B261" s="297" t="s">
        <v>213</v>
      </c>
      <c r="C261" s="442" t="s">
        <v>165</v>
      </c>
      <c r="D261" s="274">
        <v>99.995000000000005</v>
      </c>
      <c r="E261" s="274">
        <v>8</v>
      </c>
      <c r="F261" s="274" t="s">
        <v>524</v>
      </c>
      <c r="G261" s="274">
        <v>8</v>
      </c>
      <c r="H261" s="274">
        <v>8.2432099999999995</v>
      </c>
      <c r="I261" s="443" t="s">
        <v>173</v>
      </c>
      <c r="J261" s="277">
        <v>1499999.46</v>
      </c>
      <c r="K261" s="277">
        <v>1558441</v>
      </c>
      <c r="L261" s="277">
        <v>1499925.2</v>
      </c>
      <c r="M261" s="298">
        <v>1</v>
      </c>
    </row>
    <row r="262" spans="2:13" s="89" customFormat="1" ht="28.5" x14ac:dyDescent="0.8">
      <c r="B262" s="297" t="s">
        <v>213</v>
      </c>
      <c r="C262" s="442" t="s">
        <v>165</v>
      </c>
      <c r="D262" s="274">
        <v>99.995000000000005</v>
      </c>
      <c r="E262" s="274">
        <v>8</v>
      </c>
      <c r="F262" s="274" t="s">
        <v>525</v>
      </c>
      <c r="G262" s="274">
        <v>8</v>
      </c>
      <c r="H262" s="274">
        <v>8.2432099999999995</v>
      </c>
      <c r="I262" s="443" t="s">
        <v>173</v>
      </c>
      <c r="J262" s="277">
        <v>1499999.46</v>
      </c>
      <c r="K262" s="277">
        <v>1558441</v>
      </c>
      <c r="L262" s="277">
        <v>1499925.81</v>
      </c>
      <c r="M262" s="298">
        <v>1</v>
      </c>
    </row>
    <row r="263" spans="2:13" s="89" customFormat="1" ht="28.5" x14ac:dyDescent="0.8">
      <c r="B263" s="297" t="s">
        <v>213</v>
      </c>
      <c r="C263" s="442" t="s">
        <v>165</v>
      </c>
      <c r="D263" s="274">
        <v>97.636399999999995</v>
      </c>
      <c r="E263" s="274">
        <v>8</v>
      </c>
      <c r="F263" s="274" t="s">
        <v>526</v>
      </c>
      <c r="G263" s="274">
        <v>9.25</v>
      </c>
      <c r="H263" s="274">
        <v>9.5758299999999998</v>
      </c>
      <c r="I263" s="443" t="s">
        <v>173</v>
      </c>
      <c r="J263" s="277">
        <v>205000.95</v>
      </c>
      <c r="K263" s="277">
        <v>212988</v>
      </c>
      <c r="L263" s="277">
        <v>200155.7</v>
      </c>
      <c r="M263" s="298">
        <v>1</v>
      </c>
    </row>
    <row r="264" spans="2:13" s="89" customFormat="1" ht="28.5" x14ac:dyDescent="0.8">
      <c r="B264" s="297" t="s">
        <v>213</v>
      </c>
      <c r="C264" s="442" t="s">
        <v>165</v>
      </c>
      <c r="D264" s="274">
        <v>97.57</v>
      </c>
      <c r="E264" s="274">
        <v>8</v>
      </c>
      <c r="F264" s="274" t="s">
        <v>524</v>
      </c>
      <c r="G264" s="274">
        <v>9.25</v>
      </c>
      <c r="H264" s="274">
        <v>9.5758299999999998</v>
      </c>
      <c r="I264" s="443" t="s">
        <v>173</v>
      </c>
      <c r="J264" s="277">
        <v>10044.65</v>
      </c>
      <c r="K264" s="277">
        <v>10436</v>
      </c>
      <c r="L264" s="277">
        <v>9800.57</v>
      </c>
      <c r="M264" s="298">
        <v>1</v>
      </c>
    </row>
    <row r="265" spans="2:13" s="89" customFormat="1" ht="28.5" x14ac:dyDescent="0.8">
      <c r="B265" s="297" t="s">
        <v>349</v>
      </c>
      <c r="C265" s="442" t="s">
        <v>165</v>
      </c>
      <c r="D265" s="274">
        <v>99.487700000000004</v>
      </c>
      <c r="E265" s="274">
        <v>8</v>
      </c>
      <c r="F265" s="274" t="s">
        <v>376</v>
      </c>
      <c r="G265" s="274">
        <v>8.5236199999999993</v>
      </c>
      <c r="H265" s="274">
        <v>8.7999600000000004</v>
      </c>
      <c r="I265" s="443" t="s">
        <v>173</v>
      </c>
      <c r="J265" s="277">
        <v>90937.2</v>
      </c>
      <c r="K265" s="277">
        <v>227343</v>
      </c>
      <c r="L265" s="277">
        <v>90471.33</v>
      </c>
      <c r="M265" s="298">
        <v>3</v>
      </c>
    </row>
    <row r="266" spans="2:13" s="89" customFormat="1" ht="28.5" x14ac:dyDescent="0.8">
      <c r="B266" s="297" t="s">
        <v>349</v>
      </c>
      <c r="C266" s="442" t="s">
        <v>165</v>
      </c>
      <c r="D266" s="274">
        <v>98.786900000000003</v>
      </c>
      <c r="E266" s="274">
        <v>8</v>
      </c>
      <c r="F266" s="274" t="s">
        <v>527</v>
      </c>
      <c r="G266" s="274">
        <v>9.25</v>
      </c>
      <c r="H266" s="274">
        <v>9.5758299999999998</v>
      </c>
      <c r="I266" s="443" t="s">
        <v>173</v>
      </c>
      <c r="J266" s="277">
        <v>953.2</v>
      </c>
      <c r="K266" s="277">
        <v>2383</v>
      </c>
      <c r="L266" s="277">
        <v>941.64</v>
      </c>
      <c r="M266" s="298">
        <v>1</v>
      </c>
    </row>
    <row r="267" spans="2:13" s="89" customFormat="1" ht="28.5" x14ac:dyDescent="0.8">
      <c r="B267" s="297" t="s">
        <v>349</v>
      </c>
      <c r="C267" s="442" t="s">
        <v>165</v>
      </c>
      <c r="D267" s="274">
        <v>98.765799999999999</v>
      </c>
      <c r="E267" s="274">
        <v>8</v>
      </c>
      <c r="F267" s="274" t="s">
        <v>528</v>
      </c>
      <c r="G267" s="274">
        <v>9.25</v>
      </c>
      <c r="H267" s="274">
        <v>9.5758299999999998</v>
      </c>
      <c r="I267" s="443" t="s">
        <v>173</v>
      </c>
      <c r="J267" s="277">
        <v>20261.599999999999</v>
      </c>
      <c r="K267" s="277">
        <v>50654</v>
      </c>
      <c r="L267" s="277">
        <v>20011.53</v>
      </c>
      <c r="M267" s="298">
        <v>1</v>
      </c>
    </row>
    <row r="268" spans="2:13" s="89" customFormat="1" ht="28.5" x14ac:dyDescent="0.8">
      <c r="B268" s="297" t="s">
        <v>529</v>
      </c>
      <c r="C268" s="442" t="s">
        <v>165</v>
      </c>
      <c r="D268" s="274">
        <v>100.00230000000001</v>
      </c>
      <c r="E268" s="274">
        <v>10</v>
      </c>
      <c r="F268" s="274" t="s">
        <v>530</v>
      </c>
      <c r="G268" s="274">
        <v>10</v>
      </c>
      <c r="H268" s="274">
        <v>10.38128</v>
      </c>
      <c r="I268" s="443" t="s">
        <v>173</v>
      </c>
      <c r="J268" s="277">
        <v>24000</v>
      </c>
      <c r="K268" s="277">
        <v>24000</v>
      </c>
      <c r="L268" s="277">
        <v>24000.57</v>
      </c>
      <c r="M268" s="298">
        <v>1</v>
      </c>
    </row>
    <row r="269" spans="2:13" s="89" customFormat="1" ht="28.5" x14ac:dyDescent="0.8">
      <c r="B269" s="297" t="s">
        <v>529</v>
      </c>
      <c r="C269" s="442" t="s">
        <v>165</v>
      </c>
      <c r="D269" s="274">
        <v>99.992800000000003</v>
      </c>
      <c r="E269" s="274">
        <v>10.5</v>
      </c>
      <c r="F269" s="274" t="s">
        <v>531</v>
      </c>
      <c r="G269" s="274">
        <v>10.5</v>
      </c>
      <c r="H269" s="274">
        <v>10.920719999999999</v>
      </c>
      <c r="I269" s="443" t="s">
        <v>173</v>
      </c>
      <c r="J269" s="277">
        <v>35000</v>
      </c>
      <c r="K269" s="277">
        <v>35000</v>
      </c>
      <c r="L269" s="277">
        <v>34997.5</v>
      </c>
      <c r="M269" s="298">
        <v>1</v>
      </c>
    </row>
    <row r="270" spans="2:13" s="89" customFormat="1" ht="28.5" x14ac:dyDescent="0.8">
      <c r="B270" s="297" t="s">
        <v>529</v>
      </c>
      <c r="C270" s="442" t="s">
        <v>165</v>
      </c>
      <c r="D270" s="274">
        <v>99.995199999999997</v>
      </c>
      <c r="E270" s="274">
        <v>10.5</v>
      </c>
      <c r="F270" s="274" t="s">
        <v>532</v>
      </c>
      <c r="G270" s="274">
        <v>10.5</v>
      </c>
      <c r="H270" s="274">
        <v>10.920719999999999</v>
      </c>
      <c r="I270" s="443" t="s">
        <v>173</v>
      </c>
      <c r="J270" s="277">
        <v>14925</v>
      </c>
      <c r="K270" s="277">
        <v>14925</v>
      </c>
      <c r="L270" s="277">
        <v>14924.3</v>
      </c>
      <c r="M270" s="298">
        <v>1</v>
      </c>
    </row>
    <row r="271" spans="2:13" s="89" customFormat="1" ht="28.5" x14ac:dyDescent="0.8">
      <c r="B271" s="297" t="s">
        <v>302</v>
      </c>
      <c r="C271" s="442" t="s">
        <v>165</v>
      </c>
      <c r="D271" s="274">
        <v>98.399199999999993</v>
      </c>
      <c r="E271" s="274">
        <v>8.5</v>
      </c>
      <c r="F271" s="274" t="s">
        <v>533</v>
      </c>
      <c r="G271" s="274">
        <v>9.25</v>
      </c>
      <c r="H271" s="274">
        <v>9.5758299999999998</v>
      </c>
      <c r="I271" s="443" t="s">
        <v>173</v>
      </c>
      <c r="J271" s="277">
        <v>9785</v>
      </c>
      <c r="K271" s="277">
        <v>10300</v>
      </c>
      <c r="L271" s="277">
        <v>9628.3700000000008</v>
      </c>
      <c r="M271" s="298">
        <v>1</v>
      </c>
    </row>
    <row r="272" spans="2:13" s="89" customFormat="1" ht="28.5" x14ac:dyDescent="0.8">
      <c r="B272" s="297" t="s">
        <v>534</v>
      </c>
      <c r="C272" s="442" t="s">
        <v>165</v>
      </c>
      <c r="D272" s="274">
        <v>99.129800000000003</v>
      </c>
      <c r="E272" s="274">
        <v>7.15</v>
      </c>
      <c r="F272" s="274" t="s">
        <v>421</v>
      </c>
      <c r="G272" s="274">
        <v>8</v>
      </c>
      <c r="H272" s="274">
        <v>8.2432099999999995</v>
      </c>
      <c r="I272" s="443" t="s">
        <v>173</v>
      </c>
      <c r="J272" s="277">
        <v>500000</v>
      </c>
      <c r="K272" s="277">
        <v>500000</v>
      </c>
      <c r="L272" s="277">
        <v>495649.42</v>
      </c>
      <c r="M272" s="298">
        <v>1</v>
      </c>
    </row>
    <row r="273" spans="2:13" s="89" customFormat="1" ht="28.5" x14ac:dyDescent="0.8">
      <c r="B273" s="297" t="s">
        <v>247</v>
      </c>
      <c r="C273" s="442" t="s">
        <v>165</v>
      </c>
      <c r="D273" s="274">
        <v>99.070800000000006</v>
      </c>
      <c r="E273" s="274">
        <v>7</v>
      </c>
      <c r="F273" s="274" t="s">
        <v>420</v>
      </c>
      <c r="G273" s="274">
        <v>0</v>
      </c>
      <c r="H273" s="274">
        <v>8</v>
      </c>
      <c r="I273" s="443" t="s">
        <v>173</v>
      </c>
      <c r="J273" s="277">
        <v>300000</v>
      </c>
      <c r="K273" s="277">
        <v>300000</v>
      </c>
      <c r="L273" s="277">
        <v>297212.69</v>
      </c>
      <c r="M273" s="298">
        <v>1</v>
      </c>
    </row>
    <row r="274" spans="2:13" s="89" customFormat="1" ht="28.5" x14ac:dyDescent="0.8">
      <c r="B274" s="297" t="s">
        <v>247</v>
      </c>
      <c r="C274" s="442" t="s">
        <v>165</v>
      </c>
      <c r="D274" s="274">
        <v>98.898799999999994</v>
      </c>
      <c r="E274" s="274">
        <v>8.25</v>
      </c>
      <c r="F274" s="274" t="s">
        <v>303</v>
      </c>
      <c r="G274" s="274">
        <v>9</v>
      </c>
      <c r="H274" s="274">
        <v>9.3083299999999998</v>
      </c>
      <c r="I274" s="443" t="s">
        <v>173</v>
      </c>
      <c r="J274" s="277">
        <v>85000</v>
      </c>
      <c r="K274" s="277">
        <v>85000</v>
      </c>
      <c r="L274" s="277">
        <v>84063.99</v>
      </c>
      <c r="M274" s="298">
        <v>1</v>
      </c>
    </row>
    <row r="275" spans="2:13" s="88" customFormat="1" ht="28.5" x14ac:dyDescent="0.8">
      <c r="B275" s="295" t="s">
        <v>171</v>
      </c>
      <c r="C275" s="454"/>
      <c r="D275" s="455"/>
      <c r="E275" s="455"/>
      <c r="F275" s="455"/>
      <c r="G275" s="455"/>
      <c r="H275" s="455"/>
      <c r="I275" s="456"/>
      <c r="J275" s="457">
        <v>33360253.32</v>
      </c>
      <c r="K275" s="457">
        <v>39415724.710000001</v>
      </c>
      <c r="L275" s="457">
        <v>32750124.350000005</v>
      </c>
      <c r="M275" s="296">
        <v>116</v>
      </c>
    </row>
    <row r="276" spans="2:13" s="88" customFormat="1" ht="28.5" x14ac:dyDescent="0.8">
      <c r="B276" s="295" t="s">
        <v>351</v>
      </c>
      <c r="C276" s="454"/>
      <c r="D276" s="455"/>
      <c r="E276" s="455"/>
      <c r="F276" s="455"/>
      <c r="G276" s="455"/>
      <c r="H276" s="455"/>
      <c r="I276" s="456"/>
      <c r="J276" s="457"/>
      <c r="K276" s="457"/>
      <c r="L276" s="457"/>
      <c r="M276" s="296"/>
    </row>
    <row r="277" spans="2:13" s="89" customFormat="1" ht="28.5" x14ac:dyDescent="0.8">
      <c r="B277" s="297" t="s">
        <v>190</v>
      </c>
      <c r="C277" s="442" t="s">
        <v>165</v>
      </c>
      <c r="D277" s="274">
        <v>102.1245</v>
      </c>
      <c r="E277" s="274">
        <v>8.15</v>
      </c>
      <c r="F277" s="274" t="s">
        <v>535</v>
      </c>
      <c r="G277" s="274">
        <v>7.0497100000000001</v>
      </c>
      <c r="H277" s="274">
        <v>7.1739600000000001</v>
      </c>
      <c r="I277" s="443" t="s">
        <v>173</v>
      </c>
      <c r="J277" s="277">
        <v>15000</v>
      </c>
      <c r="K277" s="277">
        <v>15000</v>
      </c>
      <c r="L277" s="277">
        <v>15318.68</v>
      </c>
      <c r="M277" s="298">
        <v>1</v>
      </c>
    </row>
    <row r="278" spans="2:13" s="89" customFormat="1" ht="28.5" x14ac:dyDescent="0.8">
      <c r="B278" s="297" t="s">
        <v>190</v>
      </c>
      <c r="C278" s="442" t="s">
        <v>165</v>
      </c>
      <c r="D278" s="274">
        <v>102.12439999999999</v>
      </c>
      <c r="E278" s="274">
        <v>8.15</v>
      </c>
      <c r="F278" s="274" t="s">
        <v>535</v>
      </c>
      <c r="G278" s="274">
        <v>7.0497500000000004</v>
      </c>
      <c r="H278" s="274">
        <v>7.1740000000000004</v>
      </c>
      <c r="I278" s="443" t="s">
        <v>173</v>
      </c>
      <c r="J278" s="277">
        <v>35000</v>
      </c>
      <c r="K278" s="277">
        <v>35000</v>
      </c>
      <c r="L278" s="277">
        <v>35743.56</v>
      </c>
      <c r="M278" s="298">
        <v>2</v>
      </c>
    </row>
    <row r="279" spans="2:13" s="89" customFormat="1" ht="28.5" x14ac:dyDescent="0.8">
      <c r="B279" s="297" t="s">
        <v>169</v>
      </c>
      <c r="C279" s="442" t="s">
        <v>165</v>
      </c>
      <c r="D279" s="274">
        <v>100</v>
      </c>
      <c r="E279" s="274">
        <v>9.0299999999999994</v>
      </c>
      <c r="F279" s="274" t="s">
        <v>536</v>
      </c>
      <c r="G279" s="274">
        <v>9.0291200000000007</v>
      </c>
      <c r="H279" s="274">
        <v>9.3394600000000008</v>
      </c>
      <c r="I279" s="443" t="s">
        <v>173</v>
      </c>
      <c r="J279" s="277">
        <v>20000</v>
      </c>
      <c r="K279" s="277">
        <v>20000</v>
      </c>
      <c r="L279" s="277">
        <v>20000</v>
      </c>
      <c r="M279" s="298">
        <v>1</v>
      </c>
    </row>
    <row r="280" spans="2:13" s="89" customFormat="1" ht="28.5" x14ac:dyDescent="0.8">
      <c r="B280" s="297" t="s">
        <v>169</v>
      </c>
      <c r="C280" s="442" t="s">
        <v>165</v>
      </c>
      <c r="D280" s="274">
        <v>100</v>
      </c>
      <c r="E280" s="274">
        <v>9.0299999999999994</v>
      </c>
      <c r="F280" s="274" t="s">
        <v>343</v>
      </c>
      <c r="G280" s="274">
        <v>9.0291800000000002</v>
      </c>
      <c r="H280" s="274">
        <v>9.3395299999999999</v>
      </c>
      <c r="I280" s="443" t="s">
        <v>173</v>
      </c>
      <c r="J280" s="277">
        <v>149811</v>
      </c>
      <c r="K280" s="277">
        <v>149811</v>
      </c>
      <c r="L280" s="277">
        <v>149811</v>
      </c>
      <c r="M280" s="298">
        <v>1</v>
      </c>
    </row>
    <row r="281" spans="2:13" s="88" customFormat="1" ht="28.5" x14ac:dyDescent="0.8">
      <c r="B281" s="295" t="s">
        <v>171</v>
      </c>
      <c r="C281" s="454"/>
      <c r="D281" s="455"/>
      <c r="E281" s="455"/>
      <c r="F281" s="455"/>
      <c r="G281" s="455"/>
      <c r="H281" s="455"/>
      <c r="I281" s="456"/>
      <c r="J281" s="457">
        <v>219811</v>
      </c>
      <c r="K281" s="457">
        <v>219811</v>
      </c>
      <c r="L281" s="457">
        <v>220873.24</v>
      </c>
      <c r="M281" s="296">
        <v>5</v>
      </c>
    </row>
    <row r="282" spans="2:13" s="88" customFormat="1" ht="28.5" x14ac:dyDescent="0.8">
      <c r="B282" s="295" t="s">
        <v>203</v>
      </c>
      <c r="C282" s="454"/>
      <c r="D282" s="455"/>
      <c r="E282" s="455"/>
      <c r="F282" s="455"/>
      <c r="G282" s="455"/>
      <c r="H282" s="455"/>
      <c r="I282" s="456"/>
      <c r="J282" s="457"/>
      <c r="K282" s="457"/>
      <c r="L282" s="457"/>
      <c r="M282" s="296"/>
    </row>
    <row r="283" spans="2:13" s="89" customFormat="1" ht="28.5" x14ac:dyDescent="0.8">
      <c r="B283" s="297" t="s">
        <v>204</v>
      </c>
      <c r="C283" s="442" t="s">
        <v>165</v>
      </c>
      <c r="D283" s="274">
        <v>95.879800000000003</v>
      </c>
      <c r="E283" s="274"/>
      <c r="F283" s="274" t="s">
        <v>179</v>
      </c>
      <c r="G283" s="274">
        <v>8.5</v>
      </c>
      <c r="H283" s="274">
        <v>8.677999999999999</v>
      </c>
      <c r="I283" s="443" t="s">
        <v>166</v>
      </c>
      <c r="J283" s="277">
        <v>20000</v>
      </c>
      <c r="K283" s="277">
        <v>20000</v>
      </c>
      <c r="L283" s="277">
        <v>19175.97</v>
      </c>
      <c r="M283" s="298">
        <v>1</v>
      </c>
    </row>
    <row r="284" spans="2:13" s="89" customFormat="1" ht="28.5" x14ac:dyDescent="0.8">
      <c r="B284" s="297" t="s">
        <v>403</v>
      </c>
      <c r="C284" s="442" t="s">
        <v>165</v>
      </c>
      <c r="D284" s="274">
        <v>97.641599999999997</v>
      </c>
      <c r="E284" s="274"/>
      <c r="F284" s="274" t="s">
        <v>170</v>
      </c>
      <c r="G284" s="274">
        <v>9.25</v>
      </c>
      <c r="H284" s="274">
        <v>9.5699999999999985</v>
      </c>
      <c r="I284" s="443" t="s">
        <v>166</v>
      </c>
      <c r="J284" s="277">
        <v>300000</v>
      </c>
      <c r="K284" s="277">
        <v>300000</v>
      </c>
      <c r="L284" s="277">
        <v>292925.05</v>
      </c>
      <c r="M284" s="298">
        <v>1</v>
      </c>
    </row>
    <row r="285" spans="2:13" s="89" customFormat="1" ht="28.5" x14ac:dyDescent="0.8">
      <c r="B285" s="297" t="s">
        <v>353</v>
      </c>
      <c r="C285" s="442" t="s">
        <v>165</v>
      </c>
      <c r="D285" s="274">
        <v>98.011799999999994</v>
      </c>
      <c r="E285" s="274"/>
      <c r="F285" s="274" t="s">
        <v>418</v>
      </c>
      <c r="G285" s="274">
        <v>5.75</v>
      </c>
      <c r="H285" s="274">
        <v>5.8569999999999993</v>
      </c>
      <c r="I285" s="443" t="s">
        <v>166</v>
      </c>
      <c r="J285" s="277">
        <v>200000</v>
      </c>
      <c r="K285" s="277">
        <v>200000</v>
      </c>
      <c r="L285" s="277">
        <v>196023.71</v>
      </c>
      <c r="M285" s="298">
        <v>1</v>
      </c>
    </row>
    <row r="286" spans="2:13" s="89" customFormat="1" ht="28.5" x14ac:dyDescent="0.8">
      <c r="B286" s="297" t="s">
        <v>206</v>
      </c>
      <c r="C286" s="442" t="s">
        <v>165</v>
      </c>
      <c r="D286" s="274">
        <v>97.887200000000007</v>
      </c>
      <c r="E286" s="274"/>
      <c r="F286" s="274" t="s">
        <v>180</v>
      </c>
      <c r="G286" s="274">
        <v>9.25</v>
      </c>
      <c r="H286" s="274">
        <v>9.5830000000000002</v>
      </c>
      <c r="I286" s="443" t="s">
        <v>166</v>
      </c>
      <c r="J286" s="277">
        <v>150000</v>
      </c>
      <c r="K286" s="277">
        <v>150000</v>
      </c>
      <c r="L286" s="277">
        <v>146830.9</v>
      </c>
      <c r="M286" s="298">
        <v>1</v>
      </c>
    </row>
    <row r="287" spans="2:13" s="89" customFormat="1" ht="28.5" x14ac:dyDescent="0.8">
      <c r="B287" s="297" t="s">
        <v>206</v>
      </c>
      <c r="C287" s="442" t="s">
        <v>165</v>
      </c>
      <c r="D287" s="274">
        <v>97.8626</v>
      </c>
      <c r="E287" s="274"/>
      <c r="F287" s="274" t="s">
        <v>315</v>
      </c>
      <c r="G287" s="274">
        <v>9.25</v>
      </c>
      <c r="H287" s="274">
        <v>9.5820000000000007</v>
      </c>
      <c r="I287" s="443" t="s">
        <v>166</v>
      </c>
      <c r="J287" s="277">
        <v>409000</v>
      </c>
      <c r="K287" s="277">
        <v>409000</v>
      </c>
      <c r="L287" s="277">
        <v>400258.24</v>
      </c>
      <c r="M287" s="298">
        <v>2</v>
      </c>
    </row>
    <row r="288" spans="2:13" s="89" customFormat="1" ht="28.5" x14ac:dyDescent="0.8">
      <c r="B288" s="297" t="s">
        <v>206</v>
      </c>
      <c r="C288" s="442" t="s">
        <v>165</v>
      </c>
      <c r="D288" s="274">
        <v>97.764300000000006</v>
      </c>
      <c r="E288" s="274"/>
      <c r="F288" s="274" t="s">
        <v>325</v>
      </c>
      <c r="G288" s="274">
        <v>9.25</v>
      </c>
      <c r="H288" s="274">
        <v>9.577</v>
      </c>
      <c r="I288" s="443" t="s">
        <v>166</v>
      </c>
      <c r="J288" s="277">
        <v>831000</v>
      </c>
      <c r="K288" s="277">
        <v>831000</v>
      </c>
      <c r="L288" s="277">
        <v>812421.5</v>
      </c>
      <c r="M288" s="298">
        <v>2</v>
      </c>
    </row>
    <row r="289" spans="2:13" s="89" customFormat="1" ht="28.5" x14ac:dyDescent="0.8">
      <c r="B289" s="297" t="s">
        <v>206</v>
      </c>
      <c r="C289" s="442" t="s">
        <v>165</v>
      </c>
      <c r="D289" s="274">
        <v>97.739699999999999</v>
      </c>
      <c r="E289" s="274"/>
      <c r="F289" s="274" t="s">
        <v>207</v>
      </c>
      <c r="G289" s="274">
        <v>9.25</v>
      </c>
      <c r="H289" s="274">
        <v>9.5749999999999993</v>
      </c>
      <c r="I289" s="443" t="s">
        <v>166</v>
      </c>
      <c r="J289" s="277">
        <v>968500</v>
      </c>
      <c r="K289" s="277">
        <v>968500</v>
      </c>
      <c r="L289" s="277">
        <v>946609.65</v>
      </c>
      <c r="M289" s="298">
        <v>2</v>
      </c>
    </row>
    <row r="290" spans="2:13" s="89" customFormat="1" ht="28.5" x14ac:dyDescent="0.8">
      <c r="B290" s="297" t="s">
        <v>206</v>
      </c>
      <c r="C290" s="442" t="s">
        <v>165</v>
      </c>
      <c r="D290" s="274">
        <v>96.930499999999995</v>
      </c>
      <c r="E290" s="274"/>
      <c r="F290" s="274" t="s">
        <v>205</v>
      </c>
      <c r="G290" s="274">
        <v>9.5</v>
      </c>
      <c r="H290" s="274">
        <v>9.8040000000000003</v>
      </c>
      <c r="I290" s="443" t="s">
        <v>166</v>
      </c>
      <c r="J290" s="277">
        <v>5000</v>
      </c>
      <c r="K290" s="277">
        <v>5000</v>
      </c>
      <c r="L290" s="277">
        <v>4846.53</v>
      </c>
      <c r="M290" s="298">
        <v>1</v>
      </c>
    </row>
    <row r="291" spans="2:13" s="89" customFormat="1" ht="28.5" x14ac:dyDescent="0.8">
      <c r="B291" s="297" t="s">
        <v>206</v>
      </c>
      <c r="C291" s="442" t="s">
        <v>165</v>
      </c>
      <c r="D291" s="274">
        <v>96.806700000000006</v>
      </c>
      <c r="E291" s="274"/>
      <c r="F291" s="274" t="s">
        <v>229</v>
      </c>
      <c r="G291" s="274">
        <v>9.5</v>
      </c>
      <c r="H291" s="274">
        <v>9.7970000000000006</v>
      </c>
      <c r="I291" s="443" t="s">
        <v>166</v>
      </c>
      <c r="J291" s="277">
        <v>160000</v>
      </c>
      <c r="K291" s="277">
        <v>160000</v>
      </c>
      <c r="L291" s="277">
        <v>154890.76</v>
      </c>
      <c r="M291" s="298">
        <v>1</v>
      </c>
    </row>
    <row r="292" spans="2:13" s="89" customFormat="1" ht="28.5" x14ac:dyDescent="0.8">
      <c r="B292" s="297" t="s">
        <v>206</v>
      </c>
      <c r="C292" s="442" t="s">
        <v>165</v>
      </c>
      <c r="D292" s="274">
        <v>95.351600000000005</v>
      </c>
      <c r="E292" s="274"/>
      <c r="F292" s="274" t="s">
        <v>181</v>
      </c>
      <c r="G292" s="274">
        <v>9.75</v>
      </c>
      <c r="H292" s="274">
        <v>9.9870000000000001</v>
      </c>
      <c r="I292" s="443" t="s">
        <v>166</v>
      </c>
      <c r="J292" s="277">
        <v>68450</v>
      </c>
      <c r="K292" s="277">
        <v>68450</v>
      </c>
      <c r="L292" s="277">
        <v>65268.18</v>
      </c>
      <c r="M292" s="298">
        <v>3</v>
      </c>
    </row>
    <row r="293" spans="2:13" s="89" customFormat="1" ht="28.5" x14ac:dyDescent="0.8">
      <c r="B293" s="297" t="s">
        <v>206</v>
      </c>
      <c r="C293" s="442" t="s">
        <v>165</v>
      </c>
      <c r="D293" s="274">
        <v>95.326899999999995</v>
      </c>
      <c r="E293" s="274"/>
      <c r="F293" s="274" t="s">
        <v>178</v>
      </c>
      <c r="G293" s="274">
        <v>9.75</v>
      </c>
      <c r="H293" s="274">
        <v>9.9860000000000007</v>
      </c>
      <c r="I293" s="443" t="s">
        <v>166</v>
      </c>
      <c r="J293" s="277">
        <v>315500</v>
      </c>
      <c r="K293" s="277">
        <v>315500</v>
      </c>
      <c r="L293" s="277">
        <v>300756.65999999997</v>
      </c>
      <c r="M293" s="298">
        <v>2</v>
      </c>
    </row>
    <row r="294" spans="2:13" s="89" customFormat="1" ht="28.5" x14ac:dyDescent="0.8">
      <c r="B294" s="297" t="s">
        <v>206</v>
      </c>
      <c r="C294" s="442" t="s">
        <v>165</v>
      </c>
      <c r="D294" s="274">
        <v>95.302300000000002</v>
      </c>
      <c r="E294" s="274"/>
      <c r="F294" s="274" t="s">
        <v>179</v>
      </c>
      <c r="G294" s="274">
        <v>9.75</v>
      </c>
      <c r="H294" s="274">
        <v>9.984</v>
      </c>
      <c r="I294" s="443" t="s">
        <v>166</v>
      </c>
      <c r="J294" s="277">
        <v>209750</v>
      </c>
      <c r="K294" s="277">
        <v>209750</v>
      </c>
      <c r="L294" s="277">
        <v>199896.76</v>
      </c>
      <c r="M294" s="298">
        <v>1</v>
      </c>
    </row>
    <row r="295" spans="2:13" s="89" customFormat="1" ht="28.5" x14ac:dyDescent="0.8">
      <c r="B295" s="297" t="s">
        <v>355</v>
      </c>
      <c r="C295" s="442" t="s">
        <v>165</v>
      </c>
      <c r="D295" s="274">
        <v>95.901499999999999</v>
      </c>
      <c r="E295" s="274"/>
      <c r="F295" s="274" t="s">
        <v>178</v>
      </c>
      <c r="G295" s="274">
        <v>8.5</v>
      </c>
      <c r="H295" s="274">
        <v>8.6790000000000003</v>
      </c>
      <c r="I295" s="443" t="s">
        <v>166</v>
      </c>
      <c r="J295" s="277">
        <v>103700</v>
      </c>
      <c r="K295" s="277">
        <v>103700</v>
      </c>
      <c r="L295" s="277">
        <v>99449.9</v>
      </c>
      <c r="M295" s="298">
        <v>2</v>
      </c>
    </row>
    <row r="296" spans="2:13" s="89" customFormat="1" ht="28.5" x14ac:dyDescent="0.8">
      <c r="B296" s="297" t="s">
        <v>355</v>
      </c>
      <c r="C296" s="442" t="s">
        <v>165</v>
      </c>
      <c r="D296" s="274">
        <v>92.787599999999998</v>
      </c>
      <c r="E296" s="274"/>
      <c r="F296" s="274" t="s">
        <v>310</v>
      </c>
      <c r="G296" s="274">
        <v>9.75</v>
      </c>
      <c r="H296" s="274">
        <v>9.8439999999999994</v>
      </c>
      <c r="I296" s="443" t="s">
        <v>166</v>
      </c>
      <c r="J296" s="277">
        <v>93050</v>
      </c>
      <c r="K296" s="277">
        <v>93050</v>
      </c>
      <c r="L296" s="277">
        <v>86338.95</v>
      </c>
      <c r="M296" s="298">
        <v>1</v>
      </c>
    </row>
    <row r="297" spans="2:13" s="89" customFormat="1" ht="28.5" x14ac:dyDescent="0.8">
      <c r="B297" s="297" t="s">
        <v>356</v>
      </c>
      <c r="C297" s="442" t="s">
        <v>165</v>
      </c>
      <c r="D297" s="274">
        <v>97.541200000000003</v>
      </c>
      <c r="E297" s="274"/>
      <c r="F297" s="274" t="s">
        <v>311</v>
      </c>
      <c r="G297" s="274">
        <v>8.1021999999999998</v>
      </c>
      <c r="H297" s="274">
        <v>8.33</v>
      </c>
      <c r="I297" s="443" t="s">
        <v>166</v>
      </c>
      <c r="J297" s="277">
        <v>207685</v>
      </c>
      <c r="K297" s="277">
        <v>207685</v>
      </c>
      <c r="L297" s="277">
        <v>202578.63</v>
      </c>
      <c r="M297" s="298">
        <v>1</v>
      </c>
    </row>
    <row r="298" spans="2:13" s="89" customFormat="1" ht="28.5" x14ac:dyDescent="0.8">
      <c r="B298" s="297" t="s">
        <v>356</v>
      </c>
      <c r="C298" s="442" t="s">
        <v>165</v>
      </c>
      <c r="D298" s="274">
        <v>97.3018</v>
      </c>
      <c r="E298" s="274"/>
      <c r="F298" s="274" t="s">
        <v>305</v>
      </c>
      <c r="G298" s="274">
        <v>8.25</v>
      </c>
      <c r="H298" s="274">
        <v>8.4770000000000003</v>
      </c>
      <c r="I298" s="443" t="s">
        <v>166</v>
      </c>
      <c r="J298" s="277">
        <v>54470</v>
      </c>
      <c r="K298" s="277">
        <v>54470</v>
      </c>
      <c r="L298" s="277">
        <v>53000.34</v>
      </c>
      <c r="M298" s="298">
        <v>1</v>
      </c>
    </row>
    <row r="299" spans="2:13" s="89" customFormat="1" ht="28.5" x14ac:dyDescent="0.8">
      <c r="B299" s="297" t="s">
        <v>192</v>
      </c>
      <c r="C299" s="442" t="s">
        <v>165</v>
      </c>
      <c r="D299" s="274">
        <v>97.799499999999995</v>
      </c>
      <c r="E299" s="274"/>
      <c r="F299" s="274" t="s">
        <v>205</v>
      </c>
      <c r="G299" s="274">
        <v>6.75</v>
      </c>
      <c r="H299" s="274">
        <v>6.9029999999999996</v>
      </c>
      <c r="I299" s="443" t="s">
        <v>166</v>
      </c>
      <c r="J299" s="277">
        <v>100000</v>
      </c>
      <c r="K299" s="277">
        <v>100000</v>
      </c>
      <c r="L299" s="277">
        <v>97799.51</v>
      </c>
      <c r="M299" s="298">
        <v>1</v>
      </c>
    </row>
    <row r="300" spans="2:13" s="89" customFormat="1" ht="28.5" x14ac:dyDescent="0.8">
      <c r="B300" s="297" t="s">
        <v>192</v>
      </c>
      <c r="C300" s="442" t="s">
        <v>165</v>
      </c>
      <c r="D300" s="274">
        <v>92.284000000000006</v>
      </c>
      <c r="E300" s="274"/>
      <c r="F300" s="274" t="s">
        <v>363</v>
      </c>
      <c r="G300" s="274">
        <v>8.75</v>
      </c>
      <c r="H300" s="274">
        <v>8.766</v>
      </c>
      <c r="I300" s="443" t="s">
        <v>166</v>
      </c>
      <c r="J300" s="277">
        <v>34061</v>
      </c>
      <c r="K300" s="277">
        <v>34061</v>
      </c>
      <c r="L300" s="277">
        <v>31432.86</v>
      </c>
      <c r="M300" s="298">
        <v>1</v>
      </c>
    </row>
    <row r="301" spans="2:13" s="89" customFormat="1" ht="28.5" x14ac:dyDescent="0.8">
      <c r="B301" s="297" t="s">
        <v>192</v>
      </c>
      <c r="C301" s="442" t="s">
        <v>165</v>
      </c>
      <c r="D301" s="274">
        <v>92.139300000000006</v>
      </c>
      <c r="E301" s="274"/>
      <c r="F301" s="274" t="s">
        <v>307</v>
      </c>
      <c r="G301" s="274">
        <v>8.75</v>
      </c>
      <c r="H301" s="274">
        <v>8.7590000000000003</v>
      </c>
      <c r="I301" s="443" t="s">
        <v>166</v>
      </c>
      <c r="J301" s="277">
        <v>15500</v>
      </c>
      <c r="K301" s="277">
        <v>15500</v>
      </c>
      <c r="L301" s="277">
        <v>14281.6</v>
      </c>
      <c r="M301" s="298">
        <v>1</v>
      </c>
    </row>
    <row r="302" spans="2:13" s="89" customFormat="1" ht="28.5" x14ac:dyDescent="0.8">
      <c r="B302" s="297" t="s">
        <v>192</v>
      </c>
      <c r="C302" s="442" t="s">
        <v>165</v>
      </c>
      <c r="D302" s="274">
        <v>92.015699999999995</v>
      </c>
      <c r="E302" s="274"/>
      <c r="F302" s="274" t="s">
        <v>182</v>
      </c>
      <c r="G302" s="274">
        <v>8.75</v>
      </c>
      <c r="H302" s="274">
        <v>8.7530000000000001</v>
      </c>
      <c r="I302" s="443" t="s">
        <v>166</v>
      </c>
      <c r="J302" s="277">
        <v>126400</v>
      </c>
      <c r="K302" s="277">
        <v>126400</v>
      </c>
      <c r="L302" s="277">
        <v>116307.87</v>
      </c>
      <c r="M302" s="298">
        <v>1</v>
      </c>
    </row>
    <row r="303" spans="2:13" s="89" customFormat="1" ht="28.5" x14ac:dyDescent="0.8">
      <c r="B303" s="297" t="s">
        <v>192</v>
      </c>
      <c r="C303" s="442" t="s">
        <v>165</v>
      </c>
      <c r="D303" s="274">
        <v>91.974500000000006</v>
      </c>
      <c r="E303" s="274"/>
      <c r="F303" s="274" t="s">
        <v>183</v>
      </c>
      <c r="G303" s="274">
        <v>8.75</v>
      </c>
      <c r="H303" s="274">
        <v>8.7510000000000012</v>
      </c>
      <c r="I303" s="443" t="s">
        <v>166</v>
      </c>
      <c r="J303" s="277">
        <v>250000</v>
      </c>
      <c r="K303" s="277">
        <v>250000</v>
      </c>
      <c r="L303" s="277">
        <v>229936.45</v>
      </c>
      <c r="M303" s="298">
        <v>1</v>
      </c>
    </row>
    <row r="304" spans="2:13" s="89" customFormat="1" ht="28.5" x14ac:dyDescent="0.8">
      <c r="B304" s="297" t="s">
        <v>192</v>
      </c>
      <c r="C304" s="442" t="s">
        <v>165</v>
      </c>
      <c r="D304" s="274">
        <v>95.693700000000007</v>
      </c>
      <c r="E304" s="274"/>
      <c r="F304" s="274" t="s">
        <v>181</v>
      </c>
      <c r="G304" s="274">
        <v>9</v>
      </c>
      <c r="H304" s="274">
        <v>9.202</v>
      </c>
      <c r="I304" s="443" t="s">
        <v>166</v>
      </c>
      <c r="J304" s="277">
        <v>543600</v>
      </c>
      <c r="K304" s="277">
        <v>543600</v>
      </c>
      <c r="L304" s="277">
        <v>520191.39</v>
      </c>
      <c r="M304" s="298">
        <v>1</v>
      </c>
    </row>
    <row r="305" spans="2:13" s="89" customFormat="1" ht="28.5" x14ac:dyDescent="0.8">
      <c r="B305" s="297" t="s">
        <v>193</v>
      </c>
      <c r="C305" s="442" t="s">
        <v>165</v>
      </c>
      <c r="D305" s="274">
        <v>97.739699999999999</v>
      </c>
      <c r="E305" s="274"/>
      <c r="F305" s="274" t="s">
        <v>207</v>
      </c>
      <c r="G305" s="274">
        <v>9.25</v>
      </c>
      <c r="H305" s="274">
        <v>9.5749999999999993</v>
      </c>
      <c r="I305" s="443" t="s">
        <v>166</v>
      </c>
      <c r="J305" s="277">
        <v>20437</v>
      </c>
      <c r="K305" s="277">
        <v>20437</v>
      </c>
      <c r="L305" s="277">
        <v>19975.080000000002</v>
      </c>
      <c r="M305" s="298">
        <v>1</v>
      </c>
    </row>
    <row r="306" spans="2:13" s="89" customFormat="1" ht="28.5" x14ac:dyDescent="0.8">
      <c r="B306" s="297" t="s">
        <v>193</v>
      </c>
      <c r="C306" s="442" t="s">
        <v>165</v>
      </c>
      <c r="D306" s="274">
        <v>95.555899999999994</v>
      </c>
      <c r="E306" s="274"/>
      <c r="F306" s="274" t="s">
        <v>178</v>
      </c>
      <c r="G306" s="274">
        <v>9.25</v>
      </c>
      <c r="H306" s="274">
        <v>9.4619999999999997</v>
      </c>
      <c r="I306" s="443" t="s">
        <v>166</v>
      </c>
      <c r="J306" s="277">
        <v>15660</v>
      </c>
      <c r="K306" s="277">
        <v>15660</v>
      </c>
      <c r="L306" s="277">
        <v>14964.07</v>
      </c>
      <c r="M306" s="298">
        <v>1</v>
      </c>
    </row>
    <row r="307" spans="2:13" s="89" customFormat="1" ht="28.5" x14ac:dyDescent="0.8">
      <c r="B307" s="297" t="s">
        <v>193</v>
      </c>
      <c r="C307" s="442" t="s">
        <v>165</v>
      </c>
      <c r="D307" s="274">
        <v>95.509</v>
      </c>
      <c r="E307" s="274"/>
      <c r="F307" s="274" t="s">
        <v>324</v>
      </c>
      <c r="G307" s="274">
        <v>9.25</v>
      </c>
      <c r="H307" s="274">
        <v>9.4600000000000009</v>
      </c>
      <c r="I307" s="443" t="s">
        <v>166</v>
      </c>
      <c r="J307" s="277">
        <v>10000</v>
      </c>
      <c r="K307" s="277">
        <v>10000</v>
      </c>
      <c r="L307" s="277">
        <v>9550.91</v>
      </c>
      <c r="M307" s="298">
        <v>1</v>
      </c>
    </row>
    <row r="308" spans="2:13" s="89" customFormat="1" ht="28.5" x14ac:dyDescent="0.8">
      <c r="B308" s="297" t="s">
        <v>193</v>
      </c>
      <c r="C308" s="442" t="s">
        <v>165</v>
      </c>
      <c r="D308" s="274">
        <v>95.2286</v>
      </c>
      <c r="E308" s="274"/>
      <c r="F308" s="274" t="s">
        <v>377</v>
      </c>
      <c r="G308" s="274">
        <v>9.25</v>
      </c>
      <c r="H308" s="274">
        <v>9.4450000000000003</v>
      </c>
      <c r="I308" s="443" t="s">
        <v>166</v>
      </c>
      <c r="J308" s="277">
        <v>13615</v>
      </c>
      <c r="K308" s="277">
        <v>13615</v>
      </c>
      <c r="L308" s="277">
        <v>12965.38</v>
      </c>
      <c r="M308" s="298">
        <v>1</v>
      </c>
    </row>
    <row r="309" spans="2:13" s="89" customFormat="1" ht="28.5" x14ac:dyDescent="0.8">
      <c r="B309" s="297" t="s">
        <v>193</v>
      </c>
      <c r="C309" s="442" t="s">
        <v>165</v>
      </c>
      <c r="D309" s="274">
        <v>95.441299999999998</v>
      </c>
      <c r="E309" s="274"/>
      <c r="F309" s="274" t="s">
        <v>178</v>
      </c>
      <c r="G309" s="274">
        <v>9.5</v>
      </c>
      <c r="H309" s="274">
        <v>9.7240000000000002</v>
      </c>
      <c r="I309" s="443" t="s">
        <v>166</v>
      </c>
      <c r="J309" s="277">
        <v>41865</v>
      </c>
      <c r="K309" s="277">
        <v>41865</v>
      </c>
      <c r="L309" s="277">
        <v>39956.519999999997</v>
      </c>
      <c r="M309" s="298">
        <v>1</v>
      </c>
    </row>
    <row r="310" spans="2:13" s="89" customFormat="1" ht="28.5" x14ac:dyDescent="0.8">
      <c r="B310" s="297" t="s">
        <v>193</v>
      </c>
      <c r="C310" s="442" t="s">
        <v>165</v>
      </c>
      <c r="D310" s="274">
        <v>95.417299999999997</v>
      </c>
      <c r="E310" s="274"/>
      <c r="F310" s="274" t="s">
        <v>179</v>
      </c>
      <c r="G310" s="274">
        <v>9.5</v>
      </c>
      <c r="H310" s="274">
        <v>9.722999999999999</v>
      </c>
      <c r="I310" s="443" t="s">
        <v>166</v>
      </c>
      <c r="J310" s="277">
        <v>139486</v>
      </c>
      <c r="K310" s="277">
        <v>139486</v>
      </c>
      <c r="L310" s="277">
        <v>133093.79999999999</v>
      </c>
      <c r="M310" s="298">
        <v>1</v>
      </c>
    </row>
    <row r="311" spans="2:13" s="89" customFormat="1" ht="28.5" x14ac:dyDescent="0.8">
      <c r="B311" s="297" t="s">
        <v>193</v>
      </c>
      <c r="C311" s="442" t="s">
        <v>165</v>
      </c>
      <c r="D311" s="274">
        <v>95.393199999999993</v>
      </c>
      <c r="E311" s="274"/>
      <c r="F311" s="274" t="s">
        <v>324</v>
      </c>
      <c r="G311" s="274">
        <v>9.5</v>
      </c>
      <c r="H311" s="274">
        <v>9.7210000000000001</v>
      </c>
      <c r="I311" s="443" t="s">
        <v>166</v>
      </c>
      <c r="J311" s="277">
        <v>47059</v>
      </c>
      <c r="K311" s="277">
        <v>47059</v>
      </c>
      <c r="L311" s="277">
        <v>44891.13</v>
      </c>
      <c r="M311" s="298">
        <v>1</v>
      </c>
    </row>
    <row r="312" spans="2:13" s="89" customFormat="1" ht="28.5" x14ac:dyDescent="0.8">
      <c r="B312" s="297" t="s">
        <v>193</v>
      </c>
      <c r="C312" s="442" t="s">
        <v>165</v>
      </c>
      <c r="D312" s="274">
        <v>91.368200000000002</v>
      </c>
      <c r="E312" s="274"/>
      <c r="F312" s="274" t="s">
        <v>208</v>
      </c>
      <c r="G312" s="274">
        <v>9.5</v>
      </c>
      <c r="H312" s="274">
        <v>9.5019999999999989</v>
      </c>
      <c r="I312" s="443" t="s">
        <v>166</v>
      </c>
      <c r="J312" s="277">
        <v>21896</v>
      </c>
      <c r="K312" s="277">
        <v>21896</v>
      </c>
      <c r="L312" s="277">
        <v>20005.98</v>
      </c>
      <c r="M312" s="298">
        <v>2</v>
      </c>
    </row>
    <row r="313" spans="2:13" s="89" customFormat="1" ht="28.5" x14ac:dyDescent="0.8">
      <c r="B313" s="297" t="s">
        <v>193</v>
      </c>
      <c r="C313" s="442" t="s">
        <v>165</v>
      </c>
      <c r="D313" s="274">
        <v>91.346199999999996</v>
      </c>
      <c r="E313" s="274"/>
      <c r="F313" s="274" t="s">
        <v>183</v>
      </c>
      <c r="G313" s="274">
        <v>9.5</v>
      </c>
      <c r="H313" s="274">
        <v>9.5009999999999994</v>
      </c>
      <c r="I313" s="443" t="s">
        <v>166</v>
      </c>
      <c r="J313" s="277">
        <v>8430</v>
      </c>
      <c r="K313" s="277">
        <v>8430</v>
      </c>
      <c r="L313" s="277">
        <v>7700.49</v>
      </c>
      <c r="M313" s="298">
        <v>1</v>
      </c>
    </row>
    <row r="314" spans="2:13" s="89" customFormat="1" ht="28.5" x14ac:dyDescent="0.8">
      <c r="B314" s="297" t="s">
        <v>248</v>
      </c>
      <c r="C314" s="442" t="s">
        <v>165</v>
      </c>
      <c r="D314" s="274">
        <v>97.979100000000003</v>
      </c>
      <c r="E314" s="274"/>
      <c r="F314" s="274" t="s">
        <v>207</v>
      </c>
      <c r="G314" s="274">
        <v>8.25</v>
      </c>
      <c r="H314" s="274">
        <v>8.5080000000000009</v>
      </c>
      <c r="I314" s="443" t="s">
        <v>166</v>
      </c>
      <c r="J314" s="277">
        <v>122715</v>
      </c>
      <c r="K314" s="277">
        <v>122715</v>
      </c>
      <c r="L314" s="277">
        <v>120235.15</v>
      </c>
      <c r="M314" s="298">
        <v>2</v>
      </c>
    </row>
    <row r="315" spans="2:13" s="89" customFormat="1" ht="28.5" x14ac:dyDescent="0.8">
      <c r="B315" s="297" t="s">
        <v>248</v>
      </c>
      <c r="C315" s="442" t="s">
        <v>165</v>
      </c>
      <c r="D315" s="274">
        <v>97.957099999999997</v>
      </c>
      <c r="E315" s="274"/>
      <c r="F315" s="274" t="s">
        <v>177</v>
      </c>
      <c r="G315" s="274">
        <v>8.25</v>
      </c>
      <c r="H315" s="274">
        <v>8.5070000000000014</v>
      </c>
      <c r="I315" s="443" t="s">
        <v>166</v>
      </c>
      <c r="J315" s="277">
        <v>119675</v>
      </c>
      <c r="K315" s="277">
        <v>119675</v>
      </c>
      <c r="L315" s="277">
        <v>117230.26</v>
      </c>
      <c r="M315" s="298">
        <v>1</v>
      </c>
    </row>
    <row r="316" spans="2:13" s="89" customFormat="1" ht="28.5" x14ac:dyDescent="0.8">
      <c r="B316" s="297" t="s">
        <v>248</v>
      </c>
      <c r="C316" s="442" t="s">
        <v>165</v>
      </c>
      <c r="D316" s="274">
        <v>97.188900000000004</v>
      </c>
      <c r="E316" s="274"/>
      <c r="F316" s="274" t="s">
        <v>244</v>
      </c>
      <c r="G316" s="274">
        <v>8.75</v>
      </c>
      <c r="H316" s="274">
        <v>9.0079999999999991</v>
      </c>
      <c r="I316" s="443" t="s">
        <v>166</v>
      </c>
      <c r="J316" s="277">
        <v>10000</v>
      </c>
      <c r="K316" s="277">
        <v>10000</v>
      </c>
      <c r="L316" s="277">
        <v>9718.89</v>
      </c>
      <c r="M316" s="298">
        <v>1</v>
      </c>
    </row>
    <row r="317" spans="2:13" s="89" customFormat="1" ht="28.5" x14ac:dyDescent="0.8">
      <c r="B317" s="297" t="s">
        <v>248</v>
      </c>
      <c r="C317" s="442" t="s">
        <v>165</v>
      </c>
      <c r="D317" s="274">
        <v>98.985299999999995</v>
      </c>
      <c r="E317" s="274"/>
      <c r="F317" s="274" t="s">
        <v>255</v>
      </c>
      <c r="G317" s="274">
        <v>9</v>
      </c>
      <c r="H317" s="274">
        <v>9.3670000000000009</v>
      </c>
      <c r="I317" s="443" t="s">
        <v>166</v>
      </c>
      <c r="J317" s="277">
        <v>101100</v>
      </c>
      <c r="K317" s="277">
        <v>101100</v>
      </c>
      <c r="L317" s="277">
        <v>100074.24000000001</v>
      </c>
      <c r="M317" s="298">
        <v>1</v>
      </c>
    </row>
    <row r="318" spans="2:13" s="89" customFormat="1" ht="28.5" x14ac:dyDescent="0.8">
      <c r="B318" s="297" t="s">
        <v>248</v>
      </c>
      <c r="C318" s="442" t="s">
        <v>165</v>
      </c>
      <c r="D318" s="274">
        <v>97.620500000000007</v>
      </c>
      <c r="E318" s="274"/>
      <c r="F318" s="274" t="s">
        <v>207</v>
      </c>
      <c r="G318" s="274">
        <v>9.75</v>
      </c>
      <c r="H318" s="274">
        <v>10.112</v>
      </c>
      <c r="I318" s="443" t="s">
        <v>166</v>
      </c>
      <c r="J318" s="277">
        <v>651800</v>
      </c>
      <c r="K318" s="277">
        <v>651800</v>
      </c>
      <c r="L318" s="277">
        <v>636290.43000000005</v>
      </c>
      <c r="M318" s="298">
        <v>4</v>
      </c>
    </row>
    <row r="319" spans="2:13" s="89" customFormat="1" ht="28.5" x14ac:dyDescent="0.8">
      <c r="B319" s="297" t="s">
        <v>248</v>
      </c>
      <c r="C319" s="442" t="s">
        <v>165</v>
      </c>
      <c r="D319" s="274">
        <v>96.5989</v>
      </c>
      <c r="E319" s="274"/>
      <c r="F319" s="274" t="s">
        <v>406</v>
      </c>
      <c r="G319" s="274">
        <v>9.75</v>
      </c>
      <c r="H319" s="274">
        <v>10.055999999999999</v>
      </c>
      <c r="I319" s="443" t="s">
        <v>166</v>
      </c>
      <c r="J319" s="277">
        <v>75000</v>
      </c>
      <c r="K319" s="277">
        <v>75000</v>
      </c>
      <c r="L319" s="277">
        <v>72449.179999999993</v>
      </c>
      <c r="M319" s="298">
        <v>1</v>
      </c>
    </row>
    <row r="320" spans="2:13" s="89" customFormat="1" ht="28.5" x14ac:dyDescent="0.8">
      <c r="B320" s="297" t="s">
        <v>194</v>
      </c>
      <c r="C320" s="442" t="s">
        <v>165</v>
      </c>
      <c r="D320" s="274">
        <v>95.532499999999999</v>
      </c>
      <c r="E320" s="274"/>
      <c r="F320" s="274" t="s">
        <v>179</v>
      </c>
      <c r="G320" s="274">
        <v>9.25</v>
      </c>
      <c r="H320" s="274">
        <v>9.4610000000000003</v>
      </c>
      <c r="I320" s="443" t="s">
        <v>166</v>
      </c>
      <c r="J320" s="277">
        <v>49000</v>
      </c>
      <c r="K320" s="277">
        <v>49000</v>
      </c>
      <c r="L320" s="277">
        <v>46810.94</v>
      </c>
      <c r="M320" s="298">
        <v>3</v>
      </c>
    </row>
    <row r="321" spans="2:13" s="89" customFormat="1" ht="28.5" x14ac:dyDescent="0.8">
      <c r="B321" s="297" t="s">
        <v>194</v>
      </c>
      <c r="C321" s="442" t="s">
        <v>165</v>
      </c>
      <c r="D321" s="274">
        <v>91.368200000000002</v>
      </c>
      <c r="E321" s="274"/>
      <c r="F321" s="274" t="s">
        <v>208</v>
      </c>
      <c r="G321" s="274">
        <v>9.5</v>
      </c>
      <c r="H321" s="274">
        <v>9.5019999999999989</v>
      </c>
      <c r="I321" s="443" t="s">
        <v>166</v>
      </c>
      <c r="J321" s="277">
        <v>2010902</v>
      </c>
      <c r="K321" s="277">
        <v>2010902</v>
      </c>
      <c r="L321" s="277">
        <v>1837325.75</v>
      </c>
      <c r="M321" s="298">
        <v>3</v>
      </c>
    </row>
    <row r="322" spans="2:13" s="89" customFormat="1" ht="28.5" x14ac:dyDescent="0.8">
      <c r="B322" s="297" t="s">
        <v>194</v>
      </c>
      <c r="C322" s="442" t="s">
        <v>165</v>
      </c>
      <c r="D322" s="274">
        <v>91.346199999999996</v>
      </c>
      <c r="E322" s="274"/>
      <c r="F322" s="274" t="s">
        <v>183</v>
      </c>
      <c r="G322" s="274">
        <v>9.5</v>
      </c>
      <c r="H322" s="274">
        <v>9.5009999999999994</v>
      </c>
      <c r="I322" s="443" t="s">
        <v>166</v>
      </c>
      <c r="J322" s="277">
        <v>29013</v>
      </c>
      <c r="K322" s="277">
        <v>29013</v>
      </c>
      <c r="L322" s="277">
        <v>26502.28</v>
      </c>
      <c r="M322" s="298">
        <v>4</v>
      </c>
    </row>
    <row r="323" spans="2:13" s="89" customFormat="1" ht="28.5" x14ac:dyDescent="0.8">
      <c r="B323" s="297" t="s">
        <v>295</v>
      </c>
      <c r="C323" s="442" t="s">
        <v>165</v>
      </c>
      <c r="D323" s="274">
        <v>92.226100000000002</v>
      </c>
      <c r="E323" s="274"/>
      <c r="F323" s="274" t="s">
        <v>182</v>
      </c>
      <c r="G323" s="274">
        <v>8.5</v>
      </c>
      <c r="H323" s="274">
        <v>8.5020000000000007</v>
      </c>
      <c r="I323" s="443" t="s">
        <v>166</v>
      </c>
      <c r="J323" s="277">
        <v>31188</v>
      </c>
      <c r="K323" s="277">
        <v>31188</v>
      </c>
      <c r="L323" s="277">
        <v>28763.48</v>
      </c>
      <c r="M323" s="298">
        <v>1</v>
      </c>
    </row>
    <row r="324" spans="2:13" s="89" customFormat="1" ht="28.5" x14ac:dyDescent="0.8">
      <c r="B324" s="297" t="s">
        <v>196</v>
      </c>
      <c r="C324" s="442" t="s">
        <v>165</v>
      </c>
      <c r="D324" s="274">
        <v>98.039199999999994</v>
      </c>
      <c r="E324" s="274"/>
      <c r="F324" s="274" t="s">
        <v>207</v>
      </c>
      <c r="G324" s="274">
        <v>8</v>
      </c>
      <c r="H324" s="274">
        <v>8.2430000000000003</v>
      </c>
      <c r="I324" s="443" t="s">
        <v>166</v>
      </c>
      <c r="J324" s="277">
        <v>10000</v>
      </c>
      <c r="K324" s="277">
        <v>10000</v>
      </c>
      <c r="L324" s="277">
        <v>9803.92</v>
      </c>
      <c r="M324" s="298">
        <v>1</v>
      </c>
    </row>
    <row r="325" spans="2:13" s="89" customFormat="1" ht="28.5" x14ac:dyDescent="0.8">
      <c r="B325" s="297" t="s">
        <v>196</v>
      </c>
      <c r="C325" s="442" t="s">
        <v>165</v>
      </c>
      <c r="D325" s="274">
        <v>97.323599999999999</v>
      </c>
      <c r="E325" s="274"/>
      <c r="F325" s="274" t="s">
        <v>205</v>
      </c>
      <c r="G325" s="274">
        <v>8.25</v>
      </c>
      <c r="H325" s="274">
        <v>8.4779999999999998</v>
      </c>
      <c r="I325" s="443" t="s">
        <v>166</v>
      </c>
      <c r="J325" s="277">
        <v>7172</v>
      </c>
      <c r="K325" s="277">
        <v>7172</v>
      </c>
      <c r="L325" s="277">
        <v>6980.05</v>
      </c>
      <c r="M325" s="298">
        <v>1</v>
      </c>
    </row>
    <row r="326" spans="2:13" s="89" customFormat="1" ht="28.5" x14ac:dyDescent="0.8">
      <c r="B326" s="297" t="s">
        <v>196</v>
      </c>
      <c r="C326" s="442" t="s">
        <v>165</v>
      </c>
      <c r="D326" s="274">
        <v>95.901499999999999</v>
      </c>
      <c r="E326" s="274"/>
      <c r="F326" s="274" t="s">
        <v>178</v>
      </c>
      <c r="G326" s="274">
        <v>8.5</v>
      </c>
      <c r="H326" s="274">
        <v>8.6790000000000003</v>
      </c>
      <c r="I326" s="443" t="s">
        <v>166</v>
      </c>
      <c r="J326" s="277">
        <v>149728</v>
      </c>
      <c r="K326" s="277">
        <v>149728</v>
      </c>
      <c r="L326" s="277">
        <v>143591.46</v>
      </c>
      <c r="M326" s="298">
        <v>3</v>
      </c>
    </row>
    <row r="327" spans="2:13" s="89" customFormat="1" ht="28.5" x14ac:dyDescent="0.8">
      <c r="B327" s="297" t="s">
        <v>196</v>
      </c>
      <c r="C327" s="442" t="s">
        <v>165</v>
      </c>
      <c r="D327" s="274">
        <v>91.785200000000003</v>
      </c>
      <c r="E327" s="274"/>
      <c r="F327" s="274" t="s">
        <v>208</v>
      </c>
      <c r="G327" s="274">
        <v>9</v>
      </c>
      <c r="H327" s="274">
        <v>9.0020000000000007</v>
      </c>
      <c r="I327" s="443" t="s">
        <v>166</v>
      </c>
      <c r="J327" s="277">
        <v>70000</v>
      </c>
      <c r="K327" s="277">
        <v>70000</v>
      </c>
      <c r="L327" s="277">
        <v>64249.66</v>
      </c>
      <c r="M327" s="298">
        <v>1</v>
      </c>
    </row>
    <row r="328" spans="2:13" s="89" customFormat="1" ht="28.5" x14ac:dyDescent="0.8">
      <c r="B328" s="297" t="s">
        <v>196</v>
      </c>
      <c r="C328" s="442" t="s">
        <v>165</v>
      </c>
      <c r="D328" s="274">
        <v>91.764099999999999</v>
      </c>
      <c r="E328" s="274"/>
      <c r="F328" s="274" t="s">
        <v>183</v>
      </c>
      <c r="G328" s="274">
        <v>9</v>
      </c>
      <c r="H328" s="274">
        <v>9.0010000000000012</v>
      </c>
      <c r="I328" s="443" t="s">
        <v>166</v>
      </c>
      <c r="J328" s="277">
        <v>5420</v>
      </c>
      <c r="K328" s="277">
        <v>5420</v>
      </c>
      <c r="L328" s="277">
        <v>4973.62</v>
      </c>
      <c r="M328" s="298">
        <v>1</v>
      </c>
    </row>
    <row r="329" spans="2:13" s="89" customFormat="1" ht="28.5" x14ac:dyDescent="0.8">
      <c r="B329" s="297" t="s">
        <v>274</v>
      </c>
      <c r="C329" s="442" t="s">
        <v>165</v>
      </c>
      <c r="D329" s="274">
        <v>95.693700000000007</v>
      </c>
      <c r="E329" s="274"/>
      <c r="F329" s="274" t="s">
        <v>181</v>
      </c>
      <c r="G329" s="274">
        <v>9</v>
      </c>
      <c r="H329" s="274">
        <v>9.202</v>
      </c>
      <c r="I329" s="443" t="s">
        <v>166</v>
      </c>
      <c r="J329" s="277">
        <v>11826</v>
      </c>
      <c r="K329" s="277">
        <v>11826</v>
      </c>
      <c r="L329" s="277">
        <v>11316.74</v>
      </c>
      <c r="M329" s="298">
        <v>2</v>
      </c>
    </row>
    <row r="330" spans="2:13" s="89" customFormat="1" ht="28.5" x14ac:dyDescent="0.8">
      <c r="B330" s="297" t="s">
        <v>274</v>
      </c>
      <c r="C330" s="442" t="s">
        <v>165</v>
      </c>
      <c r="D330" s="274">
        <v>94.607299999999995</v>
      </c>
      <c r="E330" s="274"/>
      <c r="F330" s="274" t="s">
        <v>308</v>
      </c>
      <c r="G330" s="274">
        <v>9.5</v>
      </c>
      <c r="H330" s="274">
        <v>9.6790000000000003</v>
      </c>
      <c r="I330" s="443" t="s">
        <v>166</v>
      </c>
      <c r="J330" s="277">
        <v>15808</v>
      </c>
      <c r="K330" s="277">
        <v>15808</v>
      </c>
      <c r="L330" s="277">
        <v>14955.53</v>
      </c>
      <c r="M330" s="298">
        <v>1</v>
      </c>
    </row>
    <row r="331" spans="2:13" s="89" customFormat="1" ht="28.5" x14ac:dyDescent="0.8">
      <c r="B331" s="297" t="s">
        <v>209</v>
      </c>
      <c r="C331" s="442" t="s">
        <v>165</v>
      </c>
      <c r="D331" s="274">
        <v>99.3596</v>
      </c>
      <c r="E331" s="274"/>
      <c r="F331" s="274" t="s">
        <v>254</v>
      </c>
      <c r="G331" s="274">
        <v>8</v>
      </c>
      <c r="H331" s="274">
        <v>8.3000000000000007</v>
      </c>
      <c r="I331" s="443" t="s">
        <v>166</v>
      </c>
      <c r="J331" s="277">
        <v>31371</v>
      </c>
      <c r="K331" s="277">
        <v>31371</v>
      </c>
      <c r="L331" s="277">
        <v>31170.13</v>
      </c>
      <c r="M331" s="298">
        <v>1</v>
      </c>
    </row>
    <row r="332" spans="2:13" s="89" customFormat="1" ht="28.5" x14ac:dyDescent="0.8">
      <c r="B332" s="297" t="s">
        <v>209</v>
      </c>
      <c r="C332" s="442" t="s">
        <v>165</v>
      </c>
      <c r="D332" s="274">
        <v>99.046599999999998</v>
      </c>
      <c r="E332" s="274"/>
      <c r="F332" s="274" t="s">
        <v>370</v>
      </c>
      <c r="G332" s="274">
        <v>8.25</v>
      </c>
      <c r="H332" s="274">
        <v>8.5569999999999986</v>
      </c>
      <c r="I332" s="443" t="s">
        <v>166</v>
      </c>
      <c r="J332" s="277">
        <v>5360</v>
      </c>
      <c r="K332" s="277">
        <v>5360</v>
      </c>
      <c r="L332" s="277">
        <v>5308.9</v>
      </c>
      <c r="M332" s="298">
        <v>1</v>
      </c>
    </row>
    <row r="333" spans="2:13" s="89" customFormat="1" ht="28.5" x14ac:dyDescent="0.8">
      <c r="B333" s="297" t="s">
        <v>209</v>
      </c>
      <c r="C333" s="442" t="s">
        <v>165</v>
      </c>
      <c r="D333" s="274">
        <v>93.9739</v>
      </c>
      <c r="E333" s="274"/>
      <c r="F333" s="274" t="s">
        <v>537</v>
      </c>
      <c r="G333" s="274">
        <v>9.5</v>
      </c>
      <c r="H333" s="274">
        <v>9.6449999999999996</v>
      </c>
      <c r="I333" s="443" t="s">
        <v>166</v>
      </c>
      <c r="J333" s="277">
        <v>3233</v>
      </c>
      <c r="K333" s="277">
        <v>3233</v>
      </c>
      <c r="L333" s="277">
        <v>3038.18</v>
      </c>
      <c r="M333" s="298">
        <v>1</v>
      </c>
    </row>
    <row r="334" spans="2:13" s="89" customFormat="1" ht="28.5" x14ac:dyDescent="0.8">
      <c r="B334" s="297" t="s">
        <v>198</v>
      </c>
      <c r="C334" s="442" t="s">
        <v>165</v>
      </c>
      <c r="D334" s="274">
        <v>94.6571</v>
      </c>
      <c r="E334" s="274"/>
      <c r="F334" s="274" t="s">
        <v>538</v>
      </c>
      <c r="G334" s="274">
        <v>8</v>
      </c>
      <c r="H334" s="274">
        <v>8.093</v>
      </c>
      <c r="I334" s="443" t="s">
        <v>166</v>
      </c>
      <c r="J334" s="277">
        <v>1000000</v>
      </c>
      <c r="K334" s="277">
        <v>1000000</v>
      </c>
      <c r="L334" s="277">
        <v>946571.31</v>
      </c>
      <c r="M334" s="298">
        <v>1</v>
      </c>
    </row>
    <row r="335" spans="2:13" s="89" customFormat="1" ht="28.5" x14ac:dyDescent="0.8">
      <c r="B335" s="297" t="s">
        <v>198</v>
      </c>
      <c r="C335" s="442" t="s">
        <v>165</v>
      </c>
      <c r="D335" s="274">
        <v>94.363100000000003</v>
      </c>
      <c r="E335" s="274"/>
      <c r="F335" s="274" t="s">
        <v>539</v>
      </c>
      <c r="G335" s="274">
        <v>8.5</v>
      </c>
      <c r="H335" s="274">
        <v>8.6059999999999999</v>
      </c>
      <c r="I335" s="443" t="s">
        <v>166</v>
      </c>
      <c r="J335" s="277">
        <v>11500</v>
      </c>
      <c r="K335" s="277">
        <v>11500</v>
      </c>
      <c r="L335" s="277">
        <v>10851.76</v>
      </c>
      <c r="M335" s="298">
        <v>1</v>
      </c>
    </row>
    <row r="336" spans="2:13" s="89" customFormat="1" ht="28.5" x14ac:dyDescent="0.8">
      <c r="B336" s="297" t="s">
        <v>198</v>
      </c>
      <c r="C336" s="442" t="s">
        <v>165</v>
      </c>
      <c r="D336" s="274">
        <v>94.320999999999998</v>
      </c>
      <c r="E336" s="274"/>
      <c r="F336" s="274" t="s">
        <v>392</v>
      </c>
      <c r="G336" s="274">
        <v>8.5</v>
      </c>
      <c r="H336" s="274">
        <v>8.604000000000001</v>
      </c>
      <c r="I336" s="443" t="s">
        <v>166</v>
      </c>
      <c r="J336" s="277">
        <v>24300</v>
      </c>
      <c r="K336" s="277">
        <v>24300</v>
      </c>
      <c r="L336" s="277">
        <v>22920.02</v>
      </c>
      <c r="M336" s="298">
        <v>1</v>
      </c>
    </row>
    <row r="337" spans="2:13" s="89" customFormat="1" ht="28.5" x14ac:dyDescent="0.8">
      <c r="B337" s="297" t="s">
        <v>198</v>
      </c>
      <c r="C337" s="442" t="s">
        <v>165</v>
      </c>
      <c r="D337" s="274">
        <v>93.856499999999997</v>
      </c>
      <c r="E337" s="274"/>
      <c r="F337" s="274" t="s">
        <v>367</v>
      </c>
      <c r="G337" s="274">
        <v>8.6</v>
      </c>
      <c r="H337" s="274">
        <v>8.6870000000000012</v>
      </c>
      <c r="I337" s="443" t="s">
        <v>166</v>
      </c>
      <c r="J337" s="277">
        <v>11711</v>
      </c>
      <c r="K337" s="277">
        <v>11711</v>
      </c>
      <c r="L337" s="277">
        <v>10991.54</v>
      </c>
      <c r="M337" s="298">
        <v>1</v>
      </c>
    </row>
    <row r="338" spans="2:13" s="89" customFormat="1" ht="28.5" x14ac:dyDescent="0.8">
      <c r="B338" s="297" t="s">
        <v>198</v>
      </c>
      <c r="C338" s="442" t="s">
        <v>165</v>
      </c>
      <c r="D338" s="274">
        <v>93.863</v>
      </c>
      <c r="E338" s="274"/>
      <c r="F338" s="274" t="s">
        <v>278</v>
      </c>
      <c r="G338" s="274">
        <v>8.75</v>
      </c>
      <c r="H338" s="274">
        <v>8.8450000000000006</v>
      </c>
      <c r="I338" s="443" t="s">
        <v>166</v>
      </c>
      <c r="J338" s="277">
        <v>1095119</v>
      </c>
      <c r="K338" s="277">
        <v>1095119</v>
      </c>
      <c r="L338" s="277">
        <v>1027912.11</v>
      </c>
      <c r="M338" s="298">
        <v>1</v>
      </c>
    </row>
    <row r="339" spans="2:13" s="89" customFormat="1" ht="28.5" x14ac:dyDescent="0.8">
      <c r="B339" s="297" t="s">
        <v>198</v>
      </c>
      <c r="C339" s="442" t="s">
        <v>165</v>
      </c>
      <c r="D339" s="274">
        <v>93.8416</v>
      </c>
      <c r="E339" s="274"/>
      <c r="F339" s="274" t="s">
        <v>352</v>
      </c>
      <c r="G339" s="274">
        <v>8.75</v>
      </c>
      <c r="H339" s="274">
        <v>8.8440000000000012</v>
      </c>
      <c r="I339" s="443" t="s">
        <v>166</v>
      </c>
      <c r="J339" s="277">
        <v>20235</v>
      </c>
      <c r="K339" s="277">
        <v>20235</v>
      </c>
      <c r="L339" s="277">
        <v>18988.86</v>
      </c>
      <c r="M339" s="298">
        <v>1</v>
      </c>
    </row>
    <row r="340" spans="2:13" s="89" customFormat="1" ht="28.5" x14ac:dyDescent="0.8">
      <c r="B340" s="297" t="s">
        <v>198</v>
      </c>
      <c r="C340" s="442" t="s">
        <v>165</v>
      </c>
      <c r="D340" s="274">
        <v>93.7774</v>
      </c>
      <c r="E340" s="274"/>
      <c r="F340" s="274" t="s">
        <v>461</v>
      </c>
      <c r="G340" s="274">
        <v>8.75</v>
      </c>
      <c r="H340" s="274">
        <v>8.8410000000000011</v>
      </c>
      <c r="I340" s="443" t="s">
        <v>166</v>
      </c>
      <c r="J340" s="277">
        <v>1111822</v>
      </c>
      <c r="K340" s="277">
        <v>1111822</v>
      </c>
      <c r="L340" s="277">
        <v>1042638.58</v>
      </c>
      <c r="M340" s="298">
        <v>2</v>
      </c>
    </row>
    <row r="341" spans="2:13" s="89" customFormat="1" ht="28.5" x14ac:dyDescent="0.8">
      <c r="B341" s="297" t="s">
        <v>198</v>
      </c>
      <c r="C341" s="442" t="s">
        <v>165</v>
      </c>
      <c r="D341" s="274">
        <v>93.698700000000002</v>
      </c>
      <c r="E341" s="274"/>
      <c r="F341" s="274" t="s">
        <v>278</v>
      </c>
      <c r="G341" s="274">
        <v>9</v>
      </c>
      <c r="H341" s="274">
        <v>9.1</v>
      </c>
      <c r="I341" s="443" t="s">
        <v>166</v>
      </c>
      <c r="J341" s="277">
        <v>1095119</v>
      </c>
      <c r="K341" s="277">
        <v>1095119</v>
      </c>
      <c r="L341" s="277">
        <v>1026112.91</v>
      </c>
      <c r="M341" s="298">
        <v>1</v>
      </c>
    </row>
    <row r="342" spans="2:13" s="89" customFormat="1" ht="28.5" x14ac:dyDescent="0.8">
      <c r="B342" s="297" t="s">
        <v>199</v>
      </c>
      <c r="C342" s="442" t="s">
        <v>165</v>
      </c>
      <c r="D342" s="274">
        <v>93.059299999999993</v>
      </c>
      <c r="E342" s="274"/>
      <c r="F342" s="274" t="s">
        <v>208</v>
      </c>
      <c r="G342" s="274">
        <v>7.5</v>
      </c>
      <c r="H342" s="274">
        <v>7.5009999999999994</v>
      </c>
      <c r="I342" s="443" t="s">
        <v>166</v>
      </c>
      <c r="J342" s="277">
        <v>7100000</v>
      </c>
      <c r="K342" s="277">
        <v>7100000</v>
      </c>
      <c r="L342" s="277">
        <v>6607212.0999999996</v>
      </c>
      <c r="M342" s="298">
        <v>1</v>
      </c>
    </row>
    <row r="343" spans="2:13" s="89" customFormat="1" ht="28.5" x14ac:dyDescent="0.8">
      <c r="B343" s="297" t="s">
        <v>313</v>
      </c>
      <c r="C343" s="442" t="s">
        <v>165</v>
      </c>
      <c r="D343" s="274">
        <v>97.831400000000002</v>
      </c>
      <c r="E343" s="274"/>
      <c r="F343" s="274" t="s">
        <v>309</v>
      </c>
      <c r="G343" s="274">
        <v>7</v>
      </c>
      <c r="H343" s="274">
        <v>7.1679999999999993</v>
      </c>
      <c r="I343" s="443" t="s">
        <v>166</v>
      </c>
      <c r="J343" s="277">
        <v>1600000</v>
      </c>
      <c r="K343" s="277">
        <v>1600000</v>
      </c>
      <c r="L343" s="277">
        <v>1565302.46</v>
      </c>
      <c r="M343" s="298">
        <v>1</v>
      </c>
    </row>
    <row r="344" spans="2:13" s="89" customFormat="1" ht="28.5" x14ac:dyDescent="0.8">
      <c r="B344" s="297" t="s">
        <v>366</v>
      </c>
      <c r="C344" s="442" t="s">
        <v>165</v>
      </c>
      <c r="D344" s="274">
        <v>98.431200000000004</v>
      </c>
      <c r="E344" s="274"/>
      <c r="F344" s="274" t="s">
        <v>315</v>
      </c>
      <c r="G344" s="274">
        <v>6.75</v>
      </c>
      <c r="H344" s="274">
        <v>6.9260000000000002</v>
      </c>
      <c r="I344" s="443" t="s">
        <v>166</v>
      </c>
      <c r="J344" s="277">
        <v>31964</v>
      </c>
      <c r="K344" s="277">
        <v>31964</v>
      </c>
      <c r="L344" s="277">
        <v>31462.57</v>
      </c>
      <c r="M344" s="298">
        <v>1</v>
      </c>
    </row>
    <row r="345" spans="2:13" s="89" customFormat="1" ht="28.5" x14ac:dyDescent="0.8">
      <c r="B345" s="297" t="s">
        <v>249</v>
      </c>
      <c r="C345" s="442" t="s">
        <v>165</v>
      </c>
      <c r="D345" s="274">
        <v>91.263000000000005</v>
      </c>
      <c r="E345" s="274"/>
      <c r="F345" s="274" t="s">
        <v>183</v>
      </c>
      <c r="G345" s="274">
        <v>9.6</v>
      </c>
      <c r="H345" s="274">
        <v>9.6009999999999991</v>
      </c>
      <c r="I345" s="443" t="s">
        <v>166</v>
      </c>
      <c r="J345" s="277">
        <v>38000</v>
      </c>
      <c r="K345" s="277">
        <v>38000</v>
      </c>
      <c r="L345" s="277">
        <v>34679.97</v>
      </c>
      <c r="M345" s="298">
        <v>1</v>
      </c>
    </row>
    <row r="346" spans="2:13" s="89" customFormat="1" ht="28.5" x14ac:dyDescent="0.8">
      <c r="B346" s="297" t="s">
        <v>211</v>
      </c>
      <c r="C346" s="442" t="s">
        <v>165</v>
      </c>
      <c r="D346" s="274">
        <v>98.015100000000004</v>
      </c>
      <c r="E346" s="274"/>
      <c r="F346" s="274" t="s">
        <v>207</v>
      </c>
      <c r="G346" s="274">
        <v>8.1</v>
      </c>
      <c r="H346" s="274">
        <v>8.3490000000000002</v>
      </c>
      <c r="I346" s="443" t="s">
        <v>166</v>
      </c>
      <c r="J346" s="277">
        <v>20000</v>
      </c>
      <c r="K346" s="277">
        <v>20000</v>
      </c>
      <c r="L346" s="277">
        <v>19603.04</v>
      </c>
      <c r="M346" s="298">
        <v>1</v>
      </c>
    </row>
    <row r="347" spans="2:13" s="89" customFormat="1" ht="28.5" x14ac:dyDescent="0.8">
      <c r="B347" s="297" t="s">
        <v>212</v>
      </c>
      <c r="C347" s="442" t="s">
        <v>165</v>
      </c>
      <c r="D347" s="274">
        <v>97.640299999999996</v>
      </c>
      <c r="E347" s="274"/>
      <c r="F347" s="274" t="s">
        <v>205</v>
      </c>
      <c r="G347" s="274">
        <v>7.25</v>
      </c>
      <c r="H347" s="274">
        <v>7.426000000000001</v>
      </c>
      <c r="I347" s="443" t="s">
        <v>166</v>
      </c>
      <c r="J347" s="277">
        <v>20000</v>
      </c>
      <c r="K347" s="277">
        <v>20000</v>
      </c>
      <c r="L347" s="277">
        <v>19528.07</v>
      </c>
      <c r="M347" s="298">
        <v>1</v>
      </c>
    </row>
    <row r="348" spans="2:13" s="89" customFormat="1" ht="28.5" x14ac:dyDescent="0.8">
      <c r="B348" s="297" t="s">
        <v>212</v>
      </c>
      <c r="C348" s="442" t="s">
        <v>165</v>
      </c>
      <c r="D348" s="274">
        <v>97.601900000000001</v>
      </c>
      <c r="E348" s="274"/>
      <c r="F348" s="274" t="s">
        <v>364</v>
      </c>
      <c r="G348" s="274">
        <v>7.25</v>
      </c>
      <c r="H348" s="274">
        <v>7.4249999999999998</v>
      </c>
      <c r="I348" s="443" t="s">
        <v>166</v>
      </c>
      <c r="J348" s="277">
        <v>10000</v>
      </c>
      <c r="K348" s="277">
        <v>10000</v>
      </c>
      <c r="L348" s="277">
        <v>9760.2000000000007</v>
      </c>
      <c r="M348" s="298">
        <v>1</v>
      </c>
    </row>
    <row r="349" spans="2:13" s="89" customFormat="1" ht="28.5" x14ac:dyDescent="0.8">
      <c r="B349" s="297" t="s">
        <v>201</v>
      </c>
      <c r="C349" s="442" t="s">
        <v>165</v>
      </c>
      <c r="D349" s="274">
        <v>95.973100000000002</v>
      </c>
      <c r="E349" s="274"/>
      <c r="F349" s="274" t="s">
        <v>387</v>
      </c>
      <c r="G349" s="274">
        <v>9.5</v>
      </c>
      <c r="H349" s="274">
        <v>9.7519999999999989</v>
      </c>
      <c r="I349" s="443" t="s">
        <v>166</v>
      </c>
      <c r="J349" s="277">
        <v>108410</v>
      </c>
      <c r="K349" s="277">
        <v>108410</v>
      </c>
      <c r="L349" s="277">
        <v>104044.47</v>
      </c>
      <c r="M349" s="298">
        <v>1</v>
      </c>
    </row>
    <row r="350" spans="2:13" s="89" customFormat="1" ht="28.5" x14ac:dyDescent="0.8">
      <c r="B350" s="297" t="s">
        <v>213</v>
      </c>
      <c r="C350" s="442" t="s">
        <v>165</v>
      </c>
      <c r="D350" s="274">
        <v>95.555899999999994</v>
      </c>
      <c r="E350" s="274"/>
      <c r="F350" s="274" t="s">
        <v>178</v>
      </c>
      <c r="G350" s="274">
        <v>9.25</v>
      </c>
      <c r="H350" s="274">
        <v>9.4619999999999997</v>
      </c>
      <c r="I350" s="443" t="s">
        <v>166</v>
      </c>
      <c r="J350" s="277">
        <v>5233</v>
      </c>
      <c r="K350" s="277">
        <v>5233</v>
      </c>
      <c r="L350" s="277">
        <v>5000.4399999999996</v>
      </c>
      <c r="M350" s="298">
        <v>1</v>
      </c>
    </row>
    <row r="351" spans="2:13" s="89" customFormat="1" ht="28.5" x14ac:dyDescent="0.8">
      <c r="B351" s="297" t="s">
        <v>213</v>
      </c>
      <c r="C351" s="442" t="s">
        <v>165</v>
      </c>
      <c r="D351" s="274">
        <v>95.532499999999999</v>
      </c>
      <c r="E351" s="274"/>
      <c r="F351" s="274" t="s">
        <v>179</v>
      </c>
      <c r="G351" s="274">
        <v>9.25</v>
      </c>
      <c r="H351" s="274">
        <v>9.4610000000000003</v>
      </c>
      <c r="I351" s="443" t="s">
        <v>166</v>
      </c>
      <c r="J351" s="277">
        <v>88492</v>
      </c>
      <c r="K351" s="277">
        <v>88492</v>
      </c>
      <c r="L351" s="277">
        <v>84538.64</v>
      </c>
      <c r="M351" s="298">
        <v>1</v>
      </c>
    </row>
    <row r="352" spans="2:13" s="89" customFormat="1" ht="28.5" x14ac:dyDescent="0.8">
      <c r="B352" s="297" t="s">
        <v>213</v>
      </c>
      <c r="C352" s="442" t="s">
        <v>165</v>
      </c>
      <c r="D352" s="274">
        <v>95.485600000000005</v>
      </c>
      <c r="E352" s="274"/>
      <c r="F352" s="274" t="s">
        <v>409</v>
      </c>
      <c r="G352" s="274">
        <v>9.25</v>
      </c>
      <c r="H352" s="274">
        <v>9.4589999999999996</v>
      </c>
      <c r="I352" s="443" t="s">
        <v>166</v>
      </c>
      <c r="J352" s="277">
        <v>296663</v>
      </c>
      <c r="K352" s="277">
        <v>296663</v>
      </c>
      <c r="L352" s="277">
        <v>283270.59000000003</v>
      </c>
      <c r="M352" s="298">
        <v>2</v>
      </c>
    </row>
    <row r="353" spans="2:13" s="89" customFormat="1" ht="28.5" x14ac:dyDescent="0.8">
      <c r="B353" s="297" t="s">
        <v>213</v>
      </c>
      <c r="C353" s="442" t="s">
        <v>165</v>
      </c>
      <c r="D353" s="274">
        <v>95.438800000000001</v>
      </c>
      <c r="E353" s="274"/>
      <c r="F353" s="274" t="s">
        <v>340</v>
      </c>
      <c r="G353" s="274">
        <v>9.25</v>
      </c>
      <c r="H353" s="274">
        <v>9.4560000000000013</v>
      </c>
      <c r="I353" s="443" t="s">
        <v>166</v>
      </c>
      <c r="J353" s="277">
        <v>57734</v>
      </c>
      <c r="K353" s="277">
        <v>57734</v>
      </c>
      <c r="L353" s="277">
        <v>55100.65</v>
      </c>
      <c r="M353" s="298">
        <v>1</v>
      </c>
    </row>
    <row r="354" spans="2:13" s="89" customFormat="1" ht="28.5" x14ac:dyDescent="0.8">
      <c r="B354" s="297" t="s">
        <v>213</v>
      </c>
      <c r="C354" s="442" t="s">
        <v>165</v>
      </c>
      <c r="D354" s="274">
        <v>95.345200000000006</v>
      </c>
      <c r="E354" s="274"/>
      <c r="F354" s="274" t="s">
        <v>317</v>
      </c>
      <c r="G354" s="274">
        <v>9.25</v>
      </c>
      <c r="H354" s="274">
        <v>9.4510000000000005</v>
      </c>
      <c r="I354" s="443" t="s">
        <v>166</v>
      </c>
      <c r="J354" s="277">
        <v>167812</v>
      </c>
      <c r="K354" s="277">
        <v>167812</v>
      </c>
      <c r="L354" s="277">
        <v>160000.85</v>
      </c>
      <c r="M354" s="298">
        <v>1</v>
      </c>
    </row>
    <row r="355" spans="2:13" s="89" customFormat="1" ht="28.5" x14ac:dyDescent="0.8">
      <c r="B355" s="297" t="s">
        <v>213</v>
      </c>
      <c r="C355" s="442" t="s">
        <v>165</v>
      </c>
      <c r="D355" s="274">
        <v>95.321899999999999</v>
      </c>
      <c r="E355" s="274"/>
      <c r="F355" s="274" t="s">
        <v>540</v>
      </c>
      <c r="G355" s="274">
        <v>9.25</v>
      </c>
      <c r="H355" s="274">
        <v>9.4499999999999993</v>
      </c>
      <c r="I355" s="443" t="s">
        <v>166</v>
      </c>
      <c r="J355" s="277">
        <v>167853</v>
      </c>
      <c r="K355" s="277">
        <v>167853</v>
      </c>
      <c r="L355" s="277">
        <v>160000.74</v>
      </c>
      <c r="M355" s="298">
        <v>1</v>
      </c>
    </row>
    <row r="356" spans="2:13" s="89" customFormat="1" ht="28.5" x14ac:dyDescent="0.8">
      <c r="B356" s="297" t="s">
        <v>213</v>
      </c>
      <c r="C356" s="442" t="s">
        <v>165</v>
      </c>
      <c r="D356" s="274">
        <v>98.211699999999993</v>
      </c>
      <c r="E356" s="274"/>
      <c r="F356" s="274" t="s">
        <v>347</v>
      </c>
      <c r="G356" s="274">
        <v>9.5</v>
      </c>
      <c r="H356" s="274">
        <v>9.8710000000000004</v>
      </c>
      <c r="I356" s="443" t="s">
        <v>166</v>
      </c>
      <c r="J356" s="277">
        <v>20000</v>
      </c>
      <c r="K356" s="277">
        <v>20000</v>
      </c>
      <c r="L356" s="277">
        <v>19642.349999999999</v>
      </c>
      <c r="M356" s="298">
        <v>1</v>
      </c>
    </row>
    <row r="357" spans="2:13" s="89" customFormat="1" ht="28.5" x14ac:dyDescent="0.8">
      <c r="B357" s="297" t="s">
        <v>213</v>
      </c>
      <c r="C357" s="442" t="s">
        <v>165</v>
      </c>
      <c r="D357" s="274">
        <v>98.186199999999999</v>
      </c>
      <c r="E357" s="274"/>
      <c r="F357" s="274" t="s">
        <v>410</v>
      </c>
      <c r="G357" s="274">
        <v>9.5</v>
      </c>
      <c r="H357" s="274">
        <v>9.8699999999999992</v>
      </c>
      <c r="I357" s="443" t="s">
        <v>166</v>
      </c>
      <c r="J357" s="277">
        <v>100000</v>
      </c>
      <c r="K357" s="277">
        <v>100000</v>
      </c>
      <c r="L357" s="277">
        <v>98186.28</v>
      </c>
      <c r="M357" s="298">
        <v>1</v>
      </c>
    </row>
    <row r="358" spans="2:13" s="89" customFormat="1" ht="28.5" x14ac:dyDescent="0.8">
      <c r="B358" s="297" t="s">
        <v>213</v>
      </c>
      <c r="C358" s="442" t="s">
        <v>165</v>
      </c>
      <c r="D358" s="274">
        <v>98.084599999999995</v>
      </c>
      <c r="E358" s="274"/>
      <c r="F358" s="274" t="s">
        <v>417</v>
      </c>
      <c r="G358" s="274">
        <v>9.5</v>
      </c>
      <c r="H358" s="274">
        <v>9.8650000000000002</v>
      </c>
      <c r="I358" s="443" t="s">
        <v>166</v>
      </c>
      <c r="J358" s="277">
        <v>160000</v>
      </c>
      <c r="K358" s="277">
        <v>160000</v>
      </c>
      <c r="L358" s="277">
        <v>156935.4</v>
      </c>
      <c r="M358" s="298">
        <v>1</v>
      </c>
    </row>
    <row r="359" spans="2:13" s="89" customFormat="1" ht="28.5" x14ac:dyDescent="0.8">
      <c r="B359" s="297" t="s">
        <v>213</v>
      </c>
      <c r="C359" s="442" t="s">
        <v>165</v>
      </c>
      <c r="D359" s="274">
        <v>97.881900000000002</v>
      </c>
      <c r="E359" s="274"/>
      <c r="F359" s="274" t="s">
        <v>371</v>
      </c>
      <c r="G359" s="274">
        <v>9.5</v>
      </c>
      <c r="H359" s="274">
        <v>9.854000000000001</v>
      </c>
      <c r="I359" s="443" t="s">
        <v>166</v>
      </c>
      <c r="J359" s="277">
        <v>150000</v>
      </c>
      <c r="K359" s="277">
        <v>150000</v>
      </c>
      <c r="L359" s="277">
        <v>146822.92000000001</v>
      </c>
      <c r="M359" s="298">
        <v>1</v>
      </c>
    </row>
    <row r="360" spans="2:13" s="89" customFormat="1" ht="28.5" x14ac:dyDescent="0.8">
      <c r="B360" s="297" t="s">
        <v>213</v>
      </c>
      <c r="C360" s="442" t="s">
        <v>165</v>
      </c>
      <c r="D360" s="274">
        <v>97.68</v>
      </c>
      <c r="E360" s="274"/>
      <c r="F360" s="274" t="s">
        <v>207</v>
      </c>
      <c r="G360" s="274">
        <v>9.5</v>
      </c>
      <c r="H360" s="274">
        <v>9.843</v>
      </c>
      <c r="I360" s="443" t="s">
        <v>166</v>
      </c>
      <c r="J360" s="277">
        <v>100000</v>
      </c>
      <c r="K360" s="277">
        <v>100000</v>
      </c>
      <c r="L360" s="277">
        <v>97680.1</v>
      </c>
      <c r="M360" s="298">
        <v>1</v>
      </c>
    </row>
    <row r="361" spans="2:13" s="89" customFormat="1" ht="28.5" x14ac:dyDescent="0.8">
      <c r="B361" s="297" t="s">
        <v>213</v>
      </c>
      <c r="C361" s="442" t="s">
        <v>165</v>
      </c>
      <c r="D361" s="274">
        <v>97.179100000000005</v>
      </c>
      <c r="E361" s="274"/>
      <c r="F361" s="274" t="s">
        <v>284</v>
      </c>
      <c r="G361" s="274">
        <v>9.5</v>
      </c>
      <c r="H361" s="274">
        <v>9.8170000000000002</v>
      </c>
      <c r="I361" s="443" t="s">
        <v>166</v>
      </c>
      <c r="J361" s="277">
        <v>200000</v>
      </c>
      <c r="K361" s="277">
        <v>200000</v>
      </c>
      <c r="L361" s="277">
        <v>194358.21</v>
      </c>
      <c r="M361" s="298">
        <v>1</v>
      </c>
    </row>
    <row r="362" spans="2:13" s="89" customFormat="1" ht="28.5" x14ac:dyDescent="0.8">
      <c r="B362" s="297" t="s">
        <v>213</v>
      </c>
      <c r="C362" s="442" t="s">
        <v>165</v>
      </c>
      <c r="D362" s="274">
        <v>97.129199999999997</v>
      </c>
      <c r="E362" s="274"/>
      <c r="F362" s="274" t="s">
        <v>311</v>
      </c>
      <c r="G362" s="274">
        <v>9.5</v>
      </c>
      <c r="H362" s="274">
        <v>9.8140000000000001</v>
      </c>
      <c r="I362" s="443" t="s">
        <v>166</v>
      </c>
      <c r="J362" s="277">
        <v>130000</v>
      </c>
      <c r="K362" s="277">
        <v>130000</v>
      </c>
      <c r="L362" s="277">
        <v>126268.08</v>
      </c>
      <c r="M362" s="298">
        <v>1</v>
      </c>
    </row>
    <row r="363" spans="2:13" s="89" customFormat="1" ht="28.5" x14ac:dyDescent="0.8">
      <c r="B363" s="297" t="s">
        <v>213</v>
      </c>
      <c r="C363" s="442" t="s">
        <v>165</v>
      </c>
      <c r="D363" s="274">
        <v>95.441299999999998</v>
      </c>
      <c r="E363" s="274"/>
      <c r="F363" s="274" t="s">
        <v>178</v>
      </c>
      <c r="G363" s="274">
        <v>9.5</v>
      </c>
      <c r="H363" s="274">
        <v>9.7240000000000002</v>
      </c>
      <c r="I363" s="443" t="s">
        <v>166</v>
      </c>
      <c r="J363" s="277">
        <v>8362</v>
      </c>
      <c r="K363" s="277">
        <v>8362</v>
      </c>
      <c r="L363" s="277">
        <v>7980.81</v>
      </c>
      <c r="M363" s="298">
        <v>1</v>
      </c>
    </row>
    <row r="364" spans="2:13" s="89" customFormat="1" ht="28.5" x14ac:dyDescent="0.8">
      <c r="B364" s="297" t="s">
        <v>213</v>
      </c>
      <c r="C364" s="442" t="s">
        <v>165</v>
      </c>
      <c r="D364" s="274">
        <v>95.393199999999993</v>
      </c>
      <c r="E364" s="274"/>
      <c r="F364" s="274" t="s">
        <v>324</v>
      </c>
      <c r="G364" s="274">
        <v>9.5</v>
      </c>
      <c r="H364" s="274">
        <v>9.7210000000000001</v>
      </c>
      <c r="I364" s="443" t="s">
        <v>166</v>
      </c>
      <c r="J364" s="277">
        <v>47059</v>
      </c>
      <c r="K364" s="277">
        <v>47059</v>
      </c>
      <c r="L364" s="277">
        <v>44891.13</v>
      </c>
      <c r="M364" s="298">
        <v>1</v>
      </c>
    </row>
    <row r="365" spans="2:13" s="89" customFormat="1" ht="28.5" x14ac:dyDescent="0.8">
      <c r="B365" s="297" t="s">
        <v>213</v>
      </c>
      <c r="C365" s="442" t="s">
        <v>165</v>
      </c>
      <c r="D365" s="274">
        <v>95.273300000000006</v>
      </c>
      <c r="E365" s="274"/>
      <c r="F365" s="274" t="s">
        <v>414</v>
      </c>
      <c r="G365" s="274">
        <v>9.5</v>
      </c>
      <c r="H365" s="274">
        <v>9.7149999999999999</v>
      </c>
      <c r="I365" s="443" t="s">
        <v>166</v>
      </c>
      <c r="J365" s="277">
        <v>150000</v>
      </c>
      <c r="K365" s="277">
        <v>150000</v>
      </c>
      <c r="L365" s="277">
        <v>142910.07</v>
      </c>
      <c r="M365" s="298">
        <v>1</v>
      </c>
    </row>
    <row r="366" spans="2:13" s="89" customFormat="1" ht="28.5" x14ac:dyDescent="0.8">
      <c r="B366" s="297" t="s">
        <v>213</v>
      </c>
      <c r="C366" s="442" t="s">
        <v>165</v>
      </c>
      <c r="D366" s="274">
        <v>94.749300000000005</v>
      </c>
      <c r="E366" s="274"/>
      <c r="F366" s="274" t="s">
        <v>407</v>
      </c>
      <c r="G366" s="274">
        <v>9.5</v>
      </c>
      <c r="H366" s="274">
        <v>9.6869999999999994</v>
      </c>
      <c r="I366" s="443" t="s">
        <v>166</v>
      </c>
      <c r="J366" s="277">
        <v>100000</v>
      </c>
      <c r="K366" s="277">
        <v>100000</v>
      </c>
      <c r="L366" s="277">
        <v>94749.31</v>
      </c>
      <c r="M366" s="298">
        <v>1</v>
      </c>
    </row>
    <row r="367" spans="2:13" s="89" customFormat="1" ht="28.5" x14ac:dyDescent="0.8">
      <c r="B367" s="297" t="s">
        <v>213</v>
      </c>
      <c r="C367" s="442" t="s">
        <v>165</v>
      </c>
      <c r="D367" s="274">
        <v>94.631</v>
      </c>
      <c r="E367" s="274"/>
      <c r="F367" s="274" t="s">
        <v>541</v>
      </c>
      <c r="G367" s="274">
        <v>9.5</v>
      </c>
      <c r="H367" s="274">
        <v>9.68</v>
      </c>
      <c r="I367" s="443" t="s">
        <v>166</v>
      </c>
      <c r="J367" s="277">
        <v>393000</v>
      </c>
      <c r="K367" s="277">
        <v>393000</v>
      </c>
      <c r="L367" s="277">
        <v>371899.85</v>
      </c>
      <c r="M367" s="298">
        <v>1</v>
      </c>
    </row>
    <row r="368" spans="2:13" s="89" customFormat="1" ht="28.5" x14ac:dyDescent="0.8">
      <c r="B368" s="297" t="s">
        <v>213</v>
      </c>
      <c r="C368" s="442" t="s">
        <v>165</v>
      </c>
      <c r="D368" s="274">
        <v>91.263000000000005</v>
      </c>
      <c r="E368" s="274"/>
      <c r="F368" s="274" t="s">
        <v>183</v>
      </c>
      <c r="G368" s="274">
        <v>9.6</v>
      </c>
      <c r="H368" s="274">
        <v>9.6009999999999991</v>
      </c>
      <c r="I368" s="443" t="s">
        <v>166</v>
      </c>
      <c r="J368" s="277">
        <v>10903</v>
      </c>
      <c r="K368" s="277">
        <v>10903</v>
      </c>
      <c r="L368" s="277">
        <v>9950.41</v>
      </c>
      <c r="M368" s="298">
        <v>1</v>
      </c>
    </row>
    <row r="369" spans="2:13" s="89" customFormat="1" ht="28.5" x14ac:dyDescent="0.8">
      <c r="B369" s="297" t="s">
        <v>213</v>
      </c>
      <c r="C369" s="442" t="s">
        <v>165</v>
      </c>
      <c r="D369" s="274">
        <v>95.302300000000002</v>
      </c>
      <c r="E369" s="274"/>
      <c r="F369" s="274" t="s">
        <v>179</v>
      </c>
      <c r="G369" s="274">
        <v>9.75</v>
      </c>
      <c r="H369" s="274">
        <v>9.984</v>
      </c>
      <c r="I369" s="443" t="s">
        <v>166</v>
      </c>
      <c r="J369" s="277">
        <v>16000</v>
      </c>
      <c r="K369" s="277">
        <v>16000</v>
      </c>
      <c r="L369" s="277">
        <v>15248.38</v>
      </c>
      <c r="M369" s="298">
        <v>1</v>
      </c>
    </row>
    <row r="370" spans="2:13" s="89" customFormat="1" ht="28.5" x14ac:dyDescent="0.8">
      <c r="B370" s="297" t="s">
        <v>213</v>
      </c>
      <c r="C370" s="442" t="s">
        <v>165</v>
      </c>
      <c r="D370" s="274">
        <v>93.970200000000006</v>
      </c>
      <c r="E370" s="274"/>
      <c r="F370" s="274" t="s">
        <v>542</v>
      </c>
      <c r="G370" s="274">
        <v>10.5</v>
      </c>
      <c r="H370" s="274">
        <v>10.712000000000002</v>
      </c>
      <c r="I370" s="443" t="s">
        <v>166</v>
      </c>
      <c r="J370" s="277">
        <v>41651</v>
      </c>
      <c r="K370" s="277">
        <v>41651</v>
      </c>
      <c r="L370" s="277">
        <v>39139.550000000003</v>
      </c>
      <c r="M370" s="298">
        <v>1</v>
      </c>
    </row>
    <row r="371" spans="2:13" s="89" customFormat="1" ht="28.5" x14ac:dyDescent="0.8">
      <c r="B371" s="297" t="s">
        <v>318</v>
      </c>
      <c r="C371" s="442" t="s">
        <v>165</v>
      </c>
      <c r="D371" s="274">
        <v>97.703900000000004</v>
      </c>
      <c r="E371" s="274"/>
      <c r="F371" s="274" t="s">
        <v>170</v>
      </c>
      <c r="G371" s="274">
        <v>9</v>
      </c>
      <c r="H371" s="274">
        <v>9.3030000000000008</v>
      </c>
      <c r="I371" s="443" t="s">
        <v>166</v>
      </c>
      <c r="J371" s="277">
        <v>11259</v>
      </c>
      <c r="K371" s="277">
        <v>11259</v>
      </c>
      <c r="L371" s="277">
        <v>11000.49</v>
      </c>
      <c r="M371" s="298">
        <v>1</v>
      </c>
    </row>
    <row r="372" spans="2:13" s="89" customFormat="1" ht="28.5" x14ac:dyDescent="0.8">
      <c r="B372" s="297" t="s">
        <v>318</v>
      </c>
      <c r="C372" s="442" t="s">
        <v>165</v>
      </c>
      <c r="D372" s="274">
        <v>97.68</v>
      </c>
      <c r="E372" s="274"/>
      <c r="F372" s="274" t="s">
        <v>360</v>
      </c>
      <c r="G372" s="274">
        <v>9</v>
      </c>
      <c r="H372" s="274">
        <v>9.3020000000000014</v>
      </c>
      <c r="I372" s="443" t="s">
        <v>166</v>
      </c>
      <c r="J372" s="277">
        <v>35832</v>
      </c>
      <c r="K372" s="277">
        <v>35832</v>
      </c>
      <c r="L372" s="277">
        <v>35000.730000000003</v>
      </c>
      <c r="M372" s="298">
        <v>1</v>
      </c>
    </row>
    <row r="373" spans="2:13" s="89" customFormat="1" ht="28.5" x14ac:dyDescent="0.8">
      <c r="B373" s="297" t="s">
        <v>318</v>
      </c>
      <c r="C373" s="442" t="s">
        <v>165</v>
      </c>
      <c r="D373" s="274">
        <v>97.513400000000004</v>
      </c>
      <c r="E373" s="274"/>
      <c r="F373" s="274" t="s">
        <v>543</v>
      </c>
      <c r="G373" s="274">
        <v>9</v>
      </c>
      <c r="H373" s="274">
        <v>9.2939999999999987</v>
      </c>
      <c r="I373" s="443" t="s">
        <v>166</v>
      </c>
      <c r="J373" s="277">
        <v>7447</v>
      </c>
      <c r="K373" s="277">
        <v>7447</v>
      </c>
      <c r="L373" s="277">
        <v>7261.82</v>
      </c>
      <c r="M373" s="298">
        <v>1</v>
      </c>
    </row>
    <row r="374" spans="2:13" s="89" customFormat="1" ht="28.5" x14ac:dyDescent="0.8">
      <c r="B374" s="297" t="s">
        <v>318</v>
      </c>
      <c r="C374" s="442" t="s">
        <v>165</v>
      </c>
      <c r="D374" s="274">
        <v>97.489599999999996</v>
      </c>
      <c r="E374" s="274"/>
      <c r="F374" s="274" t="s">
        <v>285</v>
      </c>
      <c r="G374" s="274">
        <v>9</v>
      </c>
      <c r="H374" s="274">
        <v>9.2919999999999998</v>
      </c>
      <c r="I374" s="443" t="s">
        <v>166</v>
      </c>
      <c r="J374" s="277">
        <v>3752</v>
      </c>
      <c r="K374" s="277">
        <v>3752</v>
      </c>
      <c r="L374" s="277">
        <v>3657.81</v>
      </c>
      <c r="M374" s="298">
        <v>1</v>
      </c>
    </row>
    <row r="375" spans="2:13" s="89" customFormat="1" ht="28.5" x14ac:dyDescent="0.8">
      <c r="B375" s="297" t="s">
        <v>318</v>
      </c>
      <c r="C375" s="442" t="s">
        <v>165</v>
      </c>
      <c r="D375" s="274">
        <v>97.323599999999999</v>
      </c>
      <c r="E375" s="274"/>
      <c r="F375" s="274" t="s">
        <v>284</v>
      </c>
      <c r="G375" s="274">
        <v>9</v>
      </c>
      <c r="H375" s="274">
        <v>9.2840000000000007</v>
      </c>
      <c r="I375" s="443" t="s">
        <v>166</v>
      </c>
      <c r="J375" s="277">
        <v>25688</v>
      </c>
      <c r="K375" s="277">
        <v>25688</v>
      </c>
      <c r="L375" s="277">
        <v>25000.49</v>
      </c>
      <c r="M375" s="298">
        <v>1</v>
      </c>
    </row>
    <row r="376" spans="2:13" s="89" customFormat="1" ht="28.5" x14ac:dyDescent="0.8">
      <c r="B376" s="297" t="s">
        <v>318</v>
      </c>
      <c r="C376" s="442" t="s">
        <v>165</v>
      </c>
      <c r="D376" s="274">
        <v>97.276200000000003</v>
      </c>
      <c r="E376" s="274"/>
      <c r="F376" s="274" t="s">
        <v>311</v>
      </c>
      <c r="G376" s="274">
        <v>9</v>
      </c>
      <c r="H376" s="274">
        <v>9.282</v>
      </c>
      <c r="I376" s="443" t="s">
        <v>166</v>
      </c>
      <c r="J376" s="277">
        <v>71947</v>
      </c>
      <c r="K376" s="277">
        <v>71947</v>
      </c>
      <c r="L376" s="277">
        <v>69987.350000000006</v>
      </c>
      <c r="M376" s="298">
        <v>1</v>
      </c>
    </row>
    <row r="377" spans="2:13" s="89" customFormat="1" ht="28.5" x14ac:dyDescent="0.8">
      <c r="B377" s="297" t="s">
        <v>318</v>
      </c>
      <c r="C377" s="442" t="s">
        <v>165</v>
      </c>
      <c r="D377" s="274">
        <v>97.205299999999994</v>
      </c>
      <c r="E377" s="274"/>
      <c r="F377" s="274" t="s">
        <v>320</v>
      </c>
      <c r="G377" s="274">
        <v>9</v>
      </c>
      <c r="H377" s="274">
        <v>9.2780000000000005</v>
      </c>
      <c r="I377" s="443" t="s">
        <v>166</v>
      </c>
      <c r="J377" s="277">
        <v>72013</v>
      </c>
      <c r="K377" s="277">
        <v>72013</v>
      </c>
      <c r="L377" s="277">
        <v>70000.490000000005</v>
      </c>
      <c r="M377" s="298">
        <v>1</v>
      </c>
    </row>
    <row r="378" spans="2:13" s="89" customFormat="1" ht="28.5" x14ac:dyDescent="0.8">
      <c r="B378" s="297" t="s">
        <v>318</v>
      </c>
      <c r="C378" s="442" t="s">
        <v>165</v>
      </c>
      <c r="D378" s="274">
        <v>97.181700000000006</v>
      </c>
      <c r="E378" s="274"/>
      <c r="F378" s="274" t="s">
        <v>544</v>
      </c>
      <c r="G378" s="274">
        <v>9</v>
      </c>
      <c r="H378" s="274">
        <v>9.277000000000001</v>
      </c>
      <c r="I378" s="443" t="s">
        <v>166</v>
      </c>
      <c r="J378" s="277">
        <v>5145</v>
      </c>
      <c r="K378" s="277">
        <v>5145</v>
      </c>
      <c r="L378" s="277">
        <v>5000</v>
      </c>
      <c r="M378" s="298">
        <v>1</v>
      </c>
    </row>
    <row r="379" spans="2:13" s="89" customFormat="1" ht="28.5" x14ac:dyDescent="0.8">
      <c r="B379" s="297" t="s">
        <v>318</v>
      </c>
      <c r="C379" s="442" t="s">
        <v>165</v>
      </c>
      <c r="D379" s="274">
        <v>97.158100000000005</v>
      </c>
      <c r="E379" s="274"/>
      <c r="F379" s="274" t="s">
        <v>380</v>
      </c>
      <c r="G379" s="274">
        <v>9</v>
      </c>
      <c r="H379" s="274">
        <v>9.2759999999999998</v>
      </c>
      <c r="I379" s="443" t="s">
        <v>166</v>
      </c>
      <c r="J379" s="277">
        <v>5146.25</v>
      </c>
      <c r="K379" s="277">
        <v>5146.25</v>
      </c>
      <c r="L379" s="277">
        <v>5000</v>
      </c>
      <c r="M379" s="298">
        <v>1</v>
      </c>
    </row>
    <row r="380" spans="2:13" s="89" customFormat="1" ht="28.5" x14ac:dyDescent="0.8">
      <c r="B380" s="297" t="s">
        <v>318</v>
      </c>
      <c r="C380" s="442" t="s">
        <v>165</v>
      </c>
      <c r="D380" s="274">
        <v>91.346199999999996</v>
      </c>
      <c r="E380" s="274"/>
      <c r="F380" s="274" t="s">
        <v>183</v>
      </c>
      <c r="G380" s="274">
        <v>9.5</v>
      </c>
      <c r="H380" s="274">
        <v>9.5009999999999994</v>
      </c>
      <c r="I380" s="443" t="s">
        <v>166</v>
      </c>
      <c r="J380" s="277">
        <v>79878.92</v>
      </c>
      <c r="K380" s="277">
        <v>79878.92</v>
      </c>
      <c r="L380" s="277">
        <v>72966.37</v>
      </c>
      <c r="M380" s="298">
        <v>2</v>
      </c>
    </row>
    <row r="381" spans="2:13" s="89" customFormat="1" ht="28.5" x14ac:dyDescent="0.8">
      <c r="B381" s="297" t="s">
        <v>318</v>
      </c>
      <c r="C381" s="442" t="s">
        <v>165</v>
      </c>
      <c r="D381" s="274">
        <v>91.324200000000005</v>
      </c>
      <c r="E381" s="274"/>
      <c r="F381" s="274" t="s">
        <v>314</v>
      </c>
      <c r="G381" s="274">
        <v>9.5</v>
      </c>
      <c r="H381" s="274">
        <v>9.5</v>
      </c>
      <c r="I381" s="443" t="s">
        <v>166</v>
      </c>
      <c r="J381" s="277">
        <v>109500</v>
      </c>
      <c r="K381" s="277">
        <v>109500</v>
      </c>
      <c r="L381" s="277">
        <v>100000</v>
      </c>
      <c r="M381" s="298">
        <v>1</v>
      </c>
    </row>
    <row r="382" spans="2:13" s="89" customFormat="1" ht="28.5" x14ac:dyDescent="0.8">
      <c r="B382" s="297" t="s">
        <v>318</v>
      </c>
      <c r="C382" s="442" t="s">
        <v>165</v>
      </c>
      <c r="D382" s="274">
        <v>91.302099999999996</v>
      </c>
      <c r="E382" s="274"/>
      <c r="F382" s="274" t="s">
        <v>382</v>
      </c>
      <c r="G382" s="274">
        <v>9.5</v>
      </c>
      <c r="H382" s="274">
        <v>9.4979999999999993</v>
      </c>
      <c r="I382" s="443" t="s">
        <v>166</v>
      </c>
      <c r="J382" s="277">
        <v>3286</v>
      </c>
      <c r="K382" s="277">
        <v>3286</v>
      </c>
      <c r="L382" s="277">
        <v>3000.19</v>
      </c>
      <c r="M382" s="298">
        <v>1</v>
      </c>
    </row>
    <row r="383" spans="2:13" s="89" customFormat="1" ht="28.5" x14ac:dyDescent="0.8">
      <c r="B383" s="297" t="s">
        <v>279</v>
      </c>
      <c r="C383" s="442" t="s">
        <v>165</v>
      </c>
      <c r="D383" s="274">
        <v>95.879800000000003</v>
      </c>
      <c r="E383" s="274"/>
      <c r="F383" s="274" t="s">
        <v>179</v>
      </c>
      <c r="G383" s="274">
        <v>8.5</v>
      </c>
      <c r="H383" s="274">
        <v>8.677999999999999</v>
      </c>
      <c r="I383" s="443" t="s">
        <v>166</v>
      </c>
      <c r="J383" s="277">
        <v>33295</v>
      </c>
      <c r="K383" s="277">
        <v>33295</v>
      </c>
      <c r="L383" s="277">
        <v>31923.19</v>
      </c>
      <c r="M383" s="298">
        <v>1</v>
      </c>
    </row>
    <row r="384" spans="2:13" s="89" customFormat="1" ht="28.5" x14ac:dyDescent="0.8">
      <c r="B384" s="297" t="s">
        <v>545</v>
      </c>
      <c r="C384" s="442" t="s">
        <v>165</v>
      </c>
      <c r="D384" s="274">
        <v>94.506699999999995</v>
      </c>
      <c r="E384" s="274"/>
      <c r="F384" s="274" t="s">
        <v>352</v>
      </c>
      <c r="G384" s="274">
        <v>7.75</v>
      </c>
      <c r="H384" s="274">
        <v>7.8240000000000007</v>
      </c>
      <c r="I384" s="443" t="s">
        <v>166</v>
      </c>
      <c r="J384" s="277">
        <v>468500</v>
      </c>
      <c r="K384" s="277">
        <v>468500</v>
      </c>
      <c r="L384" s="277">
        <v>442764.32</v>
      </c>
      <c r="M384" s="298">
        <v>1</v>
      </c>
    </row>
    <row r="385" spans="2:13" s="89" customFormat="1" ht="28.5" x14ac:dyDescent="0.8">
      <c r="B385" s="297" t="s">
        <v>545</v>
      </c>
      <c r="C385" s="442" t="s">
        <v>165</v>
      </c>
      <c r="D385" s="274">
        <v>92.649699999999996</v>
      </c>
      <c r="E385" s="274"/>
      <c r="F385" s="274" t="s">
        <v>182</v>
      </c>
      <c r="G385" s="274">
        <v>8</v>
      </c>
      <c r="H385" s="274">
        <v>8.0019999999999989</v>
      </c>
      <c r="I385" s="443" t="s">
        <v>166</v>
      </c>
      <c r="J385" s="277">
        <v>468500</v>
      </c>
      <c r="K385" s="277">
        <v>468500</v>
      </c>
      <c r="L385" s="277">
        <v>434064.24</v>
      </c>
      <c r="M385" s="298">
        <v>1</v>
      </c>
    </row>
    <row r="386" spans="2:13" s="89" customFormat="1" ht="28.5" x14ac:dyDescent="0.8">
      <c r="B386" s="297" t="s">
        <v>411</v>
      </c>
      <c r="C386" s="442" t="s">
        <v>165</v>
      </c>
      <c r="D386" s="274">
        <v>99.593299999999999</v>
      </c>
      <c r="E386" s="274"/>
      <c r="F386" s="274" t="s">
        <v>372</v>
      </c>
      <c r="G386" s="274">
        <v>7</v>
      </c>
      <c r="H386" s="274">
        <v>7.2349999999999994</v>
      </c>
      <c r="I386" s="443" t="s">
        <v>166</v>
      </c>
      <c r="J386" s="277">
        <v>6059</v>
      </c>
      <c r="K386" s="277">
        <v>6059</v>
      </c>
      <c r="L386" s="277">
        <v>6034.36</v>
      </c>
      <c r="M386" s="298">
        <v>1</v>
      </c>
    </row>
    <row r="387" spans="2:13" s="89" customFormat="1" ht="28.5" x14ac:dyDescent="0.8">
      <c r="B387" s="297" t="s">
        <v>546</v>
      </c>
      <c r="C387" s="442" t="s">
        <v>165</v>
      </c>
      <c r="D387" s="274">
        <v>96.641000000000005</v>
      </c>
      <c r="E387" s="274"/>
      <c r="F387" s="274" t="s">
        <v>323</v>
      </c>
      <c r="G387" s="274">
        <v>8.75</v>
      </c>
      <c r="H387" s="274">
        <v>8.9819999999999993</v>
      </c>
      <c r="I387" s="443" t="s">
        <v>166</v>
      </c>
      <c r="J387" s="277">
        <v>445000</v>
      </c>
      <c r="K387" s="277">
        <v>445000</v>
      </c>
      <c r="L387" s="277">
        <v>430052.68</v>
      </c>
      <c r="M387" s="298">
        <v>1</v>
      </c>
    </row>
    <row r="388" spans="2:13" s="89" customFormat="1" ht="28.5" x14ac:dyDescent="0.8">
      <c r="B388" s="297" t="s">
        <v>546</v>
      </c>
      <c r="C388" s="442" t="s">
        <v>165</v>
      </c>
      <c r="D388" s="274">
        <v>96.550299999999993</v>
      </c>
      <c r="E388" s="274"/>
      <c r="F388" s="274" t="s">
        <v>373</v>
      </c>
      <c r="G388" s="274">
        <v>8.75</v>
      </c>
      <c r="H388" s="274">
        <v>8.9770000000000003</v>
      </c>
      <c r="I388" s="443" t="s">
        <v>166</v>
      </c>
      <c r="J388" s="277">
        <v>1000000</v>
      </c>
      <c r="K388" s="277">
        <v>1000000</v>
      </c>
      <c r="L388" s="277">
        <v>965503.37</v>
      </c>
      <c r="M388" s="298">
        <v>1</v>
      </c>
    </row>
    <row r="389" spans="2:13" s="89" customFormat="1" ht="28.5" x14ac:dyDescent="0.8">
      <c r="B389" s="297" t="s">
        <v>319</v>
      </c>
      <c r="C389" s="442" t="s">
        <v>165</v>
      </c>
      <c r="D389" s="274">
        <v>93.679199999999994</v>
      </c>
      <c r="E389" s="274"/>
      <c r="F389" s="274" t="s">
        <v>362</v>
      </c>
      <c r="G389" s="274">
        <v>7</v>
      </c>
      <c r="H389" s="274">
        <v>7.008</v>
      </c>
      <c r="I389" s="443" t="s">
        <v>166</v>
      </c>
      <c r="J389" s="277">
        <v>2133000</v>
      </c>
      <c r="K389" s="277">
        <v>2133000</v>
      </c>
      <c r="L389" s="277">
        <v>1998178.46</v>
      </c>
      <c r="M389" s="298">
        <v>1</v>
      </c>
    </row>
    <row r="390" spans="2:13" s="89" customFormat="1" ht="28.5" x14ac:dyDescent="0.8">
      <c r="B390" s="297" t="s">
        <v>412</v>
      </c>
      <c r="C390" s="442" t="s">
        <v>165</v>
      </c>
      <c r="D390" s="274">
        <v>97.919200000000004</v>
      </c>
      <c r="E390" s="274"/>
      <c r="F390" s="274" t="s">
        <v>207</v>
      </c>
      <c r="G390" s="274">
        <v>8.5</v>
      </c>
      <c r="H390" s="274">
        <v>8.7739999999999991</v>
      </c>
      <c r="I390" s="443" t="s">
        <v>166</v>
      </c>
      <c r="J390" s="277">
        <v>38000</v>
      </c>
      <c r="K390" s="277">
        <v>38000</v>
      </c>
      <c r="L390" s="277">
        <v>37209.300000000003</v>
      </c>
      <c r="M390" s="298">
        <v>1</v>
      </c>
    </row>
    <row r="391" spans="2:13" s="89" customFormat="1" ht="28.5" x14ac:dyDescent="0.8">
      <c r="B391" s="297" t="s">
        <v>412</v>
      </c>
      <c r="C391" s="442" t="s">
        <v>165</v>
      </c>
      <c r="D391" s="274">
        <v>91.101299999999995</v>
      </c>
      <c r="E391" s="274"/>
      <c r="F391" s="274" t="s">
        <v>182</v>
      </c>
      <c r="G391" s="274">
        <v>9.85</v>
      </c>
      <c r="H391" s="274">
        <v>9.8530000000000015</v>
      </c>
      <c r="I391" s="443" t="s">
        <v>166</v>
      </c>
      <c r="J391" s="277">
        <v>44000</v>
      </c>
      <c r="K391" s="277">
        <v>44000</v>
      </c>
      <c r="L391" s="277">
        <v>40084.57</v>
      </c>
      <c r="M391" s="298">
        <v>1</v>
      </c>
    </row>
    <row r="392" spans="2:13" s="89" customFormat="1" ht="28.5" x14ac:dyDescent="0.8">
      <c r="B392" s="297" t="s">
        <v>412</v>
      </c>
      <c r="C392" s="442" t="s">
        <v>165</v>
      </c>
      <c r="D392" s="274">
        <v>91.078500000000005</v>
      </c>
      <c r="E392" s="274"/>
      <c r="F392" s="274" t="s">
        <v>208</v>
      </c>
      <c r="G392" s="274">
        <v>9.85</v>
      </c>
      <c r="H392" s="274">
        <v>9.8520000000000003</v>
      </c>
      <c r="I392" s="443" t="s">
        <v>166</v>
      </c>
      <c r="J392" s="277">
        <v>27000</v>
      </c>
      <c r="K392" s="277">
        <v>27000</v>
      </c>
      <c r="L392" s="277">
        <v>24591.22</v>
      </c>
      <c r="M392" s="298">
        <v>1</v>
      </c>
    </row>
    <row r="393" spans="2:13" s="88" customFormat="1" ht="28.5" x14ac:dyDescent="0.8">
      <c r="B393" s="295" t="s">
        <v>171</v>
      </c>
      <c r="C393" s="454"/>
      <c r="D393" s="455"/>
      <c r="E393" s="455"/>
      <c r="F393" s="455"/>
      <c r="G393" s="455"/>
      <c r="H393" s="455"/>
      <c r="I393" s="456"/>
      <c r="J393" s="457">
        <v>29797615.170000002</v>
      </c>
      <c r="K393" s="457">
        <v>29797615.170000002</v>
      </c>
      <c r="L393" s="457">
        <v>28216549.739999998</v>
      </c>
      <c r="M393" s="296">
        <v>135</v>
      </c>
    </row>
    <row r="394" spans="2:13" s="88" customFormat="1" ht="28.5" x14ac:dyDescent="0.8">
      <c r="B394" s="295" t="s">
        <v>374</v>
      </c>
      <c r="C394" s="454"/>
      <c r="D394" s="455"/>
      <c r="E394" s="455"/>
      <c r="F394" s="455"/>
      <c r="G394" s="455"/>
      <c r="H394" s="455"/>
      <c r="I394" s="456"/>
      <c r="J394" s="457"/>
      <c r="K394" s="457"/>
      <c r="L394" s="457"/>
      <c r="M394" s="296"/>
    </row>
    <row r="395" spans="2:13" s="89" customFormat="1" ht="28.5" x14ac:dyDescent="0.8">
      <c r="B395" s="297" t="s">
        <v>375</v>
      </c>
      <c r="C395" s="442" t="s">
        <v>165</v>
      </c>
      <c r="D395" s="274">
        <v>98.639799999999994</v>
      </c>
      <c r="E395" s="274">
        <v>8.5</v>
      </c>
      <c r="F395" s="274" t="s">
        <v>183</v>
      </c>
      <c r="G395" s="274">
        <v>10</v>
      </c>
      <c r="H395" s="274">
        <v>10.000999999999999</v>
      </c>
      <c r="I395" s="443" t="s">
        <v>166</v>
      </c>
      <c r="J395" s="277">
        <v>10837.88</v>
      </c>
      <c r="K395" s="277">
        <v>9991</v>
      </c>
      <c r="L395" s="277">
        <v>9855.1</v>
      </c>
      <c r="M395" s="298">
        <v>1</v>
      </c>
    </row>
    <row r="396" spans="2:13" s="89" customFormat="1" ht="28.5" x14ac:dyDescent="0.8">
      <c r="B396" s="297" t="s">
        <v>402</v>
      </c>
      <c r="C396" s="442" t="s">
        <v>165</v>
      </c>
      <c r="D396" s="274">
        <v>100</v>
      </c>
      <c r="E396" s="274">
        <v>8.5</v>
      </c>
      <c r="F396" s="274" t="s">
        <v>281</v>
      </c>
      <c r="G396" s="274">
        <v>8.5</v>
      </c>
      <c r="H396" s="274">
        <v>8.8079999999999998</v>
      </c>
      <c r="I396" s="443" t="s">
        <v>166</v>
      </c>
      <c r="J396" s="277">
        <v>352856.9</v>
      </c>
      <c r="K396" s="277">
        <v>348090</v>
      </c>
      <c r="L396" s="277">
        <v>348090</v>
      </c>
      <c r="M396" s="298">
        <v>1</v>
      </c>
    </row>
    <row r="397" spans="2:13" s="88" customFormat="1" ht="28.5" x14ac:dyDescent="0.8">
      <c r="B397" s="295" t="s">
        <v>171</v>
      </c>
      <c r="C397" s="454"/>
      <c r="D397" s="455"/>
      <c r="E397" s="455"/>
      <c r="F397" s="455"/>
      <c r="G397" s="455"/>
      <c r="H397" s="455"/>
      <c r="I397" s="456"/>
      <c r="J397" s="457">
        <v>363694.78</v>
      </c>
      <c r="K397" s="457">
        <v>358081</v>
      </c>
      <c r="L397" s="457">
        <v>357945.1</v>
      </c>
      <c r="M397" s="296">
        <v>2</v>
      </c>
    </row>
    <row r="398" spans="2:13" s="88" customFormat="1" ht="28.5" x14ac:dyDescent="0.8">
      <c r="B398" s="295" t="s">
        <v>214</v>
      </c>
      <c r="C398" s="454"/>
      <c r="D398" s="455"/>
      <c r="E398" s="455"/>
      <c r="F398" s="455"/>
      <c r="G398" s="455"/>
      <c r="H398" s="455"/>
      <c r="I398" s="456"/>
      <c r="J398" s="457"/>
      <c r="K398" s="457"/>
      <c r="L398" s="457"/>
      <c r="M398" s="296"/>
    </row>
    <row r="399" spans="2:13" s="89" customFormat="1" ht="28.5" x14ac:dyDescent="0.8">
      <c r="B399" s="297" t="s">
        <v>192</v>
      </c>
      <c r="C399" s="442" t="s">
        <v>165</v>
      </c>
      <c r="D399" s="274">
        <v>100.0518</v>
      </c>
      <c r="E399" s="274">
        <v>8.5</v>
      </c>
      <c r="F399" s="274" t="s">
        <v>308</v>
      </c>
      <c r="G399" s="274">
        <v>8.4</v>
      </c>
      <c r="H399" s="274">
        <v>8.6683199999999996</v>
      </c>
      <c r="I399" s="443" t="s">
        <v>173</v>
      </c>
      <c r="J399" s="277">
        <v>177429</v>
      </c>
      <c r="K399" s="277">
        <v>177429</v>
      </c>
      <c r="L399" s="277">
        <v>177520.93</v>
      </c>
      <c r="M399" s="298">
        <v>1</v>
      </c>
    </row>
    <row r="400" spans="2:13" s="89" customFormat="1" ht="28.5" x14ac:dyDescent="0.8">
      <c r="B400" s="297" t="s">
        <v>192</v>
      </c>
      <c r="C400" s="442" t="s">
        <v>165</v>
      </c>
      <c r="D400" s="274">
        <v>100.24509999999999</v>
      </c>
      <c r="E400" s="274">
        <v>8.5</v>
      </c>
      <c r="F400" s="274" t="s">
        <v>547</v>
      </c>
      <c r="G400" s="274">
        <v>8.4</v>
      </c>
      <c r="H400" s="274">
        <v>8.6683199999999996</v>
      </c>
      <c r="I400" s="443" t="s">
        <v>173</v>
      </c>
      <c r="J400" s="277">
        <v>178281</v>
      </c>
      <c r="K400" s="277">
        <v>178281</v>
      </c>
      <c r="L400" s="277">
        <v>178718.13</v>
      </c>
      <c r="M400" s="298">
        <v>1</v>
      </c>
    </row>
    <row r="401" spans="2:13" s="89" customFormat="1" ht="28.5" x14ac:dyDescent="0.8">
      <c r="B401" s="297" t="s">
        <v>192</v>
      </c>
      <c r="C401" s="442" t="s">
        <v>165</v>
      </c>
      <c r="D401" s="274">
        <v>99.994799999999998</v>
      </c>
      <c r="E401" s="274">
        <v>8.5</v>
      </c>
      <c r="F401" s="274" t="s">
        <v>548</v>
      </c>
      <c r="G401" s="274">
        <v>8.5</v>
      </c>
      <c r="H401" s="274">
        <v>8.7747899999999994</v>
      </c>
      <c r="I401" s="443" t="s">
        <v>173</v>
      </c>
      <c r="J401" s="277">
        <v>83300</v>
      </c>
      <c r="K401" s="277">
        <v>83300</v>
      </c>
      <c r="L401" s="277">
        <v>83295.73</v>
      </c>
      <c r="M401" s="298">
        <v>1</v>
      </c>
    </row>
    <row r="402" spans="2:13" s="89" customFormat="1" ht="28.5" x14ac:dyDescent="0.8">
      <c r="B402" s="297" t="s">
        <v>549</v>
      </c>
      <c r="C402" s="442" t="s">
        <v>165</v>
      </c>
      <c r="D402" s="274">
        <v>100.1587</v>
      </c>
      <c r="E402" s="274">
        <v>8.5</v>
      </c>
      <c r="F402" s="274" t="s">
        <v>550</v>
      </c>
      <c r="G402" s="274">
        <v>8.25</v>
      </c>
      <c r="H402" s="274">
        <v>8.5087600000000005</v>
      </c>
      <c r="I402" s="443" t="s">
        <v>173</v>
      </c>
      <c r="J402" s="277">
        <v>50000</v>
      </c>
      <c r="K402" s="277">
        <v>50000</v>
      </c>
      <c r="L402" s="277">
        <v>50079.360000000001</v>
      </c>
      <c r="M402" s="298">
        <v>1</v>
      </c>
    </row>
    <row r="403" spans="2:13" s="89" customFormat="1" ht="28.5" x14ac:dyDescent="0.8">
      <c r="B403" s="297" t="s">
        <v>549</v>
      </c>
      <c r="C403" s="442" t="s">
        <v>165</v>
      </c>
      <c r="D403" s="274">
        <v>99.998400000000004</v>
      </c>
      <c r="E403" s="274">
        <v>8.5</v>
      </c>
      <c r="F403" s="274" t="s">
        <v>342</v>
      </c>
      <c r="G403" s="274">
        <v>8.5</v>
      </c>
      <c r="H403" s="274">
        <v>8.7747899999999994</v>
      </c>
      <c r="I403" s="443" t="s">
        <v>173</v>
      </c>
      <c r="J403" s="277">
        <v>31250</v>
      </c>
      <c r="K403" s="277">
        <v>31250</v>
      </c>
      <c r="L403" s="277">
        <v>31249.5</v>
      </c>
      <c r="M403" s="298">
        <v>1</v>
      </c>
    </row>
    <row r="404" spans="2:13" s="89" customFormat="1" ht="28.5" x14ac:dyDescent="0.8">
      <c r="B404" s="297" t="s">
        <v>193</v>
      </c>
      <c r="C404" s="442" t="s">
        <v>165</v>
      </c>
      <c r="D404" s="274">
        <v>99.644099999999995</v>
      </c>
      <c r="E404" s="274">
        <v>9</v>
      </c>
      <c r="F404" s="274" t="s">
        <v>361</v>
      </c>
      <c r="G404" s="274">
        <v>9.5</v>
      </c>
      <c r="H404" s="274">
        <v>9.8438199999999991</v>
      </c>
      <c r="I404" s="443" t="s">
        <v>173</v>
      </c>
      <c r="J404" s="277">
        <v>4206</v>
      </c>
      <c r="K404" s="277">
        <v>4206</v>
      </c>
      <c r="L404" s="277">
        <v>4191.03</v>
      </c>
      <c r="M404" s="298">
        <v>1</v>
      </c>
    </row>
    <row r="405" spans="2:13" s="89" customFormat="1" ht="28.5" x14ac:dyDescent="0.8">
      <c r="B405" s="297" t="s">
        <v>193</v>
      </c>
      <c r="C405" s="442" t="s">
        <v>165</v>
      </c>
      <c r="D405" s="274">
        <v>99.642099999999999</v>
      </c>
      <c r="E405" s="274">
        <v>9</v>
      </c>
      <c r="F405" s="274" t="s">
        <v>367</v>
      </c>
      <c r="G405" s="274">
        <v>9.5</v>
      </c>
      <c r="H405" s="274">
        <v>9.8438199999999991</v>
      </c>
      <c r="I405" s="443" t="s">
        <v>173</v>
      </c>
      <c r="J405" s="277">
        <v>11833</v>
      </c>
      <c r="K405" s="277">
        <v>11833</v>
      </c>
      <c r="L405" s="277">
        <v>11790.65</v>
      </c>
      <c r="M405" s="298">
        <v>1</v>
      </c>
    </row>
    <row r="406" spans="2:13" s="89" customFormat="1" ht="28.5" x14ac:dyDescent="0.8">
      <c r="B406" s="297" t="s">
        <v>193</v>
      </c>
      <c r="C406" s="442" t="s">
        <v>165</v>
      </c>
      <c r="D406" s="274">
        <v>99.631200000000007</v>
      </c>
      <c r="E406" s="274">
        <v>9</v>
      </c>
      <c r="F406" s="274" t="s">
        <v>551</v>
      </c>
      <c r="G406" s="274">
        <v>9.5</v>
      </c>
      <c r="H406" s="274">
        <v>9.8438199999999991</v>
      </c>
      <c r="I406" s="443" t="s">
        <v>173</v>
      </c>
      <c r="J406" s="277">
        <v>4492</v>
      </c>
      <c r="K406" s="277">
        <v>4492</v>
      </c>
      <c r="L406" s="277">
        <v>4475.4399999999996</v>
      </c>
      <c r="M406" s="298">
        <v>1</v>
      </c>
    </row>
    <row r="407" spans="2:13" s="89" customFormat="1" ht="28.5" x14ac:dyDescent="0.8">
      <c r="B407" s="297" t="s">
        <v>193</v>
      </c>
      <c r="C407" s="442" t="s">
        <v>165</v>
      </c>
      <c r="D407" s="274">
        <v>99.517600000000002</v>
      </c>
      <c r="E407" s="274">
        <v>9</v>
      </c>
      <c r="F407" s="274" t="s">
        <v>552</v>
      </c>
      <c r="G407" s="274">
        <v>9.5</v>
      </c>
      <c r="H407" s="274">
        <v>9.8438199999999991</v>
      </c>
      <c r="I407" s="443" t="s">
        <v>173</v>
      </c>
      <c r="J407" s="277">
        <v>21796</v>
      </c>
      <c r="K407" s="277">
        <v>21796</v>
      </c>
      <c r="L407" s="277">
        <v>21690.880000000001</v>
      </c>
      <c r="M407" s="298">
        <v>1</v>
      </c>
    </row>
    <row r="408" spans="2:13" s="89" customFormat="1" ht="28.5" x14ac:dyDescent="0.8">
      <c r="B408" s="297" t="s">
        <v>193</v>
      </c>
      <c r="C408" s="442" t="s">
        <v>165</v>
      </c>
      <c r="D408" s="274">
        <v>99.508799999999994</v>
      </c>
      <c r="E408" s="274">
        <v>9</v>
      </c>
      <c r="F408" s="274" t="s">
        <v>553</v>
      </c>
      <c r="G408" s="274">
        <v>9.5</v>
      </c>
      <c r="H408" s="274">
        <v>9.8438199999999991</v>
      </c>
      <c r="I408" s="443" t="s">
        <v>173</v>
      </c>
      <c r="J408" s="277">
        <v>6045</v>
      </c>
      <c r="K408" s="277">
        <v>6045</v>
      </c>
      <c r="L408" s="277">
        <v>6015.31</v>
      </c>
      <c r="M408" s="298">
        <v>1</v>
      </c>
    </row>
    <row r="409" spans="2:13" s="89" customFormat="1" ht="28.5" x14ac:dyDescent="0.8">
      <c r="B409" s="297" t="s">
        <v>193</v>
      </c>
      <c r="C409" s="442" t="s">
        <v>165</v>
      </c>
      <c r="D409" s="274">
        <v>99.500200000000007</v>
      </c>
      <c r="E409" s="274">
        <v>9</v>
      </c>
      <c r="F409" s="274" t="s">
        <v>413</v>
      </c>
      <c r="G409" s="274">
        <v>9.5</v>
      </c>
      <c r="H409" s="274">
        <v>9.8438199999999991</v>
      </c>
      <c r="I409" s="443" t="s">
        <v>173</v>
      </c>
      <c r="J409" s="277">
        <v>5479</v>
      </c>
      <c r="K409" s="277">
        <v>5479</v>
      </c>
      <c r="L409" s="277">
        <v>5451.62</v>
      </c>
      <c r="M409" s="298">
        <v>1</v>
      </c>
    </row>
    <row r="410" spans="2:13" s="89" customFormat="1" ht="28.5" x14ac:dyDescent="0.8">
      <c r="B410" s="297" t="s">
        <v>193</v>
      </c>
      <c r="C410" s="442" t="s">
        <v>165</v>
      </c>
      <c r="D410" s="274">
        <v>99.270899999999997</v>
      </c>
      <c r="E410" s="274">
        <v>9</v>
      </c>
      <c r="F410" s="274" t="s">
        <v>554</v>
      </c>
      <c r="G410" s="274">
        <v>9.5</v>
      </c>
      <c r="H410" s="274">
        <v>9.8438199999999991</v>
      </c>
      <c r="I410" s="443" t="s">
        <v>173</v>
      </c>
      <c r="J410" s="277">
        <v>33320</v>
      </c>
      <c r="K410" s="277">
        <v>33320</v>
      </c>
      <c r="L410" s="277">
        <v>33077.08</v>
      </c>
      <c r="M410" s="298">
        <v>1</v>
      </c>
    </row>
    <row r="411" spans="2:13" s="89" customFormat="1" ht="28.5" x14ac:dyDescent="0.8">
      <c r="B411" s="297" t="s">
        <v>193</v>
      </c>
      <c r="C411" s="442" t="s">
        <v>165</v>
      </c>
      <c r="D411" s="274">
        <v>99.165599999999998</v>
      </c>
      <c r="E411" s="274">
        <v>9</v>
      </c>
      <c r="F411" s="274" t="s">
        <v>555</v>
      </c>
      <c r="G411" s="274">
        <v>9.5</v>
      </c>
      <c r="H411" s="274">
        <v>9.8438199999999991</v>
      </c>
      <c r="I411" s="443" t="s">
        <v>173</v>
      </c>
      <c r="J411" s="277">
        <v>33320</v>
      </c>
      <c r="K411" s="277">
        <v>33320</v>
      </c>
      <c r="L411" s="277">
        <v>33041.99</v>
      </c>
      <c r="M411" s="298">
        <v>1</v>
      </c>
    </row>
    <row r="412" spans="2:13" s="89" customFormat="1" ht="28.5" x14ac:dyDescent="0.8">
      <c r="B412" s="297" t="s">
        <v>193</v>
      </c>
      <c r="C412" s="442" t="s">
        <v>165</v>
      </c>
      <c r="D412" s="274">
        <v>99.062700000000007</v>
      </c>
      <c r="E412" s="274">
        <v>9</v>
      </c>
      <c r="F412" s="274" t="s">
        <v>556</v>
      </c>
      <c r="G412" s="274">
        <v>9.5</v>
      </c>
      <c r="H412" s="274">
        <v>9.8438199999999991</v>
      </c>
      <c r="I412" s="443" t="s">
        <v>173</v>
      </c>
      <c r="J412" s="277">
        <v>33320</v>
      </c>
      <c r="K412" s="277">
        <v>33320</v>
      </c>
      <c r="L412" s="277">
        <v>33007.72</v>
      </c>
      <c r="M412" s="298">
        <v>1</v>
      </c>
    </row>
    <row r="413" spans="2:13" s="89" customFormat="1" ht="28.5" x14ac:dyDescent="0.8">
      <c r="B413" s="297" t="s">
        <v>193</v>
      </c>
      <c r="C413" s="442" t="s">
        <v>165</v>
      </c>
      <c r="D413" s="274">
        <v>98.962199999999996</v>
      </c>
      <c r="E413" s="274">
        <v>9</v>
      </c>
      <c r="F413" s="274" t="s">
        <v>557</v>
      </c>
      <c r="G413" s="274">
        <v>9.5</v>
      </c>
      <c r="H413" s="274">
        <v>9.8438199999999991</v>
      </c>
      <c r="I413" s="443" t="s">
        <v>173</v>
      </c>
      <c r="J413" s="277">
        <v>33320</v>
      </c>
      <c r="K413" s="277">
        <v>33320</v>
      </c>
      <c r="L413" s="277">
        <v>32974.230000000003</v>
      </c>
      <c r="M413" s="298">
        <v>1</v>
      </c>
    </row>
    <row r="414" spans="2:13" s="89" customFormat="1" ht="28.5" x14ac:dyDescent="0.8">
      <c r="B414" s="297" t="s">
        <v>193</v>
      </c>
      <c r="C414" s="442" t="s">
        <v>165</v>
      </c>
      <c r="D414" s="274">
        <v>98.864099999999993</v>
      </c>
      <c r="E414" s="274">
        <v>9</v>
      </c>
      <c r="F414" s="274" t="s">
        <v>558</v>
      </c>
      <c r="G414" s="274">
        <v>9.5</v>
      </c>
      <c r="H414" s="274">
        <v>9.8438199999999991</v>
      </c>
      <c r="I414" s="443" t="s">
        <v>173</v>
      </c>
      <c r="J414" s="277">
        <v>33480</v>
      </c>
      <c r="K414" s="277">
        <v>33480</v>
      </c>
      <c r="L414" s="277">
        <v>33099.71</v>
      </c>
      <c r="M414" s="298">
        <v>1</v>
      </c>
    </row>
    <row r="415" spans="2:13" s="89" customFormat="1" ht="28.5" x14ac:dyDescent="0.8">
      <c r="B415" s="297" t="s">
        <v>194</v>
      </c>
      <c r="C415" s="442" t="s">
        <v>165</v>
      </c>
      <c r="D415" s="274">
        <v>99.934700000000007</v>
      </c>
      <c r="E415" s="274">
        <v>9</v>
      </c>
      <c r="F415" s="274" t="s">
        <v>326</v>
      </c>
      <c r="G415" s="274">
        <v>9.5</v>
      </c>
      <c r="H415" s="274">
        <v>9.8438199999999991</v>
      </c>
      <c r="I415" s="443" t="s">
        <v>173</v>
      </c>
      <c r="J415" s="277">
        <v>14266.54</v>
      </c>
      <c r="K415" s="277">
        <v>14266.54</v>
      </c>
      <c r="L415" s="277">
        <v>14257.23</v>
      </c>
      <c r="M415" s="298">
        <v>1</v>
      </c>
    </row>
    <row r="416" spans="2:13" s="89" customFormat="1" ht="28.5" x14ac:dyDescent="0.8">
      <c r="B416" s="297" t="s">
        <v>194</v>
      </c>
      <c r="C416" s="442" t="s">
        <v>165</v>
      </c>
      <c r="D416" s="274">
        <v>99.813900000000004</v>
      </c>
      <c r="E416" s="274">
        <v>9</v>
      </c>
      <c r="F416" s="274" t="s">
        <v>354</v>
      </c>
      <c r="G416" s="274">
        <v>9.5</v>
      </c>
      <c r="H416" s="274">
        <v>9.8438199999999991</v>
      </c>
      <c r="I416" s="443" t="s">
        <v>173</v>
      </c>
      <c r="J416" s="277">
        <v>14266.54</v>
      </c>
      <c r="K416" s="277">
        <v>14266.54</v>
      </c>
      <c r="L416" s="277">
        <v>14240</v>
      </c>
      <c r="M416" s="298">
        <v>1</v>
      </c>
    </row>
    <row r="417" spans="2:13" s="89" customFormat="1" ht="28.5" x14ac:dyDescent="0.8">
      <c r="B417" s="297" t="s">
        <v>194</v>
      </c>
      <c r="C417" s="442" t="s">
        <v>165</v>
      </c>
      <c r="D417" s="274">
        <v>99.695999999999998</v>
      </c>
      <c r="E417" s="274">
        <v>9</v>
      </c>
      <c r="F417" s="274" t="s">
        <v>559</v>
      </c>
      <c r="G417" s="274">
        <v>9.5</v>
      </c>
      <c r="H417" s="274">
        <v>9.8438199999999991</v>
      </c>
      <c r="I417" s="443" t="s">
        <v>173</v>
      </c>
      <c r="J417" s="277">
        <v>14266.54</v>
      </c>
      <c r="K417" s="277">
        <v>14266.54</v>
      </c>
      <c r="L417" s="277">
        <v>14223.18</v>
      </c>
      <c r="M417" s="298">
        <v>1</v>
      </c>
    </row>
    <row r="418" spans="2:13" s="89" customFormat="1" ht="28.5" x14ac:dyDescent="0.8">
      <c r="B418" s="297" t="s">
        <v>194</v>
      </c>
      <c r="C418" s="442" t="s">
        <v>165</v>
      </c>
      <c r="D418" s="274">
        <v>99.580799999999996</v>
      </c>
      <c r="E418" s="274">
        <v>9</v>
      </c>
      <c r="F418" s="274" t="s">
        <v>560</v>
      </c>
      <c r="G418" s="274">
        <v>9.5</v>
      </c>
      <c r="H418" s="274">
        <v>9.8438199999999991</v>
      </c>
      <c r="I418" s="443" t="s">
        <v>173</v>
      </c>
      <c r="J418" s="277">
        <v>14266.54</v>
      </c>
      <c r="K418" s="277">
        <v>14266.54</v>
      </c>
      <c r="L418" s="277">
        <v>14206.74</v>
      </c>
      <c r="M418" s="298">
        <v>1</v>
      </c>
    </row>
    <row r="419" spans="2:13" s="89" customFormat="1" ht="28.5" x14ac:dyDescent="0.8">
      <c r="B419" s="297" t="s">
        <v>194</v>
      </c>
      <c r="C419" s="442" t="s">
        <v>165</v>
      </c>
      <c r="D419" s="274">
        <v>99.468299999999999</v>
      </c>
      <c r="E419" s="274">
        <v>9</v>
      </c>
      <c r="F419" s="274" t="s">
        <v>561</v>
      </c>
      <c r="G419" s="274">
        <v>9.5</v>
      </c>
      <c r="H419" s="274">
        <v>9.8438199999999991</v>
      </c>
      <c r="I419" s="443" t="s">
        <v>173</v>
      </c>
      <c r="J419" s="277">
        <v>14266.54</v>
      </c>
      <c r="K419" s="277">
        <v>14266.54</v>
      </c>
      <c r="L419" s="277">
        <v>14190.69</v>
      </c>
      <c r="M419" s="298">
        <v>1</v>
      </c>
    </row>
    <row r="420" spans="2:13" s="89" customFormat="1" ht="28.5" x14ac:dyDescent="0.8">
      <c r="B420" s="297" t="s">
        <v>194</v>
      </c>
      <c r="C420" s="442" t="s">
        <v>165</v>
      </c>
      <c r="D420" s="274">
        <v>99.3583</v>
      </c>
      <c r="E420" s="274">
        <v>9</v>
      </c>
      <c r="F420" s="274" t="s">
        <v>562</v>
      </c>
      <c r="G420" s="274">
        <v>9.5</v>
      </c>
      <c r="H420" s="274">
        <v>9.8438199999999991</v>
      </c>
      <c r="I420" s="443" t="s">
        <v>173</v>
      </c>
      <c r="J420" s="277">
        <v>14266.54</v>
      </c>
      <c r="K420" s="277">
        <v>14266.54</v>
      </c>
      <c r="L420" s="277">
        <v>14175</v>
      </c>
      <c r="M420" s="298">
        <v>1</v>
      </c>
    </row>
    <row r="421" spans="2:13" s="89" customFormat="1" ht="28.5" x14ac:dyDescent="0.8">
      <c r="B421" s="297" t="s">
        <v>194</v>
      </c>
      <c r="C421" s="442" t="s">
        <v>165</v>
      </c>
      <c r="D421" s="274">
        <v>99.251000000000005</v>
      </c>
      <c r="E421" s="274">
        <v>9</v>
      </c>
      <c r="F421" s="274" t="s">
        <v>563</v>
      </c>
      <c r="G421" s="274">
        <v>9.5</v>
      </c>
      <c r="H421" s="274">
        <v>9.8438199999999991</v>
      </c>
      <c r="I421" s="443" t="s">
        <v>173</v>
      </c>
      <c r="J421" s="277">
        <v>14266.54</v>
      </c>
      <c r="K421" s="277">
        <v>14266.54</v>
      </c>
      <c r="L421" s="277">
        <v>14159.69</v>
      </c>
      <c r="M421" s="298">
        <v>1</v>
      </c>
    </row>
    <row r="422" spans="2:13" s="89" customFormat="1" ht="28.5" x14ac:dyDescent="0.8">
      <c r="B422" s="297" t="s">
        <v>194</v>
      </c>
      <c r="C422" s="442" t="s">
        <v>165</v>
      </c>
      <c r="D422" s="274">
        <v>99.146100000000004</v>
      </c>
      <c r="E422" s="274">
        <v>9</v>
      </c>
      <c r="F422" s="274" t="s">
        <v>564</v>
      </c>
      <c r="G422" s="274">
        <v>9.5</v>
      </c>
      <c r="H422" s="274">
        <v>9.8438199999999991</v>
      </c>
      <c r="I422" s="443" t="s">
        <v>173</v>
      </c>
      <c r="J422" s="277">
        <v>14266.54</v>
      </c>
      <c r="K422" s="277">
        <v>14266.54</v>
      </c>
      <c r="L422" s="277">
        <v>14144.72</v>
      </c>
      <c r="M422" s="298">
        <v>1</v>
      </c>
    </row>
    <row r="423" spans="2:13" s="89" customFormat="1" ht="28.5" x14ac:dyDescent="0.8">
      <c r="B423" s="297" t="s">
        <v>194</v>
      </c>
      <c r="C423" s="442" t="s">
        <v>165</v>
      </c>
      <c r="D423" s="274">
        <v>99.043700000000001</v>
      </c>
      <c r="E423" s="274">
        <v>9</v>
      </c>
      <c r="F423" s="274" t="s">
        <v>565</v>
      </c>
      <c r="G423" s="274">
        <v>9.5</v>
      </c>
      <c r="H423" s="274">
        <v>9.8438199999999991</v>
      </c>
      <c r="I423" s="443" t="s">
        <v>173</v>
      </c>
      <c r="J423" s="277">
        <v>14266.54</v>
      </c>
      <c r="K423" s="277">
        <v>14266.54</v>
      </c>
      <c r="L423" s="277">
        <v>14130.11</v>
      </c>
      <c r="M423" s="298">
        <v>1</v>
      </c>
    </row>
    <row r="424" spans="2:13" s="89" customFormat="1" ht="28.5" x14ac:dyDescent="0.8">
      <c r="B424" s="297" t="s">
        <v>194</v>
      </c>
      <c r="C424" s="442" t="s">
        <v>165</v>
      </c>
      <c r="D424" s="274">
        <v>98.943600000000004</v>
      </c>
      <c r="E424" s="274">
        <v>9</v>
      </c>
      <c r="F424" s="274" t="s">
        <v>396</v>
      </c>
      <c r="G424" s="274">
        <v>9.5</v>
      </c>
      <c r="H424" s="274">
        <v>9.8438199999999991</v>
      </c>
      <c r="I424" s="443" t="s">
        <v>173</v>
      </c>
      <c r="J424" s="277">
        <v>14266.54</v>
      </c>
      <c r="K424" s="277">
        <v>14266.54</v>
      </c>
      <c r="L424" s="277">
        <v>14115.83</v>
      </c>
      <c r="M424" s="298">
        <v>1</v>
      </c>
    </row>
    <row r="425" spans="2:13" s="89" customFormat="1" ht="28.5" x14ac:dyDescent="0.8">
      <c r="B425" s="297" t="s">
        <v>194</v>
      </c>
      <c r="C425" s="442" t="s">
        <v>165</v>
      </c>
      <c r="D425" s="274">
        <v>98.845799999999997</v>
      </c>
      <c r="E425" s="274">
        <v>9</v>
      </c>
      <c r="F425" s="274" t="s">
        <v>566</v>
      </c>
      <c r="G425" s="274">
        <v>9.5</v>
      </c>
      <c r="H425" s="274">
        <v>9.8438199999999991</v>
      </c>
      <c r="I425" s="443" t="s">
        <v>173</v>
      </c>
      <c r="J425" s="277">
        <v>14335.06</v>
      </c>
      <c r="K425" s="277">
        <v>14335.06</v>
      </c>
      <c r="L425" s="277">
        <v>14169.62</v>
      </c>
      <c r="M425" s="298">
        <v>1</v>
      </c>
    </row>
    <row r="426" spans="2:13" s="89" customFormat="1" ht="28.5" x14ac:dyDescent="0.8">
      <c r="B426" s="297" t="s">
        <v>345</v>
      </c>
      <c r="C426" s="442" t="s">
        <v>165</v>
      </c>
      <c r="D426" s="274">
        <v>100.4371</v>
      </c>
      <c r="E426" s="274">
        <v>8.5</v>
      </c>
      <c r="F426" s="274" t="s">
        <v>358</v>
      </c>
      <c r="G426" s="274">
        <v>8</v>
      </c>
      <c r="H426" s="274">
        <v>8.2432099999999995</v>
      </c>
      <c r="I426" s="443" t="s">
        <v>173</v>
      </c>
      <c r="J426" s="277">
        <v>400200</v>
      </c>
      <c r="K426" s="277">
        <v>400200</v>
      </c>
      <c r="L426" s="277">
        <v>401949.47</v>
      </c>
      <c r="M426" s="298">
        <v>1</v>
      </c>
    </row>
    <row r="427" spans="2:13" s="89" customFormat="1" ht="28.5" x14ac:dyDescent="0.8">
      <c r="B427" s="297" t="s">
        <v>345</v>
      </c>
      <c r="C427" s="442" t="s">
        <v>165</v>
      </c>
      <c r="D427" s="274">
        <v>100.28830000000001</v>
      </c>
      <c r="E427" s="274">
        <v>8.5</v>
      </c>
      <c r="F427" s="274" t="s">
        <v>304</v>
      </c>
      <c r="G427" s="274">
        <v>8.0500000000000007</v>
      </c>
      <c r="H427" s="274">
        <v>8.2962799999999994</v>
      </c>
      <c r="I427" s="443" t="s">
        <v>173</v>
      </c>
      <c r="J427" s="277">
        <v>400200</v>
      </c>
      <c r="K427" s="277">
        <v>400200</v>
      </c>
      <c r="L427" s="277">
        <v>401353.97</v>
      </c>
      <c r="M427" s="298">
        <v>1</v>
      </c>
    </row>
    <row r="428" spans="2:13" s="89" customFormat="1" ht="28.5" x14ac:dyDescent="0.8">
      <c r="B428" s="297" t="s">
        <v>345</v>
      </c>
      <c r="C428" s="442" t="s">
        <v>165</v>
      </c>
      <c r="D428" s="274">
        <v>100.4952</v>
      </c>
      <c r="E428" s="274">
        <v>8.5</v>
      </c>
      <c r="F428" s="274" t="s">
        <v>567</v>
      </c>
      <c r="G428" s="274">
        <v>8.0500000000000007</v>
      </c>
      <c r="H428" s="274">
        <v>8.2962799999999994</v>
      </c>
      <c r="I428" s="443" t="s">
        <v>173</v>
      </c>
      <c r="J428" s="277">
        <v>400200</v>
      </c>
      <c r="K428" s="277">
        <v>400200</v>
      </c>
      <c r="L428" s="277">
        <v>402182.17</v>
      </c>
      <c r="M428" s="298">
        <v>1</v>
      </c>
    </row>
    <row r="429" spans="2:13" s="89" customFormat="1" ht="28.5" x14ac:dyDescent="0.8">
      <c r="B429" s="297" t="s">
        <v>345</v>
      </c>
      <c r="C429" s="442" t="s">
        <v>165</v>
      </c>
      <c r="D429" s="274">
        <v>100.59569999999999</v>
      </c>
      <c r="E429" s="274">
        <v>8.5</v>
      </c>
      <c r="F429" s="274" t="s">
        <v>531</v>
      </c>
      <c r="G429" s="274">
        <v>8.0500000000000007</v>
      </c>
      <c r="H429" s="274">
        <v>8.2962799999999994</v>
      </c>
      <c r="I429" s="443" t="s">
        <v>173</v>
      </c>
      <c r="J429" s="277">
        <v>400200</v>
      </c>
      <c r="K429" s="277">
        <v>400200</v>
      </c>
      <c r="L429" s="277">
        <v>402584.06</v>
      </c>
      <c r="M429" s="298">
        <v>1</v>
      </c>
    </row>
    <row r="430" spans="2:13" s="89" customFormat="1" ht="28.5" x14ac:dyDescent="0.8">
      <c r="B430" s="297" t="s">
        <v>345</v>
      </c>
      <c r="C430" s="442" t="s">
        <v>165</v>
      </c>
      <c r="D430" s="274">
        <v>100.69410000000001</v>
      </c>
      <c r="E430" s="274">
        <v>8.5</v>
      </c>
      <c r="F430" s="274" t="s">
        <v>568</v>
      </c>
      <c r="G430" s="274">
        <v>8.0500000000000007</v>
      </c>
      <c r="H430" s="274">
        <v>8.2962799999999994</v>
      </c>
      <c r="I430" s="443" t="s">
        <v>173</v>
      </c>
      <c r="J430" s="277">
        <v>525000</v>
      </c>
      <c r="K430" s="277">
        <v>525000</v>
      </c>
      <c r="L430" s="277">
        <v>528644.32999999996</v>
      </c>
      <c r="M430" s="298">
        <v>1</v>
      </c>
    </row>
    <row r="431" spans="2:13" s="89" customFormat="1" ht="28.5" x14ac:dyDescent="0.8">
      <c r="B431" s="297" t="s">
        <v>195</v>
      </c>
      <c r="C431" s="442" t="s">
        <v>165</v>
      </c>
      <c r="D431" s="274">
        <v>99.562600000000003</v>
      </c>
      <c r="E431" s="274">
        <v>7.43</v>
      </c>
      <c r="F431" s="274" t="s">
        <v>569</v>
      </c>
      <c r="G431" s="274">
        <v>7.7</v>
      </c>
      <c r="H431" s="274">
        <v>7.8482200000000004</v>
      </c>
      <c r="I431" s="443" t="s">
        <v>173</v>
      </c>
      <c r="J431" s="277">
        <v>224910</v>
      </c>
      <c r="K431" s="277">
        <v>224910</v>
      </c>
      <c r="L431" s="277">
        <v>223926.41</v>
      </c>
      <c r="M431" s="298">
        <v>2</v>
      </c>
    </row>
    <row r="432" spans="2:13" s="89" customFormat="1" ht="28.5" x14ac:dyDescent="0.8">
      <c r="B432" s="297" t="s">
        <v>195</v>
      </c>
      <c r="C432" s="442" t="s">
        <v>165</v>
      </c>
      <c r="D432" s="274">
        <v>98.171599999999998</v>
      </c>
      <c r="E432" s="274">
        <v>7.43</v>
      </c>
      <c r="F432" s="274" t="s">
        <v>570</v>
      </c>
      <c r="G432" s="274">
        <v>7.83</v>
      </c>
      <c r="H432" s="274">
        <v>7.9832700000000001</v>
      </c>
      <c r="I432" s="443" t="s">
        <v>173</v>
      </c>
      <c r="J432" s="277">
        <v>208250</v>
      </c>
      <c r="K432" s="277">
        <v>208250</v>
      </c>
      <c r="L432" s="277">
        <v>204442.48</v>
      </c>
      <c r="M432" s="298">
        <v>1</v>
      </c>
    </row>
    <row r="433" spans="2:13" s="89" customFormat="1" ht="28.5" x14ac:dyDescent="0.8">
      <c r="B433" s="297" t="s">
        <v>571</v>
      </c>
      <c r="C433" s="442" t="s">
        <v>165</v>
      </c>
      <c r="D433" s="274">
        <v>99.127499999999998</v>
      </c>
      <c r="E433" s="274">
        <v>8</v>
      </c>
      <c r="F433" s="274" t="s">
        <v>572</v>
      </c>
      <c r="G433" s="274">
        <v>8.75</v>
      </c>
      <c r="H433" s="274">
        <v>9.0413099999999993</v>
      </c>
      <c r="I433" s="443" t="s">
        <v>173</v>
      </c>
      <c r="J433" s="277">
        <v>32230</v>
      </c>
      <c r="K433" s="277">
        <v>32230</v>
      </c>
      <c r="L433" s="277">
        <v>31948.79</v>
      </c>
      <c r="M433" s="298">
        <v>1</v>
      </c>
    </row>
    <row r="434" spans="2:13" s="89" customFormat="1" ht="28.5" x14ac:dyDescent="0.8">
      <c r="B434" s="297" t="s">
        <v>272</v>
      </c>
      <c r="C434" s="442" t="s">
        <v>165</v>
      </c>
      <c r="D434" s="274">
        <v>100.3399</v>
      </c>
      <c r="E434" s="274">
        <v>7.1</v>
      </c>
      <c r="F434" s="274" t="s">
        <v>244</v>
      </c>
      <c r="G434" s="274">
        <v>6</v>
      </c>
      <c r="H434" s="274">
        <v>6.1363500000000002</v>
      </c>
      <c r="I434" s="443" t="s">
        <v>173</v>
      </c>
      <c r="J434" s="277">
        <v>250000</v>
      </c>
      <c r="K434" s="277">
        <v>250000</v>
      </c>
      <c r="L434" s="277">
        <v>250849.8</v>
      </c>
      <c r="M434" s="298">
        <v>1</v>
      </c>
    </row>
    <row r="435" spans="2:13" s="89" customFormat="1" ht="28.5" x14ac:dyDescent="0.8">
      <c r="B435" s="297" t="s">
        <v>272</v>
      </c>
      <c r="C435" s="442" t="s">
        <v>165</v>
      </c>
      <c r="D435" s="274">
        <v>100.07429999999999</v>
      </c>
      <c r="E435" s="274">
        <v>7.1</v>
      </c>
      <c r="F435" s="274" t="s">
        <v>573</v>
      </c>
      <c r="G435" s="274">
        <v>7</v>
      </c>
      <c r="H435" s="274">
        <v>7.1859000000000002</v>
      </c>
      <c r="I435" s="443" t="s">
        <v>173</v>
      </c>
      <c r="J435" s="277">
        <v>375000</v>
      </c>
      <c r="K435" s="277">
        <v>375000</v>
      </c>
      <c r="L435" s="277">
        <v>375278.89</v>
      </c>
      <c r="M435" s="298">
        <v>2</v>
      </c>
    </row>
    <row r="436" spans="2:13" s="89" customFormat="1" ht="28.5" x14ac:dyDescent="0.8">
      <c r="B436" s="297" t="s">
        <v>272</v>
      </c>
      <c r="C436" s="442" t="s">
        <v>165</v>
      </c>
      <c r="D436" s="274">
        <v>100.07559999999999</v>
      </c>
      <c r="E436" s="274">
        <v>7.1</v>
      </c>
      <c r="F436" s="274" t="s">
        <v>283</v>
      </c>
      <c r="G436" s="274">
        <v>7</v>
      </c>
      <c r="H436" s="274">
        <v>7.1859000000000002</v>
      </c>
      <c r="I436" s="443" t="s">
        <v>173</v>
      </c>
      <c r="J436" s="277">
        <v>375000</v>
      </c>
      <c r="K436" s="277">
        <v>375000</v>
      </c>
      <c r="L436" s="277">
        <v>375283.85</v>
      </c>
      <c r="M436" s="298">
        <v>2</v>
      </c>
    </row>
    <row r="437" spans="2:13" s="89" customFormat="1" ht="28.5" x14ac:dyDescent="0.8">
      <c r="B437" s="297" t="s">
        <v>272</v>
      </c>
      <c r="C437" s="442" t="s">
        <v>165</v>
      </c>
      <c r="D437" s="274">
        <v>100.1204</v>
      </c>
      <c r="E437" s="274">
        <v>7.1</v>
      </c>
      <c r="F437" s="274" t="s">
        <v>574</v>
      </c>
      <c r="G437" s="274">
        <v>7</v>
      </c>
      <c r="H437" s="274">
        <v>7.1859000000000002</v>
      </c>
      <c r="I437" s="443" t="s">
        <v>173</v>
      </c>
      <c r="J437" s="277">
        <v>375000</v>
      </c>
      <c r="K437" s="277">
        <v>375000</v>
      </c>
      <c r="L437" s="277">
        <v>375451.78</v>
      </c>
      <c r="M437" s="298">
        <v>2</v>
      </c>
    </row>
    <row r="438" spans="2:13" s="89" customFormat="1" ht="28.5" x14ac:dyDescent="0.8">
      <c r="B438" s="297" t="s">
        <v>272</v>
      </c>
      <c r="C438" s="442" t="s">
        <v>165</v>
      </c>
      <c r="D438" s="274">
        <v>100.1217</v>
      </c>
      <c r="E438" s="274">
        <v>7.1</v>
      </c>
      <c r="F438" s="274" t="s">
        <v>575</v>
      </c>
      <c r="G438" s="274">
        <v>7</v>
      </c>
      <c r="H438" s="274">
        <v>7.1859000000000002</v>
      </c>
      <c r="I438" s="443" t="s">
        <v>173</v>
      </c>
      <c r="J438" s="277">
        <v>375000</v>
      </c>
      <c r="K438" s="277">
        <v>375000</v>
      </c>
      <c r="L438" s="277">
        <v>375456.48</v>
      </c>
      <c r="M438" s="298">
        <v>2</v>
      </c>
    </row>
    <row r="439" spans="2:13" s="89" customFormat="1" ht="28.5" x14ac:dyDescent="0.8">
      <c r="B439" s="297" t="s">
        <v>213</v>
      </c>
      <c r="C439" s="442" t="s">
        <v>165</v>
      </c>
      <c r="D439" s="274">
        <v>96.404200000000003</v>
      </c>
      <c r="E439" s="274">
        <v>8</v>
      </c>
      <c r="F439" s="274" t="s">
        <v>576</v>
      </c>
      <c r="G439" s="274">
        <v>9.6</v>
      </c>
      <c r="H439" s="274">
        <v>9.9511599999999998</v>
      </c>
      <c r="I439" s="443" t="s">
        <v>173</v>
      </c>
      <c r="J439" s="277">
        <v>34426</v>
      </c>
      <c r="K439" s="277">
        <v>34426</v>
      </c>
      <c r="L439" s="277">
        <v>33188.11</v>
      </c>
      <c r="M439" s="298">
        <v>1</v>
      </c>
    </row>
    <row r="440" spans="2:13" s="89" customFormat="1" ht="28.5" x14ac:dyDescent="0.8">
      <c r="B440" s="297" t="s">
        <v>213</v>
      </c>
      <c r="C440" s="442" t="s">
        <v>165</v>
      </c>
      <c r="D440" s="274">
        <v>96.097700000000003</v>
      </c>
      <c r="E440" s="274">
        <v>8</v>
      </c>
      <c r="F440" s="274" t="s">
        <v>577</v>
      </c>
      <c r="G440" s="274">
        <v>9.6</v>
      </c>
      <c r="H440" s="274">
        <v>9.9511599999999998</v>
      </c>
      <c r="I440" s="443" t="s">
        <v>173</v>
      </c>
      <c r="J440" s="277">
        <v>335574</v>
      </c>
      <c r="K440" s="277">
        <v>335574</v>
      </c>
      <c r="L440" s="277">
        <v>322479.09999999998</v>
      </c>
      <c r="M440" s="298">
        <v>2</v>
      </c>
    </row>
    <row r="441" spans="2:13" s="89" customFormat="1" ht="28.5" x14ac:dyDescent="0.8">
      <c r="B441" s="297" t="s">
        <v>213</v>
      </c>
      <c r="C441" s="442" t="s">
        <v>165</v>
      </c>
      <c r="D441" s="274">
        <v>95.220799999999997</v>
      </c>
      <c r="E441" s="274">
        <v>8</v>
      </c>
      <c r="F441" s="274" t="s">
        <v>578</v>
      </c>
      <c r="G441" s="274">
        <v>9.6</v>
      </c>
      <c r="H441" s="274">
        <v>9.9511599999999998</v>
      </c>
      <c r="I441" s="443" t="s">
        <v>173</v>
      </c>
      <c r="J441" s="277">
        <v>30000</v>
      </c>
      <c r="K441" s="277">
        <v>30000</v>
      </c>
      <c r="L441" s="277">
        <v>28566.25</v>
      </c>
      <c r="M441" s="298">
        <v>1</v>
      </c>
    </row>
    <row r="442" spans="2:13" s="88" customFormat="1" ht="28.5" x14ac:dyDescent="0.8">
      <c r="B442" s="295" t="s">
        <v>171</v>
      </c>
      <c r="C442" s="454"/>
      <c r="D442" s="455"/>
      <c r="E442" s="455"/>
      <c r="F442" s="455"/>
      <c r="G442" s="455"/>
      <c r="H442" s="455"/>
      <c r="I442" s="456"/>
      <c r="J442" s="457">
        <v>5639061.4600000009</v>
      </c>
      <c r="K442" s="457">
        <v>5639061.4600000009</v>
      </c>
      <c r="L442" s="457">
        <v>5629278.0599999996</v>
      </c>
      <c r="M442" s="296">
        <v>49</v>
      </c>
    </row>
    <row r="443" spans="2:13" s="88" customFormat="1" ht="28.5" x14ac:dyDescent="0.8">
      <c r="B443" s="295" t="s">
        <v>251</v>
      </c>
      <c r="C443" s="454"/>
      <c r="D443" s="455"/>
      <c r="E443" s="455"/>
      <c r="F443" s="455"/>
      <c r="G443" s="455"/>
      <c r="H443" s="455"/>
      <c r="I443" s="456"/>
      <c r="J443" s="457"/>
      <c r="K443" s="457"/>
      <c r="L443" s="457"/>
      <c r="M443" s="296"/>
    </row>
    <row r="444" spans="2:13" s="89" customFormat="1" ht="28.5" x14ac:dyDescent="0.8">
      <c r="B444" s="297" t="s">
        <v>167</v>
      </c>
      <c r="C444" s="442" t="s">
        <v>165</v>
      </c>
      <c r="D444" s="274">
        <v>101.60420000000001</v>
      </c>
      <c r="E444" s="274">
        <v>8.5</v>
      </c>
      <c r="F444" s="274" t="s">
        <v>460</v>
      </c>
      <c r="G444" s="274">
        <v>2.25</v>
      </c>
      <c r="H444" s="274">
        <v>2.2679999999999998</v>
      </c>
      <c r="I444" s="443" t="s">
        <v>166</v>
      </c>
      <c r="J444" s="277">
        <v>3071541.66</v>
      </c>
      <c r="K444" s="277">
        <v>3000000</v>
      </c>
      <c r="L444" s="277">
        <v>3048124.86</v>
      </c>
      <c r="M444" s="298">
        <v>1</v>
      </c>
    </row>
    <row r="445" spans="2:13" s="89" customFormat="1" ht="28.5" x14ac:dyDescent="0.8">
      <c r="B445" s="297" t="s">
        <v>167</v>
      </c>
      <c r="C445" s="442" t="s">
        <v>165</v>
      </c>
      <c r="D445" s="274">
        <v>100</v>
      </c>
      <c r="E445" s="274">
        <v>2.7315999999999998</v>
      </c>
      <c r="F445" s="274" t="s">
        <v>179</v>
      </c>
      <c r="G445" s="274">
        <v>2.7315999999999998</v>
      </c>
      <c r="H445" s="274">
        <v>2.75</v>
      </c>
      <c r="I445" s="443" t="s">
        <v>166</v>
      </c>
      <c r="J445" s="277">
        <v>14193336.58</v>
      </c>
      <c r="K445" s="277">
        <v>14000000</v>
      </c>
      <c r="L445" s="277">
        <v>14000000</v>
      </c>
      <c r="M445" s="298">
        <v>3</v>
      </c>
    </row>
    <row r="446" spans="2:13" s="89" customFormat="1" ht="28.5" x14ac:dyDescent="0.8">
      <c r="B446" s="297" t="s">
        <v>167</v>
      </c>
      <c r="C446" s="442" t="s">
        <v>165</v>
      </c>
      <c r="D446" s="274">
        <v>100.34829999999999</v>
      </c>
      <c r="E446" s="274">
        <v>8.75</v>
      </c>
      <c r="F446" s="274" t="s">
        <v>404</v>
      </c>
      <c r="G446" s="274">
        <v>7.95</v>
      </c>
      <c r="H446" s="274">
        <v>8.0560000000000009</v>
      </c>
      <c r="I446" s="443" t="s">
        <v>166</v>
      </c>
      <c r="J446" s="277">
        <v>3266145.84</v>
      </c>
      <c r="K446" s="277">
        <v>3000000</v>
      </c>
      <c r="L446" s="277">
        <v>3010450.32</v>
      </c>
      <c r="M446" s="298">
        <v>1</v>
      </c>
    </row>
    <row r="447" spans="2:13" s="89" customFormat="1" ht="28.5" x14ac:dyDescent="0.8">
      <c r="B447" s="297" t="s">
        <v>167</v>
      </c>
      <c r="C447" s="442" t="s">
        <v>165</v>
      </c>
      <c r="D447" s="274">
        <v>100.3497</v>
      </c>
      <c r="E447" s="274">
        <v>8.75</v>
      </c>
      <c r="F447" s="274" t="s">
        <v>390</v>
      </c>
      <c r="G447" s="274">
        <v>7.95</v>
      </c>
      <c r="H447" s="274">
        <v>8.0549999999999997</v>
      </c>
      <c r="I447" s="443" t="s">
        <v>166</v>
      </c>
      <c r="J447" s="277">
        <v>1088958.3400000001</v>
      </c>
      <c r="K447" s="277">
        <v>1000000</v>
      </c>
      <c r="L447" s="277">
        <v>1003497.34</v>
      </c>
      <c r="M447" s="298">
        <v>2</v>
      </c>
    </row>
    <row r="448" spans="2:13" s="89" customFormat="1" ht="28.5" x14ac:dyDescent="0.8">
      <c r="B448" s="297" t="s">
        <v>167</v>
      </c>
      <c r="C448" s="442" t="s">
        <v>165</v>
      </c>
      <c r="D448" s="274">
        <v>100.3764</v>
      </c>
      <c r="E448" s="274">
        <v>8.75</v>
      </c>
      <c r="F448" s="274" t="s">
        <v>304</v>
      </c>
      <c r="G448" s="274">
        <v>7.95</v>
      </c>
      <c r="H448" s="274">
        <v>8.0449999999999999</v>
      </c>
      <c r="I448" s="443" t="s">
        <v>166</v>
      </c>
      <c r="J448" s="277">
        <v>1089444.44</v>
      </c>
      <c r="K448" s="277">
        <v>1000000</v>
      </c>
      <c r="L448" s="277">
        <v>1003764.32</v>
      </c>
      <c r="M448" s="298">
        <v>1</v>
      </c>
    </row>
    <row r="449" spans="2:13" s="88" customFormat="1" ht="28.5" x14ac:dyDescent="0.8">
      <c r="B449" s="295" t="s">
        <v>171</v>
      </c>
      <c r="C449" s="454"/>
      <c r="D449" s="455"/>
      <c r="E449" s="455"/>
      <c r="F449" s="455"/>
      <c r="G449" s="455"/>
      <c r="H449" s="455"/>
      <c r="I449" s="456"/>
      <c r="J449" s="457">
        <v>22709426.860000003</v>
      </c>
      <c r="K449" s="457">
        <v>22000000</v>
      </c>
      <c r="L449" s="457">
        <v>22065836.84</v>
      </c>
      <c r="M449" s="296">
        <v>8</v>
      </c>
    </row>
    <row r="450" spans="2:13" s="88" customFormat="1" ht="28.5" x14ac:dyDescent="0.8">
      <c r="B450" s="295" t="s">
        <v>217</v>
      </c>
      <c r="C450" s="454"/>
      <c r="D450" s="455"/>
      <c r="E450" s="455"/>
      <c r="F450" s="455"/>
      <c r="G450" s="455"/>
      <c r="H450" s="455"/>
      <c r="I450" s="456"/>
      <c r="J450" s="457"/>
      <c r="K450" s="457"/>
      <c r="L450" s="457"/>
      <c r="M450" s="296"/>
    </row>
    <row r="451" spans="2:13" s="89" customFormat="1" ht="28.5" x14ac:dyDescent="0.8">
      <c r="B451" s="297" t="s">
        <v>218</v>
      </c>
      <c r="C451" s="442" t="s">
        <v>165</v>
      </c>
      <c r="D451" s="274">
        <v>100</v>
      </c>
      <c r="E451" s="274">
        <v>1.982</v>
      </c>
      <c r="F451" s="274" t="s">
        <v>215</v>
      </c>
      <c r="G451" s="274">
        <v>1.982</v>
      </c>
      <c r="H451" s="274">
        <v>2</v>
      </c>
      <c r="I451" s="443" t="s">
        <v>166</v>
      </c>
      <c r="J451" s="277">
        <v>2003413.44</v>
      </c>
      <c r="K451" s="277">
        <v>2000000</v>
      </c>
      <c r="L451" s="277">
        <v>2000000</v>
      </c>
      <c r="M451" s="298">
        <v>1</v>
      </c>
    </row>
    <row r="452" spans="2:13" s="89" customFormat="1" ht="28.5" x14ac:dyDescent="0.8">
      <c r="B452" s="297" t="s">
        <v>218</v>
      </c>
      <c r="C452" s="442" t="s">
        <v>165</v>
      </c>
      <c r="D452" s="274">
        <v>100</v>
      </c>
      <c r="E452" s="274">
        <v>1.982</v>
      </c>
      <c r="F452" s="274" t="s">
        <v>216</v>
      </c>
      <c r="G452" s="274">
        <v>1.982</v>
      </c>
      <c r="H452" s="274">
        <v>1.9990000000000001</v>
      </c>
      <c r="I452" s="443" t="s">
        <v>166</v>
      </c>
      <c r="J452" s="277">
        <v>1502642.67</v>
      </c>
      <c r="K452" s="277">
        <v>1500000</v>
      </c>
      <c r="L452" s="277">
        <v>1500000</v>
      </c>
      <c r="M452" s="298">
        <v>1</v>
      </c>
    </row>
    <row r="453" spans="2:13" s="89" customFormat="1" ht="28.5" x14ac:dyDescent="0.8">
      <c r="B453" s="297" t="s">
        <v>218</v>
      </c>
      <c r="C453" s="442" t="s">
        <v>165</v>
      </c>
      <c r="D453" s="274">
        <v>100</v>
      </c>
      <c r="E453" s="274">
        <v>2.7315999999999998</v>
      </c>
      <c r="F453" s="274" t="s">
        <v>179</v>
      </c>
      <c r="G453" s="274">
        <v>2.7315999999999998</v>
      </c>
      <c r="H453" s="274">
        <v>2.75</v>
      </c>
      <c r="I453" s="443" t="s">
        <v>166</v>
      </c>
      <c r="J453" s="277">
        <v>15055074.869999999</v>
      </c>
      <c r="K453" s="277">
        <v>14850000</v>
      </c>
      <c r="L453" s="277">
        <v>14850000</v>
      </c>
      <c r="M453" s="298">
        <v>4</v>
      </c>
    </row>
    <row r="454" spans="2:13" s="89" customFormat="1" ht="28.5" x14ac:dyDescent="0.8">
      <c r="B454" s="297" t="s">
        <v>218</v>
      </c>
      <c r="C454" s="442" t="s">
        <v>165</v>
      </c>
      <c r="D454" s="274">
        <v>100</v>
      </c>
      <c r="E454" s="274">
        <v>2.7317</v>
      </c>
      <c r="F454" s="274" t="s">
        <v>324</v>
      </c>
      <c r="G454" s="274">
        <v>2.7317</v>
      </c>
      <c r="H454" s="274">
        <v>2.75</v>
      </c>
      <c r="I454" s="443" t="s">
        <v>166</v>
      </c>
      <c r="J454" s="277">
        <v>2027772.28</v>
      </c>
      <c r="K454" s="277">
        <v>2000000</v>
      </c>
      <c r="L454" s="277">
        <v>2000000</v>
      </c>
      <c r="M454" s="298">
        <v>2</v>
      </c>
    </row>
    <row r="455" spans="2:13" s="89" customFormat="1" ht="28.5" x14ac:dyDescent="0.8">
      <c r="B455" s="297" t="s">
        <v>253</v>
      </c>
      <c r="C455" s="442" t="s">
        <v>165</v>
      </c>
      <c r="D455" s="274">
        <v>100</v>
      </c>
      <c r="E455" s="274">
        <v>1.5</v>
      </c>
      <c r="F455" s="274" t="s">
        <v>219</v>
      </c>
      <c r="G455" s="274">
        <v>1.5</v>
      </c>
      <c r="H455" s="274">
        <v>1.51</v>
      </c>
      <c r="I455" s="443" t="s">
        <v>166</v>
      </c>
      <c r="J455" s="277">
        <v>26213171.870000001</v>
      </c>
      <c r="K455" s="277">
        <v>26175000</v>
      </c>
      <c r="L455" s="277">
        <v>26175000</v>
      </c>
      <c r="M455" s="298">
        <v>3</v>
      </c>
    </row>
    <row r="456" spans="2:13" s="89" customFormat="1" ht="28.5" x14ac:dyDescent="0.8">
      <c r="B456" s="297" t="s">
        <v>253</v>
      </c>
      <c r="C456" s="442" t="s">
        <v>165</v>
      </c>
      <c r="D456" s="274">
        <v>100</v>
      </c>
      <c r="E456" s="274">
        <v>1.5</v>
      </c>
      <c r="F456" s="274" t="s">
        <v>280</v>
      </c>
      <c r="G456" s="274">
        <v>1.5</v>
      </c>
      <c r="H456" s="274">
        <v>1.5089999999999999</v>
      </c>
      <c r="I456" s="443" t="s">
        <v>166</v>
      </c>
      <c r="J456" s="277">
        <v>200466.67</v>
      </c>
      <c r="K456" s="277">
        <v>200000</v>
      </c>
      <c r="L456" s="277">
        <v>200000</v>
      </c>
      <c r="M456" s="298">
        <v>1</v>
      </c>
    </row>
    <row r="457" spans="2:13" s="89" customFormat="1" ht="28.5" x14ac:dyDescent="0.8">
      <c r="B457" s="297" t="s">
        <v>253</v>
      </c>
      <c r="C457" s="442" t="s">
        <v>165</v>
      </c>
      <c r="D457" s="274">
        <v>100</v>
      </c>
      <c r="E457" s="274">
        <v>2</v>
      </c>
      <c r="F457" s="274" t="s">
        <v>292</v>
      </c>
      <c r="G457" s="274">
        <v>2</v>
      </c>
      <c r="H457" s="274">
        <v>2.016</v>
      </c>
      <c r="I457" s="443" t="s">
        <v>166</v>
      </c>
      <c r="J457" s="277">
        <v>60213.33</v>
      </c>
      <c r="K457" s="277">
        <v>60000</v>
      </c>
      <c r="L457" s="277">
        <v>60000</v>
      </c>
      <c r="M457" s="298">
        <v>1</v>
      </c>
    </row>
    <row r="458" spans="2:13" s="89" customFormat="1" ht="28.5" x14ac:dyDescent="0.8">
      <c r="B458" s="297" t="s">
        <v>253</v>
      </c>
      <c r="C458" s="442" t="s">
        <v>165</v>
      </c>
      <c r="D458" s="274">
        <v>100</v>
      </c>
      <c r="E458" s="274">
        <v>2.4</v>
      </c>
      <c r="F458" s="274" t="s">
        <v>177</v>
      </c>
      <c r="G458" s="274">
        <v>2.4</v>
      </c>
      <c r="H458" s="274">
        <v>2.4209999999999998</v>
      </c>
      <c r="I458" s="443" t="s">
        <v>166</v>
      </c>
      <c r="J458" s="277">
        <v>5885490</v>
      </c>
      <c r="K458" s="277">
        <v>5850000</v>
      </c>
      <c r="L458" s="277">
        <v>5850000</v>
      </c>
      <c r="M458" s="298">
        <v>3</v>
      </c>
    </row>
    <row r="459" spans="2:13" s="89" customFormat="1" ht="28.5" x14ac:dyDescent="0.8">
      <c r="B459" s="297" t="s">
        <v>253</v>
      </c>
      <c r="C459" s="442" t="s">
        <v>165</v>
      </c>
      <c r="D459" s="274">
        <v>100</v>
      </c>
      <c r="E459" s="274">
        <v>3.25</v>
      </c>
      <c r="F459" s="274" t="s">
        <v>220</v>
      </c>
      <c r="G459" s="274">
        <v>3.25</v>
      </c>
      <c r="H459" s="274">
        <v>3.2489999999999997</v>
      </c>
      <c r="I459" s="443" t="s">
        <v>166</v>
      </c>
      <c r="J459" s="277">
        <v>16525777.779999999</v>
      </c>
      <c r="K459" s="277">
        <v>16000000</v>
      </c>
      <c r="L459" s="277">
        <v>16000000</v>
      </c>
      <c r="M459" s="298">
        <v>1</v>
      </c>
    </row>
    <row r="460" spans="2:13" s="89" customFormat="1" ht="28.5" x14ac:dyDescent="0.8">
      <c r="B460" s="297" t="s">
        <v>253</v>
      </c>
      <c r="C460" s="442" t="s">
        <v>165</v>
      </c>
      <c r="D460" s="274">
        <v>99.646600000000007</v>
      </c>
      <c r="E460" s="274">
        <v>3.25</v>
      </c>
      <c r="F460" s="274" t="s">
        <v>359</v>
      </c>
      <c r="G460" s="274">
        <v>4.0240400000000003</v>
      </c>
      <c r="H460" s="274">
        <v>4.07</v>
      </c>
      <c r="I460" s="443" t="s">
        <v>166</v>
      </c>
      <c r="J460" s="277">
        <v>175586.39</v>
      </c>
      <c r="K460" s="277">
        <v>170000</v>
      </c>
      <c r="L460" s="277">
        <v>169399.33</v>
      </c>
      <c r="M460" s="298">
        <v>1</v>
      </c>
    </row>
    <row r="461" spans="2:13" s="89" customFormat="1" ht="28.5" x14ac:dyDescent="0.8">
      <c r="B461" s="297" t="s">
        <v>253</v>
      </c>
      <c r="C461" s="442" t="s">
        <v>165</v>
      </c>
      <c r="D461" s="274">
        <v>99.588300000000004</v>
      </c>
      <c r="E461" s="274">
        <v>3.25</v>
      </c>
      <c r="F461" s="274" t="s">
        <v>380</v>
      </c>
      <c r="G461" s="274">
        <v>4.4360099999999996</v>
      </c>
      <c r="H461" s="274">
        <v>4.5019999999999998</v>
      </c>
      <c r="I461" s="443" t="s">
        <v>166</v>
      </c>
      <c r="J461" s="277">
        <v>149764.85999999999</v>
      </c>
      <c r="K461" s="277">
        <v>145000</v>
      </c>
      <c r="L461" s="277">
        <v>144403.07999999999</v>
      </c>
      <c r="M461" s="298">
        <v>1</v>
      </c>
    </row>
    <row r="462" spans="2:13" s="89" customFormat="1" ht="28.5" x14ac:dyDescent="0.8">
      <c r="B462" s="297" t="s">
        <v>416</v>
      </c>
      <c r="C462" s="442" t="s">
        <v>165</v>
      </c>
      <c r="D462" s="274">
        <v>100</v>
      </c>
      <c r="E462" s="274">
        <v>7.9</v>
      </c>
      <c r="F462" s="274" t="s">
        <v>178</v>
      </c>
      <c r="G462" s="274">
        <v>7.9</v>
      </c>
      <c r="H462" s="274">
        <v>8.0549999999999997</v>
      </c>
      <c r="I462" s="443" t="s">
        <v>166</v>
      </c>
      <c r="J462" s="277">
        <v>6238316.6699999999</v>
      </c>
      <c r="K462" s="277">
        <v>6000000</v>
      </c>
      <c r="L462" s="277">
        <v>6000000</v>
      </c>
      <c r="M462" s="298">
        <v>1</v>
      </c>
    </row>
    <row r="463" spans="2:13" s="89" customFormat="1" ht="28.5" x14ac:dyDescent="0.8">
      <c r="B463" s="297" t="s">
        <v>221</v>
      </c>
      <c r="C463" s="442" t="s">
        <v>165</v>
      </c>
      <c r="D463" s="274">
        <v>100</v>
      </c>
      <c r="E463" s="274">
        <v>2.7315999999999998</v>
      </c>
      <c r="F463" s="274" t="s">
        <v>179</v>
      </c>
      <c r="G463" s="274">
        <v>2.7315999999999998</v>
      </c>
      <c r="H463" s="274">
        <v>2.75</v>
      </c>
      <c r="I463" s="443" t="s">
        <v>166</v>
      </c>
      <c r="J463" s="277">
        <v>3041429.27</v>
      </c>
      <c r="K463" s="277">
        <v>3000000</v>
      </c>
      <c r="L463" s="277">
        <v>3000000</v>
      </c>
      <c r="M463" s="298">
        <v>1</v>
      </c>
    </row>
    <row r="464" spans="2:13" s="89" customFormat="1" ht="28.5" x14ac:dyDescent="0.8">
      <c r="B464" s="297" t="s">
        <v>221</v>
      </c>
      <c r="C464" s="442" t="s">
        <v>165</v>
      </c>
      <c r="D464" s="274">
        <v>100</v>
      </c>
      <c r="E464" s="274">
        <v>5.05</v>
      </c>
      <c r="F464" s="274" t="s">
        <v>245</v>
      </c>
      <c r="G464" s="274">
        <v>5.05</v>
      </c>
      <c r="H464" s="274">
        <v>5.1679999999999993</v>
      </c>
      <c r="I464" s="443" t="s">
        <v>166</v>
      </c>
      <c r="J464" s="277">
        <v>4920620.83</v>
      </c>
      <c r="K464" s="277">
        <v>4900000</v>
      </c>
      <c r="L464" s="277">
        <v>4900000</v>
      </c>
      <c r="M464" s="298">
        <v>1</v>
      </c>
    </row>
    <row r="465" spans="2:13" s="89" customFormat="1" ht="28.5" x14ac:dyDescent="0.8">
      <c r="B465" s="297" t="s">
        <v>221</v>
      </c>
      <c r="C465" s="442" t="s">
        <v>165</v>
      </c>
      <c r="D465" s="274">
        <v>100.5646</v>
      </c>
      <c r="E465" s="274">
        <v>8.75</v>
      </c>
      <c r="F465" s="274" t="s">
        <v>185</v>
      </c>
      <c r="G465" s="274">
        <v>7.75</v>
      </c>
      <c r="H465" s="274">
        <v>7.8270000000000008</v>
      </c>
      <c r="I465" s="443" t="s">
        <v>166</v>
      </c>
      <c r="J465" s="277">
        <v>2178888.9</v>
      </c>
      <c r="K465" s="277">
        <v>2000000</v>
      </c>
      <c r="L465" s="277">
        <v>2011291.8</v>
      </c>
      <c r="M465" s="298">
        <v>1</v>
      </c>
    </row>
    <row r="466" spans="2:13" s="89" customFormat="1" ht="28.5" x14ac:dyDescent="0.8">
      <c r="B466" s="297" t="s">
        <v>221</v>
      </c>
      <c r="C466" s="442" t="s">
        <v>165</v>
      </c>
      <c r="D466" s="274">
        <v>100</v>
      </c>
      <c r="E466" s="274">
        <v>7.9</v>
      </c>
      <c r="F466" s="274" t="s">
        <v>335</v>
      </c>
      <c r="G466" s="274">
        <v>7.9</v>
      </c>
      <c r="H466" s="274">
        <v>8.0589999999999993</v>
      </c>
      <c r="I466" s="443" t="s">
        <v>166</v>
      </c>
      <c r="J466" s="277">
        <v>7919494.4400000004</v>
      </c>
      <c r="K466" s="277">
        <v>7625000</v>
      </c>
      <c r="L466" s="277">
        <v>7625000</v>
      </c>
      <c r="M466" s="298">
        <v>1</v>
      </c>
    </row>
    <row r="467" spans="2:13" s="89" customFormat="1" ht="28.5" x14ac:dyDescent="0.8">
      <c r="B467" s="297" t="s">
        <v>221</v>
      </c>
      <c r="C467" s="442" t="s">
        <v>165</v>
      </c>
      <c r="D467" s="274">
        <v>100</v>
      </c>
      <c r="E467" s="274">
        <v>7.9</v>
      </c>
      <c r="F467" s="274" t="s">
        <v>178</v>
      </c>
      <c r="G467" s="274">
        <v>7.9</v>
      </c>
      <c r="H467" s="274">
        <v>8.0549999999999997</v>
      </c>
      <c r="I467" s="443" t="s">
        <v>166</v>
      </c>
      <c r="J467" s="277">
        <v>7927860.7599999998</v>
      </c>
      <c r="K467" s="277">
        <v>7625000</v>
      </c>
      <c r="L467" s="277">
        <v>7625000</v>
      </c>
      <c r="M467" s="298">
        <v>1</v>
      </c>
    </row>
    <row r="468" spans="2:13" s="89" customFormat="1" ht="28.5" x14ac:dyDescent="0.8">
      <c r="B468" s="297" t="s">
        <v>221</v>
      </c>
      <c r="C468" s="442" t="s">
        <v>165</v>
      </c>
      <c r="D468" s="274">
        <v>100</v>
      </c>
      <c r="E468" s="274">
        <v>8</v>
      </c>
      <c r="F468" s="274" t="s">
        <v>381</v>
      </c>
      <c r="G468" s="274">
        <v>8</v>
      </c>
      <c r="H468" s="274">
        <v>8.229000000000001</v>
      </c>
      <c r="I468" s="443" t="s">
        <v>166</v>
      </c>
      <c r="J468" s="277">
        <v>3070000</v>
      </c>
      <c r="K468" s="277">
        <v>3000000</v>
      </c>
      <c r="L468" s="277">
        <v>3000000</v>
      </c>
      <c r="M468" s="298">
        <v>1</v>
      </c>
    </row>
    <row r="469" spans="2:13" s="89" customFormat="1" ht="28.5" x14ac:dyDescent="0.8">
      <c r="B469" s="297" t="s">
        <v>221</v>
      </c>
      <c r="C469" s="442" t="s">
        <v>165</v>
      </c>
      <c r="D469" s="274">
        <v>99.878699999999995</v>
      </c>
      <c r="E469" s="274">
        <v>8.5</v>
      </c>
      <c r="F469" s="274" t="s">
        <v>443</v>
      </c>
      <c r="G469" s="274">
        <v>8.5</v>
      </c>
      <c r="H469" s="274">
        <v>8.5760000000000005</v>
      </c>
      <c r="I469" s="443" t="s">
        <v>166</v>
      </c>
      <c r="J469" s="277">
        <v>543090.28</v>
      </c>
      <c r="K469" s="277">
        <v>500000</v>
      </c>
      <c r="L469" s="277">
        <v>499393.67</v>
      </c>
      <c r="M469" s="298">
        <v>1</v>
      </c>
    </row>
    <row r="470" spans="2:13" s="89" customFormat="1" ht="28.5" x14ac:dyDescent="0.8">
      <c r="B470" s="297" t="s">
        <v>221</v>
      </c>
      <c r="C470" s="442" t="s">
        <v>165</v>
      </c>
      <c r="D470" s="274">
        <v>99.887299999999996</v>
      </c>
      <c r="E470" s="274">
        <v>8.5</v>
      </c>
      <c r="F470" s="274" t="s">
        <v>480</v>
      </c>
      <c r="G470" s="274">
        <v>8.5</v>
      </c>
      <c r="H470" s="274">
        <v>8.5709999999999997</v>
      </c>
      <c r="I470" s="443" t="s">
        <v>166</v>
      </c>
      <c r="J470" s="277">
        <v>108570.83</v>
      </c>
      <c r="K470" s="277">
        <v>100000</v>
      </c>
      <c r="L470" s="277">
        <v>99887.25</v>
      </c>
      <c r="M470" s="298">
        <v>1</v>
      </c>
    </row>
    <row r="471" spans="2:13" s="89" customFormat="1" ht="28.5" x14ac:dyDescent="0.8">
      <c r="B471" s="297" t="s">
        <v>221</v>
      </c>
      <c r="C471" s="442" t="s">
        <v>165</v>
      </c>
      <c r="D471" s="274">
        <v>100</v>
      </c>
      <c r="E471" s="274">
        <v>8.5</v>
      </c>
      <c r="F471" s="274" t="s">
        <v>420</v>
      </c>
      <c r="G471" s="274">
        <v>8.5</v>
      </c>
      <c r="H471" s="274">
        <v>8.5</v>
      </c>
      <c r="I471" s="443" t="s">
        <v>166</v>
      </c>
      <c r="J471" s="277">
        <v>162997.92000000001</v>
      </c>
      <c r="K471" s="277">
        <v>150000</v>
      </c>
      <c r="L471" s="277">
        <v>150000</v>
      </c>
      <c r="M471" s="298">
        <v>1</v>
      </c>
    </row>
    <row r="472" spans="2:13" s="89" customFormat="1" ht="28.5" x14ac:dyDescent="0.8">
      <c r="B472" s="297" t="s">
        <v>221</v>
      </c>
      <c r="C472" s="442" t="s">
        <v>165</v>
      </c>
      <c r="D472" s="274">
        <v>99.971400000000003</v>
      </c>
      <c r="E472" s="274">
        <v>8.75</v>
      </c>
      <c r="F472" s="274" t="s">
        <v>579</v>
      </c>
      <c r="G472" s="274">
        <v>8.75</v>
      </c>
      <c r="H472" s="274">
        <v>8.76</v>
      </c>
      <c r="I472" s="443" t="s">
        <v>166</v>
      </c>
      <c r="J472" s="277">
        <v>217743.06</v>
      </c>
      <c r="K472" s="277">
        <v>200000</v>
      </c>
      <c r="L472" s="277">
        <v>199942.84</v>
      </c>
      <c r="M472" s="298">
        <v>2</v>
      </c>
    </row>
    <row r="473" spans="2:13" s="88" customFormat="1" ht="28.5" x14ac:dyDescent="0.8">
      <c r="B473" s="295" t="s">
        <v>171</v>
      </c>
      <c r="C473" s="454"/>
      <c r="D473" s="455"/>
      <c r="E473" s="455"/>
      <c r="F473" s="455"/>
      <c r="G473" s="455"/>
      <c r="H473" s="455"/>
      <c r="I473" s="456"/>
      <c r="J473" s="457">
        <v>106128387.12</v>
      </c>
      <c r="K473" s="457">
        <v>104050000</v>
      </c>
      <c r="L473" s="457">
        <v>104059317.97</v>
      </c>
      <c r="M473" s="296">
        <v>31</v>
      </c>
    </row>
    <row r="474" spans="2:13" s="88" customFormat="1" ht="28.5" x14ac:dyDescent="0.8">
      <c r="B474" s="295" t="s">
        <v>222</v>
      </c>
      <c r="C474" s="454"/>
      <c r="D474" s="455"/>
      <c r="E474" s="455"/>
      <c r="F474" s="455"/>
      <c r="G474" s="455"/>
      <c r="H474" s="455"/>
      <c r="I474" s="456"/>
      <c r="J474" s="457"/>
      <c r="K474" s="457"/>
      <c r="L474" s="457"/>
      <c r="M474" s="296"/>
    </row>
    <row r="475" spans="2:13" s="89" customFormat="1" ht="28.5" x14ac:dyDescent="0.8">
      <c r="B475" s="297" t="s">
        <v>190</v>
      </c>
      <c r="C475" s="442" t="s">
        <v>165</v>
      </c>
      <c r="D475" s="274">
        <v>100</v>
      </c>
      <c r="E475" s="274">
        <v>2.7376999999999998</v>
      </c>
      <c r="F475" s="274" t="s">
        <v>580</v>
      </c>
      <c r="G475" s="274">
        <v>2.7376999999999998</v>
      </c>
      <c r="H475" s="274">
        <v>2.7490000000000001</v>
      </c>
      <c r="I475" s="443" t="s">
        <v>166</v>
      </c>
      <c r="J475" s="277">
        <v>2036806.86</v>
      </c>
      <c r="K475" s="277">
        <v>2000000</v>
      </c>
      <c r="L475" s="277">
        <v>2000000</v>
      </c>
      <c r="M475" s="298">
        <v>1</v>
      </c>
    </row>
    <row r="476" spans="2:13" s="89" customFormat="1" ht="28.5" x14ac:dyDescent="0.8">
      <c r="B476" s="297" t="s">
        <v>190</v>
      </c>
      <c r="C476" s="442" t="s">
        <v>165</v>
      </c>
      <c r="D476" s="274">
        <v>100</v>
      </c>
      <c r="E476" s="274">
        <v>2.7404000000000002</v>
      </c>
      <c r="F476" s="274" t="s">
        <v>581</v>
      </c>
      <c r="G476" s="274">
        <v>2.7404000000000002</v>
      </c>
      <c r="H476" s="274">
        <v>2.7490000000000001</v>
      </c>
      <c r="I476" s="443" t="s">
        <v>166</v>
      </c>
      <c r="J476" s="277">
        <v>5102003.78</v>
      </c>
      <c r="K476" s="277">
        <v>5000000</v>
      </c>
      <c r="L476" s="277">
        <v>5000000</v>
      </c>
      <c r="M476" s="298">
        <v>1</v>
      </c>
    </row>
    <row r="477" spans="2:13" s="89" customFormat="1" ht="28.5" x14ac:dyDescent="0.8">
      <c r="B477" s="297" t="s">
        <v>190</v>
      </c>
      <c r="C477" s="442" t="s">
        <v>165</v>
      </c>
      <c r="D477" s="274">
        <v>100.2792</v>
      </c>
      <c r="E477" s="274">
        <v>7.5</v>
      </c>
      <c r="F477" s="274" t="s">
        <v>276</v>
      </c>
      <c r="G477" s="274">
        <v>6</v>
      </c>
      <c r="H477" s="274">
        <v>6.1370000000000005</v>
      </c>
      <c r="I477" s="443" t="s">
        <v>166</v>
      </c>
      <c r="J477" s="277">
        <v>537604.17000000004</v>
      </c>
      <c r="K477" s="277">
        <v>500000</v>
      </c>
      <c r="L477" s="277">
        <v>501395.78</v>
      </c>
      <c r="M477" s="298">
        <v>1</v>
      </c>
    </row>
    <row r="478" spans="2:13" s="89" customFormat="1" ht="28.5" x14ac:dyDescent="0.8">
      <c r="B478" s="297" t="s">
        <v>190</v>
      </c>
      <c r="C478" s="442" t="s">
        <v>165</v>
      </c>
      <c r="D478" s="274">
        <v>100</v>
      </c>
      <c r="E478" s="274">
        <v>7</v>
      </c>
      <c r="F478" s="274" t="s">
        <v>177</v>
      </c>
      <c r="G478" s="274">
        <v>7</v>
      </c>
      <c r="H478" s="274">
        <v>7.1849999999999996</v>
      </c>
      <c r="I478" s="443" t="s">
        <v>166</v>
      </c>
      <c r="J478" s="277">
        <v>66150.14</v>
      </c>
      <c r="K478" s="277">
        <v>65000</v>
      </c>
      <c r="L478" s="277">
        <v>65000</v>
      </c>
      <c r="M478" s="298">
        <v>1</v>
      </c>
    </row>
    <row r="479" spans="2:13" s="89" customFormat="1" ht="28.5" x14ac:dyDescent="0.8">
      <c r="B479" s="297" t="s">
        <v>190</v>
      </c>
      <c r="C479" s="442" t="s">
        <v>165</v>
      </c>
      <c r="D479" s="274">
        <v>100</v>
      </c>
      <c r="E479" s="274">
        <v>7.4</v>
      </c>
      <c r="F479" s="274" t="s">
        <v>277</v>
      </c>
      <c r="G479" s="274">
        <v>7.4</v>
      </c>
      <c r="H479" s="274">
        <v>7.6410000000000009</v>
      </c>
      <c r="I479" s="443" t="s">
        <v>166</v>
      </c>
      <c r="J479" s="277">
        <v>504933.33</v>
      </c>
      <c r="K479" s="277">
        <v>500000</v>
      </c>
      <c r="L479" s="277">
        <v>500000</v>
      </c>
      <c r="M479" s="298">
        <v>1</v>
      </c>
    </row>
    <row r="480" spans="2:13" s="89" customFormat="1" ht="28.5" x14ac:dyDescent="0.8">
      <c r="B480" s="297" t="s">
        <v>190</v>
      </c>
      <c r="C480" s="442" t="s">
        <v>165</v>
      </c>
      <c r="D480" s="274">
        <v>100</v>
      </c>
      <c r="E480" s="274">
        <v>7.9</v>
      </c>
      <c r="F480" s="274" t="s">
        <v>178</v>
      </c>
      <c r="G480" s="274">
        <v>7.9</v>
      </c>
      <c r="H480" s="274">
        <v>8.0549999999999997</v>
      </c>
      <c r="I480" s="443" t="s">
        <v>166</v>
      </c>
      <c r="J480" s="277">
        <v>12840535.140000001</v>
      </c>
      <c r="K480" s="277">
        <v>12350000</v>
      </c>
      <c r="L480" s="277">
        <v>12350000</v>
      </c>
      <c r="M480" s="298">
        <v>2</v>
      </c>
    </row>
    <row r="481" spans="2:13" s="89" customFormat="1" ht="28.5" x14ac:dyDescent="0.8">
      <c r="B481" s="297" t="s">
        <v>190</v>
      </c>
      <c r="C481" s="442" t="s">
        <v>165</v>
      </c>
      <c r="D481" s="274">
        <v>100</v>
      </c>
      <c r="E481" s="274">
        <v>8</v>
      </c>
      <c r="F481" s="274" t="s">
        <v>381</v>
      </c>
      <c r="G481" s="274">
        <v>8</v>
      </c>
      <c r="H481" s="274">
        <v>8.229000000000001</v>
      </c>
      <c r="I481" s="443" t="s">
        <v>166</v>
      </c>
      <c r="J481" s="277">
        <v>1023333.33</v>
      </c>
      <c r="K481" s="277">
        <v>1000000</v>
      </c>
      <c r="L481" s="277">
        <v>1000000</v>
      </c>
      <c r="M481" s="298">
        <v>1</v>
      </c>
    </row>
    <row r="482" spans="2:13" s="89" customFormat="1" ht="28.5" x14ac:dyDescent="0.8">
      <c r="B482" s="297" t="s">
        <v>190</v>
      </c>
      <c r="C482" s="442" t="s">
        <v>165</v>
      </c>
      <c r="D482" s="274">
        <v>100</v>
      </c>
      <c r="E482" s="274">
        <v>8</v>
      </c>
      <c r="F482" s="274" t="s">
        <v>382</v>
      </c>
      <c r="G482" s="274">
        <v>8</v>
      </c>
      <c r="H482" s="274">
        <v>7.9990000000000006</v>
      </c>
      <c r="I482" s="443" t="s">
        <v>166</v>
      </c>
      <c r="J482" s="277">
        <v>307863.33</v>
      </c>
      <c r="K482" s="277">
        <v>285000</v>
      </c>
      <c r="L482" s="277">
        <v>285000</v>
      </c>
      <c r="M482" s="298">
        <v>1</v>
      </c>
    </row>
    <row r="483" spans="2:13" s="89" customFormat="1" ht="28.5" x14ac:dyDescent="0.8">
      <c r="B483" s="297" t="s">
        <v>190</v>
      </c>
      <c r="C483" s="442" t="s">
        <v>165</v>
      </c>
      <c r="D483" s="274">
        <v>100.35809999999999</v>
      </c>
      <c r="E483" s="274">
        <v>8.75</v>
      </c>
      <c r="F483" s="274" t="s">
        <v>338</v>
      </c>
      <c r="G483" s="274">
        <v>8.3000000000000007</v>
      </c>
      <c r="H483" s="274">
        <v>8.3149999999999995</v>
      </c>
      <c r="I483" s="443" t="s">
        <v>166</v>
      </c>
      <c r="J483" s="277">
        <v>2177430.56</v>
      </c>
      <c r="K483" s="277">
        <v>2000000</v>
      </c>
      <c r="L483" s="277">
        <v>2007162.83</v>
      </c>
      <c r="M483" s="298">
        <v>3</v>
      </c>
    </row>
    <row r="484" spans="2:13" s="89" customFormat="1" ht="28.5" x14ac:dyDescent="0.8">
      <c r="B484" s="297" t="s">
        <v>190</v>
      </c>
      <c r="C484" s="442" t="s">
        <v>165</v>
      </c>
      <c r="D484" s="274">
        <v>100</v>
      </c>
      <c r="E484" s="274">
        <v>8.5</v>
      </c>
      <c r="F484" s="274" t="s">
        <v>383</v>
      </c>
      <c r="G484" s="274">
        <v>8.5</v>
      </c>
      <c r="H484" s="274">
        <v>8.5</v>
      </c>
      <c r="I484" s="443" t="s">
        <v>166</v>
      </c>
      <c r="J484" s="277">
        <v>325854.17</v>
      </c>
      <c r="K484" s="277">
        <v>300000</v>
      </c>
      <c r="L484" s="277">
        <v>300000</v>
      </c>
      <c r="M484" s="298">
        <v>1</v>
      </c>
    </row>
    <row r="485" spans="2:13" s="89" customFormat="1" ht="28.5" x14ac:dyDescent="0.8">
      <c r="B485" s="297" t="s">
        <v>190</v>
      </c>
      <c r="C485" s="442" t="s">
        <v>165</v>
      </c>
      <c r="D485" s="274">
        <v>100</v>
      </c>
      <c r="E485" s="274">
        <v>8.75</v>
      </c>
      <c r="F485" s="274" t="s">
        <v>383</v>
      </c>
      <c r="G485" s="274">
        <v>8.75</v>
      </c>
      <c r="H485" s="274">
        <v>8.75</v>
      </c>
      <c r="I485" s="443" t="s">
        <v>166</v>
      </c>
      <c r="J485" s="277">
        <v>2177430.56</v>
      </c>
      <c r="K485" s="277">
        <v>2000000</v>
      </c>
      <c r="L485" s="277">
        <v>2000000</v>
      </c>
      <c r="M485" s="298">
        <v>2</v>
      </c>
    </row>
    <row r="486" spans="2:13" s="89" customFormat="1" ht="28.5" x14ac:dyDescent="0.8">
      <c r="B486" s="297" t="s">
        <v>282</v>
      </c>
      <c r="C486" s="442" t="s">
        <v>165</v>
      </c>
      <c r="D486" s="274">
        <v>100</v>
      </c>
      <c r="E486" s="274">
        <v>4.5</v>
      </c>
      <c r="F486" s="274" t="s">
        <v>252</v>
      </c>
      <c r="G486" s="274">
        <v>4.5</v>
      </c>
      <c r="H486" s="274">
        <v>4.593</v>
      </c>
      <c r="I486" s="443" t="s">
        <v>166</v>
      </c>
      <c r="J486" s="277">
        <v>1004125</v>
      </c>
      <c r="K486" s="277">
        <v>1000000</v>
      </c>
      <c r="L486" s="277">
        <v>1000000</v>
      </c>
      <c r="M486" s="298">
        <v>1</v>
      </c>
    </row>
    <row r="487" spans="2:13" s="89" customFormat="1" ht="28.5" x14ac:dyDescent="0.8">
      <c r="B487" s="297" t="s">
        <v>282</v>
      </c>
      <c r="C487" s="442" t="s">
        <v>165</v>
      </c>
      <c r="D487" s="274">
        <v>100</v>
      </c>
      <c r="E487" s="274">
        <v>4.5</v>
      </c>
      <c r="F487" s="274" t="s">
        <v>250</v>
      </c>
      <c r="G487" s="274">
        <v>4.5</v>
      </c>
      <c r="H487" s="274">
        <v>4.5890000000000004</v>
      </c>
      <c r="I487" s="443" t="s">
        <v>166</v>
      </c>
      <c r="J487" s="277">
        <v>1005875</v>
      </c>
      <c r="K487" s="277">
        <v>1000000</v>
      </c>
      <c r="L487" s="277">
        <v>1000000</v>
      </c>
      <c r="M487" s="298">
        <v>1</v>
      </c>
    </row>
    <row r="488" spans="2:13" s="89" customFormat="1" ht="28.5" x14ac:dyDescent="0.8">
      <c r="B488" s="297" t="s">
        <v>282</v>
      </c>
      <c r="C488" s="442" t="s">
        <v>165</v>
      </c>
      <c r="D488" s="274">
        <v>100</v>
      </c>
      <c r="E488" s="274">
        <v>4.5</v>
      </c>
      <c r="F488" s="274" t="s">
        <v>280</v>
      </c>
      <c r="G488" s="274">
        <v>4.5</v>
      </c>
      <c r="H488" s="274">
        <v>4.5859999999999994</v>
      </c>
      <c r="I488" s="443" t="s">
        <v>166</v>
      </c>
      <c r="J488" s="277">
        <v>1007000</v>
      </c>
      <c r="K488" s="277">
        <v>1000000</v>
      </c>
      <c r="L488" s="277">
        <v>1000000</v>
      </c>
      <c r="M488" s="298">
        <v>1</v>
      </c>
    </row>
    <row r="489" spans="2:13" s="89" customFormat="1" ht="28.5" x14ac:dyDescent="0.8">
      <c r="B489" s="297" t="s">
        <v>282</v>
      </c>
      <c r="C489" s="442" t="s">
        <v>165</v>
      </c>
      <c r="D489" s="274">
        <v>100</v>
      </c>
      <c r="E489" s="274">
        <v>4.5</v>
      </c>
      <c r="F489" s="274" t="s">
        <v>327</v>
      </c>
      <c r="G489" s="274">
        <v>4.5</v>
      </c>
      <c r="H489" s="274">
        <v>4.585</v>
      </c>
      <c r="I489" s="443" t="s">
        <v>166</v>
      </c>
      <c r="J489" s="277">
        <v>1007375</v>
      </c>
      <c r="K489" s="277">
        <v>1000000</v>
      </c>
      <c r="L489" s="277">
        <v>1000000</v>
      </c>
      <c r="M489" s="298">
        <v>1</v>
      </c>
    </row>
    <row r="490" spans="2:13" s="89" customFormat="1" ht="28.5" x14ac:dyDescent="0.8">
      <c r="B490" s="297" t="s">
        <v>282</v>
      </c>
      <c r="C490" s="442" t="s">
        <v>165</v>
      </c>
      <c r="D490" s="274">
        <v>100</v>
      </c>
      <c r="E490" s="274">
        <v>4.75</v>
      </c>
      <c r="F490" s="274" t="s">
        <v>582</v>
      </c>
      <c r="G490" s="274">
        <v>4.75</v>
      </c>
      <c r="H490" s="274">
        <v>4.8419999999999996</v>
      </c>
      <c r="I490" s="443" t="s">
        <v>166</v>
      </c>
      <c r="J490" s="277">
        <v>1008972.22</v>
      </c>
      <c r="K490" s="277">
        <v>1000000</v>
      </c>
      <c r="L490" s="277">
        <v>1000000</v>
      </c>
      <c r="M490" s="298">
        <v>1</v>
      </c>
    </row>
    <row r="491" spans="2:13" s="89" customFormat="1" ht="28.5" x14ac:dyDescent="0.8">
      <c r="B491" s="297" t="s">
        <v>282</v>
      </c>
      <c r="C491" s="442" t="s">
        <v>165</v>
      </c>
      <c r="D491" s="274">
        <v>100</v>
      </c>
      <c r="E491" s="274">
        <v>4.75</v>
      </c>
      <c r="F491" s="274" t="s">
        <v>368</v>
      </c>
      <c r="G491" s="274">
        <v>4.75</v>
      </c>
      <c r="H491" s="274">
        <v>4.84</v>
      </c>
      <c r="I491" s="443" t="s">
        <v>166</v>
      </c>
      <c r="J491" s="277">
        <v>1009895.83</v>
      </c>
      <c r="K491" s="277">
        <v>1000000</v>
      </c>
      <c r="L491" s="277">
        <v>1000000</v>
      </c>
      <c r="M491" s="298">
        <v>1</v>
      </c>
    </row>
    <row r="492" spans="2:13" s="89" customFormat="1" ht="28.5" x14ac:dyDescent="0.8">
      <c r="B492" s="297" t="s">
        <v>282</v>
      </c>
      <c r="C492" s="442" t="s">
        <v>165</v>
      </c>
      <c r="D492" s="274">
        <v>100</v>
      </c>
      <c r="E492" s="274">
        <v>6.2</v>
      </c>
      <c r="F492" s="274" t="s">
        <v>312</v>
      </c>
      <c r="G492" s="274">
        <v>6.2</v>
      </c>
      <c r="H492" s="274">
        <v>6.3259999999999996</v>
      </c>
      <c r="I492" s="443" t="s">
        <v>166</v>
      </c>
      <c r="J492" s="277">
        <v>1021355.56</v>
      </c>
      <c r="K492" s="277">
        <v>1000000</v>
      </c>
      <c r="L492" s="277">
        <v>1000000</v>
      </c>
      <c r="M492" s="298">
        <v>1</v>
      </c>
    </row>
    <row r="493" spans="2:13" s="89" customFormat="1" ht="28.5" x14ac:dyDescent="0.8">
      <c r="B493" s="297" t="s">
        <v>282</v>
      </c>
      <c r="C493" s="442" t="s">
        <v>165</v>
      </c>
      <c r="D493" s="274">
        <v>100</v>
      </c>
      <c r="E493" s="274">
        <v>6.9</v>
      </c>
      <c r="F493" s="274" t="s">
        <v>306</v>
      </c>
      <c r="G493" s="274">
        <v>6.9</v>
      </c>
      <c r="H493" s="274">
        <v>7.0150000000000006</v>
      </c>
      <c r="I493" s="443" t="s">
        <v>166</v>
      </c>
      <c r="J493" s="277">
        <v>2070916.67</v>
      </c>
      <c r="K493" s="277">
        <v>2000000</v>
      </c>
      <c r="L493" s="277">
        <v>2000000</v>
      </c>
      <c r="M493" s="298">
        <v>1</v>
      </c>
    </row>
    <row r="494" spans="2:13" s="89" customFormat="1" ht="28.5" x14ac:dyDescent="0.8">
      <c r="B494" s="297" t="s">
        <v>282</v>
      </c>
      <c r="C494" s="442" t="s">
        <v>165</v>
      </c>
      <c r="D494" s="274">
        <v>100</v>
      </c>
      <c r="E494" s="274">
        <v>7</v>
      </c>
      <c r="F494" s="274" t="s">
        <v>178</v>
      </c>
      <c r="G494" s="274">
        <v>7</v>
      </c>
      <c r="H494" s="274">
        <v>7.1209999999999996</v>
      </c>
      <c r="I494" s="443" t="s">
        <v>166</v>
      </c>
      <c r="J494" s="277">
        <v>258798.61</v>
      </c>
      <c r="K494" s="277">
        <v>250000</v>
      </c>
      <c r="L494" s="277">
        <v>250000</v>
      </c>
      <c r="M494" s="298">
        <v>1</v>
      </c>
    </row>
    <row r="495" spans="2:13" s="89" customFormat="1" ht="28.5" x14ac:dyDescent="0.8">
      <c r="B495" s="297" t="s">
        <v>282</v>
      </c>
      <c r="C495" s="442" t="s">
        <v>165</v>
      </c>
      <c r="D495" s="274">
        <v>100</v>
      </c>
      <c r="E495" s="274">
        <v>7.9</v>
      </c>
      <c r="F495" s="274" t="s">
        <v>178</v>
      </c>
      <c r="G495" s="274">
        <v>7.9</v>
      </c>
      <c r="H495" s="274">
        <v>8.0549999999999997</v>
      </c>
      <c r="I495" s="443" t="s">
        <v>166</v>
      </c>
      <c r="J495" s="277">
        <v>10345208.470000001</v>
      </c>
      <c r="K495" s="277">
        <v>9950000</v>
      </c>
      <c r="L495" s="277">
        <v>9950000</v>
      </c>
      <c r="M495" s="298">
        <v>1</v>
      </c>
    </row>
    <row r="496" spans="2:13" s="89" customFormat="1" ht="28.5" x14ac:dyDescent="0.8">
      <c r="B496" s="297" t="s">
        <v>282</v>
      </c>
      <c r="C496" s="442" t="s">
        <v>165</v>
      </c>
      <c r="D496" s="274">
        <v>100</v>
      </c>
      <c r="E496" s="274">
        <v>8</v>
      </c>
      <c r="F496" s="274" t="s">
        <v>382</v>
      </c>
      <c r="G496" s="274">
        <v>8</v>
      </c>
      <c r="H496" s="274">
        <v>7.9990000000000006</v>
      </c>
      <c r="I496" s="443" t="s">
        <v>166</v>
      </c>
      <c r="J496" s="277">
        <v>3780777.78</v>
      </c>
      <c r="K496" s="277">
        <v>3500000</v>
      </c>
      <c r="L496" s="277">
        <v>3500000</v>
      </c>
      <c r="M496" s="298">
        <v>1</v>
      </c>
    </row>
    <row r="497" spans="2:13" s="89" customFormat="1" ht="28.5" x14ac:dyDescent="0.8">
      <c r="B497" s="297" t="s">
        <v>282</v>
      </c>
      <c r="C497" s="442" t="s">
        <v>165</v>
      </c>
      <c r="D497" s="274">
        <v>100</v>
      </c>
      <c r="E497" s="274">
        <v>8</v>
      </c>
      <c r="F497" s="274" t="s">
        <v>322</v>
      </c>
      <c r="G497" s="274">
        <v>8</v>
      </c>
      <c r="H497" s="274">
        <v>7.9969999999999999</v>
      </c>
      <c r="I497" s="443" t="s">
        <v>166</v>
      </c>
      <c r="J497" s="277">
        <v>1545353.33</v>
      </c>
      <c r="K497" s="277">
        <v>1430000</v>
      </c>
      <c r="L497" s="277">
        <v>1430000</v>
      </c>
      <c r="M497" s="298">
        <v>2</v>
      </c>
    </row>
    <row r="498" spans="2:13" s="89" customFormat="1" ht="28.5" x14ac:dyDescent="0.8">
      <c r="B498" s="297" t="s">
        <v>223</v>
      </c>
      <c r="C498" s="442" t="s">
        <v>165</v>
      </c>
      <c r="D498" s="274">
        <v>100</v>
      </c>
      <c r="E498" s="274">
        <v>2.4769999999999999</v>
      </c>
      <c r="F498" s="274" t="s">
        <v>177</v>
      </c>
      <c r="G498" s="274">
        <v>2.4769999999999999</v>
      </c>
      <c r="H498" s="274">
        <v>2.5</v>
      </c>
      <c r="I498" s="443" t="s">
        <v>166</v>
      </c>
      <c r="J498" s="277">
        <v>402504.52</v>
      </c>
      <c r="K498" s="277">
        <v>400000</v>
      </c>
      <c r="L498" s="277">
        <v>400000</v>
      </c>
      <c r="M498" s="298">
        <v>1</v>
      </c>
    </row>
    <row r="499" spans="2:13" s="88" customFormat="1" ht="28.5" x14ac:dyDescent="0.8">
      <c r="B499" s="295" t="s">
        <v>171</v>
      </c>
      <c r="C499" s="454"/>
      <c r="D499" s="455"/>
      <c r="E499" s="455"/>
      <c r="F499" s="455"/>
      <c r="G499" s="455"/>
      <c r="H499" s="455"/>
      <c r="I499" s="456"/>
      <c r="J499" s="457">
        <v>52568103.359999999</v>
      </c>
      <c r="K499" s="457">
        <v>50530000</v>
      </c>
      <c r="L499" s="457">
        <v>50538558.609999999</v>
      </c>
      <c r="M499" s="296">
        <v>29</v>
      </c>
    </row>
    <row r="500" spans="2:13" s="88" customFormat="1" ht="28.5" x14ac:dyDescent="0.8">
      <c r="B500" s="295" t="s">
        <v>224</v>
      </c>
      <c r="C500" s="454"/>
      <c r="D500" s="455"/>
      <c r="E500" s="455"/>
      <c r="F500" s="455"/>
      <c r="G500" s="455"/>
      <c r="H500" s="455"/>
      <c r="I500" s="456"/>
      <c r="J500" s="457"/>
      <c r="K500" s="457"/>
      <c r="L500" s="457"/>
      <c r="M500" s="296"/>
    </row>
    <row r="501" spans="2:13" s="89" customFormat="1" ht="28.5" x14ac:dyDescent="0.8">
      <c r="B501" s="297" t="s">
        <v>202</v>
      </c>
      <c r="C501" s="442" t="s">
        <v>165</v>
      </c>
      <c r="D501" s="274">
        <v>100</v>
      </c>
      <c r="E501" s="274">
        <v>8</v>
      </c>
      <c r="F501" s="274" t="s">
        <v>178</v>
      </c>
      <c r="G501" s="274">
        <v>8</v>
      </c>
      <c r="H501" s="274">
        <v>8.1589999999999989</v>
      </c>
      <c r="I501" s="443" t="s">
        <v>166</v>
      </c>
      <c r="J501" s="277">
        <v>468100</v>
      </c>
      <c r="K501" s="277">
        <v>450000</v>
      </c>
      <c r="L501" s="277">
        <v>450000</v>
      </c>
      <c r="M501" s="298">
        <v>1</v>
      </c>
    </row>
    <row r="502" spans="2:13" s="89" customFormat="1" ht="28.5" x14ac:dyDescent="0.8">
      <c r="B502" s="297" t="s">
        <v>202</v>
      </c>
      <c r="C502" s="442" t="s">
        <v>165</v>
      </c>
      <c r="D502" s="274">
        <v>100</v>
      </c>
      <c r="E502" s="274">
        <v>8.0500000000000007</v>
      </c>
      <c r="F502" s="274" t="s">
        <v>381</v>
      </c>
      <c r="G502" s="274">
        <v>8.0500000000000007</v>
      </c>
      <c r="H502" s="274">
        <v>8.282</v>
      </c>
      <c r="I502" s="443" t="s">
        <v>166</v>
      </c>
      <c r="J502" s="277">
        <v>511739.58</v>
      </c>
      <c r="K502" s="277">
        <v>500000</v>
      </c>
      <c r="L502" s="277">
        <v>500000</v>
      </c>
      <c r="M502" s="298">
        <v>1</v>
      </c>
    </row>
    <row r="503" spans="2:13" s="89" customFormat="1" ht="28.5" x14ac:dyDescent="0.8">
      <c r="B503" s="297" t="s">
        <v>164</v>
      </c>
      <c r="C503" s="442" t="s">
        <v>165</v>
      </c>
      <c r="D503" s="274">
        <v>100</v>
      </c>
      <c r="E503" s="274">
        <v>7.5</v>
      </c>
      <c r="F503" s="274" t="s">
        <v>277</v>
      </c>
      <c r="G503" s="274">
        <v>7.5</v>
      </c>
      <c r="H503" s="274">
        <v>7.7479999999999993</v>
      </c>
      <c r="I503" s="443" t="s">
        <v>166</v>
      </c>
      <c r="J503" s="277">
        <v>1010000</v>
      </c>
      <c r="K503" s="277">
        <v>1000000</v>
      </c>
      <c r="L503" s="277">
        <v>1000000</v>
      </c>
      <c r="M503" s="298">
        <v>1</v>
      </c>
    </row>
    <row r="504" spans="2:13" s="89" customFormat="1" ht="28.5" x14ac:dyDescent="0.8">
      <c r="B504" s="297" t="s">
        <v>164</v>
      </c>
      <c r="C504" s="442" t="s">
        <v>165</v>
      </c>
      <c r="D504" s="274">
        <v>100</v>
      </c>
      <c r="E504" s="274">
        <v>7.6</v>
      </c>
      <c r="F504" s="274" t="s">
        <v>347</v>
      </c>
      <c r="G504" s="274">
        <v>7.6</v>
      </c>
      <c r="H504" s="274">
        <v>7.8369999999999997</v>
      </c>
      <c r="I504" s="443" t="s">
        <v>166</v>
      </c>
      <c r="J504" s="277">
        <v>1014566.67</v>
      </c>
      <c r="K504" s="277">
        <v>1000000</v>
      </c>
      <c r="L504" s="277">
        <v>1000000</v>
      </c>
      <c r="M504" s="298">
        <v>1</v>
      </c>
    </row>
    <row r="505" spans="2:13" s="89" customFormat="1" ht="28.5" x14ac:dyDescent="0.8">
      <c r="B505" s="297" t="s">
        <v>164</v>
      </c>
      <c r="C505" s="442" t="s">
        <v>165</v>
      </c>
      <c r="D505" s="274">
        <v>100</v>
      </c>
      <c r="E505" s="274">
        <v>8.1</v>
      </c>
      <c r="F505" s="274" t="s">
        <v>381</v>
      </c>
      <c r="G505" s="274">
        <v>8.1</v>
      </c>
      <c r="H505" s="274">
        <v>8.3339999999999996</v>
      </c>
      <c r="I505" s="443" t="s">
        <v>166</v>
      </c>
      <c r="J505" s="277">
        <v>2047250</v>
      </c>
      <c r="K505" s="277">
        <v>2000000</v>
      </c>
      <c r="L505" s="277">
        <v>2000000</v>
      </c>
      <c r="M505" s="298">
        <v>1</v>
      </c>
    </row>
    <row r="506" spans="2:13" s="89" customFormat="1" ht="28.5" x14ac:dyDescent="0.8">
      <c r="B506" s="297" t="s">
        <v>167</v>
      </c>
      <c r="C506" s="442" t="s">
        <v>165</v>
      </c>
      <c r="D506" s="274">
        <v>100</v>
      </c>
      <c r="E506" s="274">
        <v>2.7408999999999999</v>
      </c>
      <c r="F506" s="274" t="s">
        <v>461</v>
      </c>
      <c r="G506" s="274">
        <v>2.7408999999999999</v>
      </c>
      <c r="H506" s="274">
        <v>2.7490000000000001</v>
      </c>
      <c r="I506" s="443" t="s">
        <v>166</v>
      </c>
      <c r="J506" s="277">
        <v>15311777.380000001</v>
      </c>
      <c r="K506" s="277">
        <v>15000000</v>
      </c>
      <c r="L506" s="277">
        <v>15000000</v>
      </c>
      <c r="M506" s="298">
        <v>1</v>
      </c>
    </row>
    <row r="507" spans="2:13" s="89" customFormat="1" ht="28.5" x14ac:dyDescent="0.8">
      <c r="B507" s="297" t="s">
        <v>167</v>
      </c>
      <c r="C507" s="442" t="s">
        <v>165</v>
      </c>
      <c r="D507" s="274">
        <v>100</v>
      </c>
      <c r="E507" s="274">
        <v>7.9</v>
      </c>
      <c r="F507" s="274" t="s">
        <v>178</v>
      </c>
      <c r="G507" s="274">
        <v>7.9</v>
      </c>
      <c r="H507" s="274">
        <v>8.0549999999999997</v>
      </c>
      <c r="I507" s="443" t="s">
        <v>166</v>
      </c>
      <c r="J507" s="277">
        <v>20482473.059999999</v>
      </c>
      <c r="K507" s="277">
        <v>19700000</v>
      </c>
      <c r="L507" s="277">
        <v>19700000</v>
      </c>
      <c r="M507" s="298">
        <v>1</v>
      </c>
    </row>
    <row r="508" spans="2:13" s="89" customFormat="1" ht="28.5" x14ac:dyDescent="0.8">
      <c r="B508" s="297" t="s">
        <v>184</v>
      </c>
      <c r="C508" s="442" t="s">
        <v>165</v>
      </c>
      <c r="D508" s="274">
        <v>100</v>
      </c>
      <c r="E508" s="274">
        <v>2.7376999999999998</v>
      </c>
      <c r="F508" s="274" t="s">
        <v>580</v>
      </c>
      <c r="G508" s="274">
        <v>2.7376999999999998</v>
      </c>
      <c r="H508" s="274">
        <v>2.7490000000000001</v>
      </c>
      <c r="I508" s="443" t="s">
        <v>166</v>
      </c>
      <c r="J508" s="277">
        <v>2036806.86</v>
      </c>
      <c r="K508" s="277">
        <v>2000000</v>
      </c>
      <c r="L508" s="277">
        <v>2000000</v>
      </c>
      <c r="M508" s="298">
        <v>1</v>
      </c>
    </row>
    <row r="509" spans="2:13" s="89" customFormat="1" ht="28.5" x14ac:dyDescent="0.8">
      <c r="B509" s="297" t="s">
        <v>184</v>
      </c>
      <c r="C509" s="442" t="s">
        <v>165</v>
      </c>
      <c r="D509" s="274">
        <v>100</v>
      </c>
      <c r="E509" s="274">
        <v>2.7404000000000002</v>
      </c>
      <c r="F509" s="274" t="s">
        <v>581</v>
      </c>
      <c r="G509" s="274">
        <v>2.7404000000000002</v>
      </c>
      <c r="H509" s="274">
        <v>2.7490000000000001</v>
      </c>
      <c r="I509" s="443" t="s">
        <v>166</v>
      </c>
      <c r="J509" s="277">
        <v>5102003.78</v>
      </c>
      <c r="K509" s="277">
        <v>5000000</v>
      </c>
      <c r="L509" s="277">
        <v>5000000</v>
      </c>
      <c r="M509" s="298">
        <v>1</v>
      </c>
    </row>
    <row r="510" spans="2:13" s="89" customFormat="1" ht="28.5" x14ac:dyDescent="0.8">
      <c r="B510" s="297" t="s">
        <v>184</v>
      </c>
      <c r="C510" s="442" t="s">
        <v>165</v>
      </c>
      <c r="D510" s="274">
        <v>100</v>
      </c>
      <c r="E510" s="274">
        <v>7.9</v>
      </c>
      <c r="F510" s="274" t="s">
        <v>178</v>
      </c>
      <c r="G510" s="274">
        <v>7.9</v>
      </c>
      <c r="H510" s="274">
        <v>8.0549999999999997</v>
      </c>
      <c r="I510" s="443" t="s">
        <v>166</v>
      </c>
      <c r="J510" s="277">
        <v>15075931.939999999</v>
      </c>
      <c r="K510" s="277">
        <v>14500000</v>
      </c>
      <c r="L510" s="277">
        <v>14500000</v>
      </c>
      <c r="M510" s="298">
        <v>1</v>
      </c>
    </row>
    <row r="511" spans="2:13" s="89" customFormat="1" ht="28.5" x14ac:dyDescent="0.8">
      <c r="B511" s="297" t="s">
        <v>184</v>
      </c>
      <c r="C511" s="442" t="s">
        <v>165</v>
      </c>
      <c r="D511" s="274">
        <v>100</v>
      </c>
      <c r="E511" s="274">
        <v>8</v>
      </c>
      <c r="F511" s="274" t="s">
        <v>381</v>
      </c>
      <c r="G511" s="274">
        <v>8</v>
      </c>
      <c r="H511" s="274">
        <v>8.229000000000001</v>
      </c>
      <c r="I511" s="443" t="s">
        <v>166</v>
      </c>
      <c r="J511" s="277">
        <v>3070000</v>
      </c>
      <c r="K511" s="277">
        <v>3000000</v>
      </c>
      <c r="L511" s="277">
        <v>3000000</v>
      </c>
      <c r="M511" s="298">
        <v>1</v>
      </c>
    </row>
    <row r="512" spans="2:13" s="89" customFormat="1" ht="28.5" x14ac:dyDescent="0.8">
      <c r="B512" s="297" t="s">
        <v>184</v>
      </c>
      <c r="C512" s="442" t="s">
        <v>165</v>
      </c>
      <c r="D512" s="274">
        <v>100</v>
      </c>
      <c r="E512" s="274">
        <v>8.25</v>
      </c>
      <c r="F512" s="274" t="s">
        <v>270</v>
      </c>
      <c r="G512" s="274">
        <v>8.25</v>
      </c>
      <c r="H512" s="274">
        <v>8.4379999999999988</v>
      </c>
      <c r="I512" s="443" t="s">
        <v>166</v>
      </c>
      <c r="J512" s="277">
        <v>1036895.83</v>
      </c>
      <c r="K512" s="277">
        <v>1000000</v>
      </c>
      <c r="L512" s="277">
        <v>1000000</v>
      </c>
      <c r="M512" s="298">
        <v>1</v>
      </c>
    </row>
    <row r="513" spans="2:13" s="89" customFormat="1" ht="28.5" x14ac:dyDescent="0.8">
      <c r="B513" s="297" t="s">
        <v>328</v>
      </c>
      <c r="C513" s="442" t="s">
        <v>165</v>
      </c>
      <c r="D513" s="274">
        <v>100.258</v>
      </c>
      <c r="E513" s="274">
        <v>8.6</v>
      </c>
      <c r="F513" s="274" t="s">
        <v>404</v>
      </c>
      <c r="G513" s="274">
        <v>7.95</v>
      </c>
      <c r="H513" s="274">
        <v>8.0560000000000009</v>
      </c>
      <c r="I513" s="443" t="s">
        <v>166</v>
      </c>
      <c r="J513" s="277">
        <v>2173911.1</v>
      </c>
      <c r="K513" s="277">
        <v>2000000</v>
      </c>
      <c r="L513" s="277">
        <v>2005159.3</v>
      </c>
      <c r="M513" s="298">
        <v>1</v>
      </c>
    </row>
    <row r="514" spans="2:13" s="89" customFormat="1" ht="28.5" x14ac:dyDescent="0.8">
      <c r="B514" s="297" t="s">
        <v>328</v>
      </c>
      <c r="C514" s="442" t="s">
        <v>165</v>
      </c>
      <c r="D514" s="274">
        <v>100.3703</v>
      </c>
      <c r="E514" s="274">
        <v>8.6</v>
      </c>
      <c r="F514" s="274" t="s">
        <v>480</v>
      </c>
      <c r="G514" s="274">
        <v>7.95</v>
      </c>
      <c r="H514" s="274">
        <v>8.0120000000000005</v>
      </c>
      <c r="I514" s="443" t="s">
        <v>166</v>
      </c>
      <c r="J514" s="277">
        <v>653176.68000000005</v>
      </c>
      <c r="K514" s="277">
        <v>600000</v>
      </c>
      <c r="L514" s="277">
        <v>602222.04</v>
      </c>
      <c r="M514" s="298">
        <v>1</v>
      </c>
    </row>
    <row r="515" spans="2:13" s="89" customFormat="1" ht="28.5" x14ac:dyDescent="0.8">
      <c r="B515" s="297" t="s">
        <v>169</v>
      </c>
      <c r="C515" s="442" t="s">
        <v>165</v>
      </c>
      <c r="D515" s="274">
        <v>100</v>
      </c>
      <c r="E515" s="274">
        <v>2.7315999999999998</v>
      </c>
      <c r="F515" s="274" t="s">
        <v>179</v>
      </c>
      <c r="G515" s="274">
        <v>2.7315999999999998</v>
      </c>
      <c r="H515" s="274">
        <v>2.75</v>
      </c>
      <c r="I515" s="443" t="s">
        <v>166</v>
      </c>
      <c r="J515" s="277">
        <v>1013809.76</v>
      </c>
      <c r="K515" s="277">
        <v>1000000</v>
      </c>
      <c r="L515" s="277">
        <v>1000000</v>
      </c>
      <c r="M515" s="298">
        <v>1</v>
      </c>
    </row>
    <row r="516" spans="2:13" s="89" customFormat="1" ht="28.5" x14ac:dyDescent="0.8">
      <c r="B516" s="297" t="s">
        <v>225</v>
      </c>
      <c r="C516" s="442" t="s">
        <v>165</v>
      </c>
      <c r="D516" s="274">
        <v>101.73690000000001</v>
      </c>
      <c r="E516" s="274">
        <v>8.5</v>
      </c>
      <c r="F516" s="274" t="s">
        <v>285</v>
      </c>
      <c r="G516" s="274">
        <v>2.25</v>
      </c>
      <c r="H516" s="274">
        <v>2.2679999999999998</v>
      </c>
      <c r="I516" s="443" t="s">
        <v>166</v>
      </c>
      <c r="J516" s="277">
        <v>2064640.28</v>
      </c>
      <c r="K516" s="277">
        <v>1900000</v>
      </c>
      <c r="L516" s="277">
        <v>1933000.84</v>
      </c>
      <c r="M516" s="298">
        <v>1</v>
      </c>
    </row>
    <row r="517" spans="2:13" s="89" customFormat="1" ht="28.5" x14ac:dyDescent="0.8">
      <c r="B517" s="297" t="s">
        <v>225</v>
      </c>
      <c r="C517" s="442" t="s">
        <v>165</v>
      </c>
      <c r="D517" s="274">
        <v>100</v>
      </c>
      <c r="E517" s="274">
        <v>2.4769999999999999</v>
      </c>
      <c r="F517" s="274" t="s">
        <v>177</v>
      </c>
      <c r="G517" s="274">
        <v>2.4769999999999999</v>
      </c>
      <c r="H517" s="274">
        <v>2.5</v>
      </c>
      <c r="I517" s="443" t="s">
        <v>166</v>
      </c>
      <c r="J517" s="277">
        <v>17609572.850000001</v>
      </c>
      <c r="K517" s="277">
        <v>17500000</v>
      </c>
      <c r="L517" s="277">
        <v>17500000</v>
      </c>
      <c r="M517" s="298">
        <v>1</v>
      </c>
    </row>
    <row r="518" spans="2:13" s="89" customFormat="1" ht="28.5" x14ac:dyDescent="0.8">
      <c r="B518" s="297" t="s">
        <v>225</v>
      </c>
      <c r="C518" s="442" t="s">
        <v>165</v>
      </c>
      <c r="D518" s="274">
        <v>100</v>
      </c>
      <c r="E518" s="274">
        <v>2.7315999999999998</v>
      </c>
      <c r="F518" s="274" t="s">
        <v>179</v>
      </c>
      <c r="G518" s="274">
        <v>2.7315999999999998</v>
      </c>
      <c r="H518" s="274">
        <v>2.75</v>
      </c>
      <c r="I518" s="443" t="s">
        <v>166</v>
      </c>
      <c r="J518" s="277">
        <v>6082858.5300000003</v>
      </c>
      <c r="K518" s="277">
        <v>6000000</v>
      </c>
      <c r="L518" s="277">
        <v>6000000</v>
      </c>
      <c r="M518" s="298">
        <v>1</v>
      </c>
    </row>
    <row r="519" spans="2:13" s="89" customFormat="1" ht="28.5" x14ac:dyDescent="0.8">
      <c r="B519" s="297" t="s">
        <v>225</v>
      </c>
      <c r="C519" s="442" t="s">
        <v>165</v>
      </c>
      <c r="D519" s="274">
        <v>100</v>
      </c>
      <c r="E519" s="274">
        <v>2.7412000000000001</v>
      </c>
      <c r="F519" s="274" t="s">
        <v>408</v>
      </c>
      <c r="G519" s="274">
        <v>2.7412000000000001</v>
      </c>
      <c r="H519" s="274">
        <v>2.7490000000000001</v>
      </c>
      <c r="I519" s="443" t="s">
        <v>166</v>
      </c>
      <c r="J519" s="277">
        <v>15315238</v>
      </c>
      <c r="K519" s="277">
        <v>15000000</v>
      </c>
      <c r="L519" s="277">
        <v>15000000</v>
      </c>
      <c r="M519" s="298">
        <v>1</v>
      </c>
    </row>
    <row r="520" spans="2:13" s="89" customFormat="1" ht="28.5" x14ac:dyDescent="0.8">
      <c r="B520" s="297" t="s">
        <v>225</v>
      </c>
      <c r="C520" s="442" t="s">
        <v>165</v>
      </c>
      <c r="D520" s="274">
        <v>100.2632</v>
      </c>
      <c r="E520" s="274">
        <v>7.5</v>
      </c>
      <c r="F520" s="274" t="s">
        <v>281</v>
      </c>
      <c r="G520" s="274">
        <v>5.5</v>
      </c>
      <c r="H520" s="274">
        <v>5.6280000000000001</v>
      </c>
      <c r="I520" s="443" t="s">
        <v>166</v>
      </c>
      <c r="J520" s="277">
        <v>75322.92</v>
      </c>
      <c r="K520" s="277">
        <v>70000</v>
      </c>
      <c r="L520" s="277">
        <v>70184.25</v>
      </c>
      <c r="M520" s="298">
        <v>1</v>
      </c>
    </row>
    <row r="521" spans="2:13" s="89" customFormat="1" ht="28.5" x14ac:dyDescent="0.8">
      <c r="B521" s="297" t="s">
        <v>225</v>
      </c>
      <c r="C521" s="442" t="s">
        <v>165</v>
      </c>
      <c r="D521" s="274">
        <v>100.5059</v>
      </c>
      <c r="E521" s="274">
        <v>8.5</v>
      </c>
      <c r="F521" s="274" t="s">
        <v>378</v>
      </c>
      <c r="G521" s="274">
        <v>7.25</v>
      </c>
      <c r="H521" s="274">
        <v>7.3690000000000007</v>
      </c>
      <c r="I521" s="443" t="s">
        <v>166</v>
      </c>
      <c r="J521" s="277">
        <v>1085472.2</v>
      </c>
      <c r="K521" s="277">
        <v>1000000</v>
      </c>
      <c r="L521" s="277">
        <v>1005058.8</v>
      </c>
      <c r="M521" s="298">
        <v>1</v>
      </c>
    </row>
    <row r="522" spans="2:13" s="89" customFormat="1" ht="28.5" x14ac:dyDescent="0.8">
      <c r="B522" s="297" t="s">
        <v>225</v>
      </c>
      <c r="C522" s="442" t="s">
        <v>165</v>
      </c>
      <c r="D522" s="274">
        <v>100</v>
      </c>
      <c r="E522" s="274">
        <v>7.4</v>
      </c>
      <c r="F522" s="274" t="s">
        <v>277</v>
      </c>
      <c r="G522" s="274">
        <v>7.4</v>
      </c>
      <c r="H522" s="274">
        <v>7.6410000000000009</v>
      </c>
      <c r="I522" s="443" t="s">
        <v>166</v>
      </c>
      <c r="J522" s="277">
        <v>504933.33</v>
      </c>
      <c r="K522" s="277">
        <v>500000</v>
      </c>
      <c r="L522" s="277">
        <v>500000</v>
      </c>
      <c r="M522" s="298">
        <v>1</v>
      </c>
    </row>
    <row r="523" spans="2:13" s="89" customFormat="1" ht="28.5" x14ac:dyDescent="0.8">
      <c r="B523" s="297" t="s">
        <v>225</v>
      </c>
      <c r="C523" s="442" t="s">
        <v>165</v>
      </c>
      <c r="D523" s="274">
        <v>100</v>
      </c>
      <c r="E523" s="274">
        <v>7.55</v>
      </c>
      <c r="F523" s="274" t="s">
        <v>347</v>
      </c>
      <c r="G523" s="274">
        <v>7.55</v>
      </c>
      <c r="H523" s="274">
        <v>7.7829999999999995</v>
      </c>
      <c r="I523" s="443" t="s">
        <v>166</v>
      </c>
      <c r="J523" s="277">
        <v>1014470.83</v>
      </c>
      <c r="K523" s="277">
        <v>1000000</v>
      </c>
      <c r="L523" s="277">
        <v>1000000</v>
      </c>
      <c r="M523" s="298">
        <v>1</v>
      </c>
    </row>
    <row r="524" spans="2:13" s="89" customFormat="1" ht="28.5" x14ac:dyDescent="0.8">
      <c r="B524" s="297" t="s">
        <v>225</v>
      </c>
      <c r="C524" s="442" t="s">
        <v>165</v>
      </c>
      <c r="D524" s="274">
        <v>100</v>
      </c>
      <c r="E524" s="274">
        <v>7.9</v>
      </c>
      <c r="F524" s="274" t="s">
        <v>178</v>
      </c>
      <c r="G524" s="274">
        <v>7.9</v>
      </c>
      <c r="H524" s="274">
        <v>8.0549999999999997</v>
      </c>
      <c r="I524" s="443" t="s">
        <v>166</v>
      </c>
      <c r="J524" s="277">
        <v>37221956.109999999</v>
      </c>
      <c r="K524" s="277">
        <v>35800000</v>
      </c>
      <c r="L524" s="277">
        <v>35800000</v>
      </c>
      <c r="M524" s="298">
        <v>2</v>
      </c>
    </row>
    <row r="525" spans="2:13" s="89" customFormat="1" ht="28.5" x14ac:dyDescent="0.8">
      <c r="B525" s="297" t="s">
        <v>225</v>
      </c>
      <c r="C525" s="442" t="s">
        <v>165</v>
      </c>
      <c r="D525" s="274">
        <v>100</v>
      </c>
      <c r="E525" s="274">
        <v>8</v>
      </c>
      <c r="F525" s="274" t="s">
        <v>381</v>
      </c>
      <c r="G525" s="274">
        <v>8</v>
      </c>
      <c r="H525" s="274">
        <v>8.229000000000001</v>
      </c>
      <c r="I525" s="443" t="s">
        <v>166</v>
      </c>
      <c r="J525" s="277">
        <v>3070000</v>
      </c>
      <c r="K525" s="277">
        <v>3000000</v>
      </c>
      <c r="L525" s="277">
        <v>3000000</v>
      </c>
      <c r="M525" s="298">
        <v>1</v>
      </c>
    </row>
    <row r="526" spans="2:13" s="89" customFormat="1" ht="28.5" x14ac:dyDescent="0.8">
      <c r="B526" s="297" t="s">
        <v>225</v>
      </c>
      <c r="C526" s="442" t="s">
        <v>165</v>
      </c>
      <c r="D526" s="274">
        <v>100</v>
      </c>
      <c r="E526" s="274">
        <v>8.25</v>
      </c>
      <c r="F526" s="274" t="s">
        <v>270</v>
      </c>
      <c r="G526" s="274">
        <v>8.25</v>
      </c>
      <c r="H526" s="274">
        <v>8.4379999999999988</v>
      </c>
      <c r="I526" s="443" t="s">
        <v>166</v>
      </c>
      <c r="J526" s="277">
        <v>1036895.83</v>
      </c>
      <c r="K526" s="277">
        <v>1000000</v>
      </c>
      <c r="L526" s="277">
        <v>1000000</v>
      </c>
      <c r="M526" s="298">
        <v>1</v>
      </c>
    </row>
    <row r="527" spans="2:13" s="89" customFormat="1" ht="28.5" x14ac:dyDescent="0.8">
      <c r="B527" s="297" t="s">
        <v>154</v>
      </c>
      <c r="C527" s="442" t="s">
        <v>165</v>
      </c>
      <c r="D527" s="274">
        <v>100</v>
      </c>
      <c r="E527" s="274">
        <v>7.4</v>
      </c>
      <c r="F527" s="274" t="s">
        <v>277</v>
      </c>
      <c r="G527" s="274">
        <v>7.4</v>
      </c>
      <c r="H527" s="274">
        <v>7.6410000000000009</v>
      </c>
      <c r="I527" s="443" t="s">
        <v>166</v>
      </c>
      <c r="J527" s="277">
        <v>504933.33</v>
      </c>
      <c r="K527" s="277">
        <v>500000</v>
      </c>
      <c r="L527" s="277">
        <v>500000</v>
      </c>
      <c r="M527" s="298">
        <v>1</v>
      </c>
    </row>
    <row r="528" spans="2:13" s="89" customFormat="1" ht="28.5" x14ac:dyDescent="0.8">
      <c r="B528" s="297" t="s">
        <v>154</v>
      </c>
      <c r="C528" s="442" t="s">
        <v>165</v>
      </c>
      <c r="D528" s="274">
        <v>100</v>
      </c>
      <c r="E528" s="274">
        <v>7.5</v>
      </c>
      <c r="F528" s="274" t="s">
        <v>347</v>
      </c>
      <c r="G528" s="274">
        <v>7.5</v>
      </c>
      <c r="H528" s="274">
        <v>7.7299999999999995</v>
      </c>
      <c r="I528" s="443" t="s">
        <v>166</v>
      </c>
      <c r="J528" s="277">
        <v>1014375</v>
      </c>
      <c r="K528" s="277">
        <v>1000000</v>
      </c>
      <c r="L528" s="277">
        <v>1000000</v>
      </c>
      <c r="M528" s="298">
        <v>1</v>
      </c>
    </row>
    <row r="529" spans="2:13" s="89" customFormat="1" ht="28.5" x14ac:dyDescent="0.8">
      <c r="B529" s="297" t="s">
        <v>154</v>
      </c>
      <c r="C529" s="442" t="s">
        <v>165</v>
      </c>
      <c r="D529" s="274">
        <v>100</v>
      </c>
      <c r="E529" s="274">
        <v>7.9</v>
      </c>
      <c r="F529" s="274" t="s">
        <v>178</v>
      </c>
      <c r="G529" s="274">
        <v>7.9</v>
      </c>
      <c r="H529" s="274">
        <v>8.0549999999999997</v>
      </c>
      <c r="I529" s="443" t="s">
        <v>166</v>
      </c>
      <c r="J529" s="277">
        <v>12216703.470000001</v>
      </c>
      <c r="K529" s="277">
        <v>11750000</v>
      </c>
      <c r="L529" s="277">
        <v>11750000</v>
      </c>
      <c r="M529" s="298">
        <v>1</v>
      </c>
    </row>
    <row r="530" spans="2:13" s="89" customFormat="1" ht="28.5" x14ac:dyDescent="0.8">
      <c r="B530" s="297" t="s">
        <v>154</v>
      </c>
      <c r="C530" s="442" t="s">
        <v>165</v>
      </c>
      <c r="D530" s="274">
        <v>100</v>
      </c>
      <c r="E530" s="274">
        <v>8.25</v>
      </c>
      <c r="F530" s="274" t="s">
        <v>270</v>
      </c>
      <c r="G530" s="274">
        <v>8.25</v>
      </c>
      <c r="H530" s="274">
        <v>8.4379999999999988</v>
      </c>
      <c r="I530" s="443" t="s">
        <v>166</v>
      </c>
      <c r="J530" s="277">
        <v>1036895.83</v>
      </c>
      <c r="K530" s="277">
        <v>1000000</v>
      </c>
      <c r="L530" s="277">
        <v>1000000</v>
      </c>
      <c r="M530" s="298">
        <v>1</v>
      </c>
    </row>
    <row r="531" spans="2:13" s="89" customFormat="1" ht="28.5" x14ac:dyDescent="0.8">
      <c r="B531" s="297" t="s">
        <v>419</v>
      </c>
      <c r="C531" s="442" t="s">
        <v>165</v>
      </c>
      <c r="D531" s="274">
        <v>100</v>
      </c>
      <c r="E531" s="274">
        <v>2.7315999999999998</v>
      </c>
      <c r="F531" s="274" t="s">
        <v>179</v>
      </c>
      <c r="G531" s="274">
        <v>2.7315999999999998</v>
      </c>
      <c r="H531" s="274">
        <v>2.75</v>
      </c>
      <c r="I531" s="443" t="s">
        <v>166</v>
      </c>
      <c r="J531" s="277">
        <v>2433143.41</v>
      </c>
      <c r="K531" s="277">
        <v>2400000</v>
      </c>
      <c r="L531" s="277">
        <v>2400000</v>
      </c>
      <c r="M531" s="298">
        <v>1</v>
      </c>
    </row>
    <row r="532" spans="2:13" s="89" customFormat="1" ht="28.5" x14ac:dyDescent="0.8">
      <c r="B532" s="297" t="s">
        <v>419</v>
      </c>
      <c r="C532" s="442" t="s">
        <v>165</v>
      </c>
      <c r="D532" s="274">
        <v>100</v>
      </c>
      <c r="E532" s="274">
        <v>7.25</v>
      </c>
      <c r="F532" s="274" t="s">
        <v>178</v>
      </c>
      <c r="G532" s="274">
        <v>7.25</v>
      </c>
      <c r="H532" s="274">
        <v>7.3800000000000008</v>
      </c>
      <c r="I532" s="443" t="s">
        <v>166</v>
      </c>
      <c r="J532" s="277">
        <v>2072902.78</v>
      </c>
      <c r="K532" s="277">
        <v>2000000</v>
      </c>
      <c r="L532" s="277">
        <v>2000000</v>
      </c>
      <c r="M532" s="298">
        <v>1</v>
      </c>
    </row>
    <row r="533" spans="2:13" s="89" customFormat="1" ht="28.5" x14ac:dyDescent="0.8">
      <c r="B533" s="297" t="s">
        <v>419</v>
      </c>
      <c r="C533" s="442" t="s">
        <v>165</v>
      </c>
      <c r="D533" s="274">
        <v>100.5659</v>
      </c>
      <c r="E533" s="274">
        <v>8.75</v>
      </c>
      <c r="F533" s="274" t="s">
        <v>185</v>
      </c>
      <c r="G533" s="274">
        <v>7.75</v>
      </c>
      <c r="H533" s="274">
        <v>7.8270000000000008</v>
      </c>
      <c r="I533" s="443" t="s">
        <v>166</v>
      </c>
      <c r="J533" s="277">
        <v>1089201.3999999999</v>
      </c>
      <c r="K533" s="277">
        <v>1000000</v>
      </c>
      <c r="L533" s="277">
        <v>1005659.1</v>
      </c>
      <c r="M533" s="298">
        <v>1</v>
      </c>
    </row>
    <row r="534" spans="2:13" s="89" customFormat="1" ht="28.5" x14ac:dyDescent="0.8">
      <c r="B534" s="297" t="s">
        <v>329</v>
      </c>
      <c r="C534" s="442" t="s">
        <v>165</v>
      </c>
      <c r="D534" s="274">
        <v>100</v>
      </c>
      <c r="E534" s="274">
        <v>2.7315999999999998</v>
      </c>
      <c r="F534" s="274" t="s">
        <v>179</v>
      </c>
      <c r="G534" s="274">
        <v>2.7315999999999998</v>
      </c>
      <c r="H534" s="274">
        <v>2.75</v>
      </c>
      <c r="I534" s="443" t="s">
        <v>166</v>
      </c>
      <c r="J534" s="277">
        <v>2027619.51</v>
      </c>
      <c r="K534" s="277">
        <v>2000000</v>
      </c>
      <c r="L534" s="277">
        <v>2000000</v>
      </c>
      <c r="M534" s="298">
        <v>1</v>
      </c>
    </row>
    <row r="535" spans="2:13" s="89" customFormat="1" ht="28.5" x14ac:dyDescent="0.8">
      <c r="B535" s="297" t="s">
        <v>329</v>
      </c>
      <c r="C535" s="442" t="s">
        <v>165</v>
      </c>
      <c r="D535" s="274">
        <v>100</v>
      </c>
      <c r="E535" s="274">
        <v>7.3</v>
      </c>
      <c r="F535" s="274" t="s">
        <v>179</v>
      </c>
      <c r="G535" s="274">
        <v>7.3</v>
      </c>
      <c r="H535" s="274">
        <v>7.431</v>
      </c>
      <c r="I535" s="443" t="s">
        <v>166</v>
      </c>
      <c r="J535" s="277">
        <v>1565634.76</v>
      </c>
      <c r="K535" s="277">
        <v>1509910.66</v>
      </c>
      <c r="L535" s="277">
        <v>1509910.66</v>
      </c>
      <c r="M535" s="298">
        <v>2</v>
      </c>
    </row>
    <row r="536" spans="2:13" s="89" customFormat="1" ht="28.5" x14ac:dyDescent="0.8">
      <c r="B536" s="297" t="s">
        <v>329</v>
      </c>
      <c r="C536" s="442" t="s">
        <v>165</v>
      </c>
      <c r="D536" s="274">
        <v>100</v>
      </c>
      <c r="E536" s="274">
        <v>7.5</v>
      </c>
      <c r="F536" s="274" t="s">
        <v>305</v>
      </c>
      <c r="G536" s="274">
        <v>7.5</v>
      </c>
      <c r="H536" s="274">
        <v>7.6880000000000006</v>
      </c>
      <c r="I536" s="443" t="s">
        <v>166</v>
      </c>
      <c r="J536" s="277">
        <v>20504.169999999998</v>
      </c>
      <c r="K536" s="277">
        <v>20000</v>
      </c>
      <c r="L536" s="277">
        <v>20000</v>
      </c>
      <c r="M536" s="298">
        <v>1</v>
      </c>
    </row>
    <row r="537" spans="2:13" s="89" customFormat="1" ht="28.5" x14ac:dyDescent="0.8">
      <c r="B537" s="297" t="s">
        <v>329</v>
      </c>
      <c r="C537" s="442" t="s">
        <v>165</v>
      </c>
      <c r="D537" s="274">
        <v>100</v>
      </c>
      <c r="E537" s="274">
        <v>8.25</v>
      </c>
      <c r="F537" s="274" t="s">
        <v>178</v>
      </c>
      <c r="G537" s="274">
        <v>8.25</v>
      </c>
      <c r="H537" s="274">
        <v>8.4190000000000005</v>
      </c>
      <c r="I537" s="443" t="s">
        <v>166</v>
      </c>
      <c r="J537" s="277">
        <v>1510144.79</v>
      </c>
      <c r="K537" s="277">
        <v>1450000</v>
      </c>
      <c r="L537" s="277">
        <v>1450000</v>
      </c>
      <c r="M537" s="298">
        <v>1</v>
      </c>
    </row>
    <row r="538" spans="2:13" s="89" customFormat="1" ht="28.5" x14ac:dyDescent="0.8">
      <c r="B538" s="297" t="s">
        <v>583</v>
      </c>
      <c r="C538" s="442" t="s">
        <v>165</v>
      </c>
      <c r="D538" s="274">
        <v>100</v>
      </c>
      <c r="E538" s="274">
        <v>8</v>
      </c>
      <c r="F538" s="274" t="s">
        <v>178</v>
      </c>
      <c r="G538" s="274">
        <v>8</v>
      </c>
      <c r="H538" s="274">
        <v>8.1589999999999989</v>
      </c>
      <c r="I538" s="443" t="s">
        <v>166</v>
      </c>
      <c r="J538" s="277">
        <v>260055.56</v>
      </c>
      <c r="K538" s="277">
        <v>250000</v>
      </c>
      <c r="L538" s="277">
        <v>250000</v>
      </c>
      <c r="M538" s="298">
        <v>1</v>
      </c>
    </row>
    <row r="539" spans="2:13" s="89" customFormat="1" ht="28.5" x14ac:dyDescent="0.8">
      <c r="B539" s="297" t="s">
        <v>226</v>
      </c>
      <c r="C539" s="442" t="s">
        <v>165</v>
      </c>
      <c r="D539" s="274">
        <v>100</v>
      </c>
      <c r="E539" s="274">
        <v>1.9821</v>
      </c>
      <c r="F539" s="274" t="s">
        <v>273</v>
      </c>
      <c r="G539" s="274">
        <v>1.9821</v>
      </c>
      <c r="H539" s="274">
        <v>1.9990000000000001</v>
      </c>
      <c r="I539" s="443" t="s">
        <v>166</v>
      </c>
      <c r="J539" s="277">
        <v>4007487.93</v>
      </c>
      <c r="K539" s="277">
        <v>4000000</v>
      </c>
      <c r="L539" s="277">
        <v>4000000</v>
      </c>
      <c r="M539" s="298">
        <v>1</v>
      </c>
    </row>
    <row r="540" spans="2:13" s="89" customFormat="1" ht="28.5" x14ac:dyDescent="0.8">
      <c r="B540" s="297" t="s">
        <v>226</v>
      </c>
      <c r="C540" s="442" t="s">
        <v>165</v>
      </c>
      <c r="D540" s="274">
        <v>100</v>
      </c>
      <c r="E540" s="274">
        <v>1.9822</v>
      </c>
      <c r="F540" s="274" t="s">
        <v>219</v>
      </c>
      <c r="G540" s="274">
        <v>1.9822</v>
      </c>
      <c r="H540" s="274">
        <v>2</v>
      </c>
      <c r="I540" s="443" t="s">
        <v>166</v>
      </c>
      <c r="J540" s="277">
        <v>26050105.609999999</v>
      </c>
      <c r="K540" s="277">
        <v>26000000</v>
      </c>
      <c r="L540" s="277">
        <v>26000000</v>
      </c>
      <c r="M540" s="298">
        <v>4</v>
      </c>
    </row>
    <row r="541" spans="2:13" s="89" customFormat="1" ht="28.5" x14ac:dyDescent="0.8">
      <c r="B541" s="297" t="s">
        <v>226</v>
      </c>
      <c r="C541" s="442" t="s">
        <v>165</v>
      </c>
      <c r="D541" s="274">
        <v>100</v>
      </c>
      <c r="E541" s="274">
        <v>2.4769999999999999</v>
      </c>
      <c r="F541" s="274" t="s">
        <v>177</v>
      </c>
      <c r="G541" s="274">
        <v>2.4769999999999999</v>
      </c>
      <c r="H541" s="274">
        <v>2.5</v>
      </c>
      <c r="I541" s="443" t="s">
        <v>166</v>
      </c>
      <c r="J541" s="277">
        <v>10062613.060000001</v>
      </c>
      <c r="K541" s="277">
        <v>10000000</v>
      </c>
      <c r="L541" s="277">
        <v>10000000</v>
      </c>
      <c r="M541" s="298">
        <v>2</v>
      </c>
    </row>
    <row r="542" spans="2:13" s="89" customFormat="1" ht="28.5" x14ac:dyDescent="0.8">
      <c r="B542" s="297" t="s">
        <v>584</v>
      </c>
      <c r="C542" s="442" t="s">
        <v>165</v>
      </c>
      <c r="D542" s="274">
        <v>100</v>
      </c>
      <c r="E542" s="274">
        <v>2.4769999999999999</v>
      </c>
      <c r="F542" s="274" t="s">
        <v>177</v>
      </c>
      <c r="G542" s="274">
        <v>2.4769999999999999</v>
      </c>
      <c r="H542" s="274">
        <v>2.5</v>
      </c>
      <c r="I542" s="443" t="s">
        <v>166</v>
      </c>
      <c r="J542" s="277">
        <v>2012522.61</v>
      </c>
      <c r="K542" s="277">
        <v>2000000</v>
      </c>
      <c r="L542" s="277">
        <v>2000000</v>
      </c>
      <c r="M542" s="298">
        <v>1</v>
      </c>
    </row>
    <row r="543" spans="2:13" s="89" customFormat="1" ht="28.5" x14ac:dyDescent="0.8">
      <c r="B543" s="297" t="s">
        <v>384</v>
      </c>
      <c r="C543" s="442" t="s">
        <v>165</v>
      </c>
      <c r="D543" s="274">
        <v>100</v>
      </c>
      <c r="E543" s="274">
        <v>4</v>
      </c>
      <c r="F543" s="274" t="s">
        <v>273</v>
      </c>
      <c r="G543" s="274">
        <v>4</v>
      </c>
      <c r="H543" s="274">
        <v>4.0730000000000004</v>
      </c>
      <c r="I543" s="443" t="s">
        <v>166</v>
      </c>
      <c r="J543" s="277">
        <v>6022666.6699999999</v>
      </c>
      <c r="K543" s="277">
        <v>6000000</v>
      </c>
      <c r="L543" s="277">
        <v>6000000</v>
      </c>
      <c r="M543" s="298">
        <v>1</v>
      </c>
    </row>
    <row r="544" spans="2:13" s="89" customFormat="1" ht="28.5" x14ac:dyDescent="0.8">
      <c r="B544" s="297" t="s">
        <v>385</v>
      </c>
      <c r="C544" s="442" t="s">
        <v>165</v>
      </c>
      <c r="D544" s="274">
        <v>100</v>
      </c>
      <c r="E544" s="274">
        <v>8.5</v>
      </c>
      <c r="F544" s="274" t="s">
        <v>178</v>
      </c>
      <c r="G544" s="274">
        <v>8.5</v>
      </c>
      <c r="H544" s="274">
        <v>8.6790000000000003</v>
      </c>
      <c r="I544" s="443" t="s">
        <v>166</v>
      </c>
      <c r="J544" s="277">
        <v>1407693.75</v>
      </c>
      <c r="K544" s="277">
        <v>1350000</v>
      </c>
      <c r="L544" s="277">
        <v>1350000</v>
      </c>
      <c r="M544" s="298">
        <v>2</v>
      </c>
    </row>
    <row r="545" spans="2:13" s="88" customFormat="1" ht="28.5" x14ac:dyDescent="0.8">
      <c r="B545" s="295" t="s">
        <v>171</v>
      </c>
      <c r="C545" s="454"/>
      <c r="D545" s="455"/>
      <c r="E545" s="455"/>
      <c r="F545" s="455"/>
      <c r="G545" s="455"/>
      <c r="H545" s="455"/>
      <c r="I545" s="456"/>
      <c r="J545" s="457">
        <v>231405007.16</v>
      </c>
      <c r="K545" s="457">
        <v>225749910.66</v>
      </c>
      <c r="L545" s="457">
        <v>225801194.99000001</v>
      </c>
      <c r="M545" s="296">
        <v>51</v>
      </c>
    </row>
    <row r="546" spans="2:13" s="88" customFormat="1" ht="28.5" x14ac:dyDescent="0.8">
      <c r="B546" s="295" t="s">
        <v>227</v>
      </c>
      <c r="C546" s="454"/>
      <c r="D546" s="455"/>
      <c r="E546" s="455"/>
      <c r="F546" s="455"/>
      <c r="G546" s="455"/>
      <c r="H546" s="455"/>
      <c r="I546" s="456"/>
      <c r="J546" s="457"/>
      <c r="K546" s="457"/>
      <c r="L546" s="457"/>
      <c r="M546" s="296"/>
    </row>
    <row r="547" spans="2:13" s="89" customFormat="1" ht="28.5" x14ac:dyDescent="0.8">
      <c r="B547" s="297" t="s">
        <v>585</v>
      </c>
      <c r="C547" s="442" t="s">
        <v>165</v>
      </c>
      <c r="D547" s="274">
        <v>100.0017</v>
      </c>
      <c r="E547" s="274">
        <v>8</v>
      </c>
      <c r="F547" s="274" t="s">
        <v>586</v>
      </c>
      <c r="G547" s="274">
        <v>0</v>
      </c>
      <c r="H547" s="274">
        <v>8.2432800000000004</v>
      </c>
      <c r="I547" s="443" t="s">
        <v>173</v>
      </c>
      <c r="J547" s="277">
        <v>300000</v>
      </c>
      <c r="K547" s="277">
        <v>300000</v>
      </c>
      <c r="L547" s="277">
        <v>300005.09999999998</v>
      </c>
      <c r="M547" s="298">
        <v>1</v>
      </c>
    </row>
    <row r="548" spans="2:13" s="89" customFormat="1" ht="28.5" x14ac:dyDescent="0.8">
      <c r="B548" s="297" t="s">
        <v>585</v>
      </c>
      <c r="C548" s="442" t="s">
        <v>165</v>
      </c>
      <c r="D548" s="274">
        <v>97.921599999999998</v>
      </c>
      <c r="E548" s="274">
        <v>8</v>
      </c>
      <c r="F548" s="274" t="s">
        <v>587</v>
      </c>
      <c r="G548" s="274">
        <v>0</v>
      </c>
      <c r="H548" s="274">
        <v>9.8437999999999999</v>
      </c>
      <c r="I548" s="443" t="s">
        <v>173</v>
      </c>
      <c r="J548" s="277">
        <v>1000000</v>
      </c>
      <c r="K548" s="277">
        <v>1000000</v>
      </c>
      <c r="L548" s="277">
        <v>979216.29</v>
      </c>
      <c r="M548" s="298">
        <v>1</v>
      </c>
    </row>
    <row r="549" spans="2:13" s="89" customFormat="1" ht="28.5" x14ac:dyDescent="0.8">
      <c r="B549" s="297" t="s">
        <v>588</v>
      </c>
      <c r="C549" s="442" t="s">
        <v>165</v>
      </c>
      <c r="D549" s="274">
        <v>99.998500000000007</v>
      </c>
      <c r="E549" s="274">
        <v>7.25</v>
      </c>
      <c r="F549" s="274" t="s">
        <v>589</v>
      </c>
      <c r="G549" s="274">
        <v>7.25</v>
      </c>
      <c r="H549" s="274">
        <v>7.4494999999999996</v>
      </c>
      <c r="I549" s="443" t="s">
        <v>173</v>
      </c>
      <c r="J549" s="277">
        <v>5132.47</v>
      </c>
      <c r="K549" s="277">
        <v>6105</v>
      </c>
      <c r="L549" s="277">
        <v>5132.3999999999996</v>
      </c>
      <c r="M549" s="298">
        <v>1</v>
      </c>
    </row>
    <row r="550" spans="2:13" s="89" customFormat="1" ht="28.5" x14ac:dyDescent="0.8">
      <c r="B550" s="297" t="s">
        <v>588</v>
      </c>
      <c r="C550" s="442" t="s">
        <v>165</v>
      </c>
      <c r="D550" s="274">
        <v>99.998900000000006</v>
      </c>
      <c r="E550" s="274">
        <v>7.5</v>
      </c>
      <c r="F550" s="274" t="s">
        <v>296</v>
      </c>
      <c r="G550" s="274">
        <v>7.5</v>
      </c>
      <c r="H550" s="274">
        <v>7.7135800000000003</v>
      </c>
      <c r="I550" s="443" t="s">
        <v>173</v>
      </c>
      <c r="J550" s="277">
        <v>1020000</v>
      </c>
      <c r="K550" s="277">
        <v>1020000</v>
      </c>
      <c r="L550" s="277">
        <v>1019988.92</v>
      </c>
      <c r="M550" s="298">
        <v>1</v>
      </c>
    </row>
    <row r="551" spans="2:13" s="89" customFormat="1" ht="28.5" x14ac:dyDescent="0.8">
      <c r="B551" s="297" t="s">
        <v>588</v>
      </c>
      <c r="C551" s="442" t="s">
        <v>165</v>
      </c>
      <c r="D551" s="274">
        <v>99.999300000000005</v>
      </c>
      <c r="E551" s="274">
        <v>8.25</v>
      </c>
      <c r="F551" s="274" t="s">
        <v>300</v>
      </c>
      <c r="G551" s="274">
        <v>8.25</v>
      </c>
      <c r="H551" s="274">
        <v>8.5087600000000005</v>
      </c>
      <c r="I551" s="443" t="s">
        <v>173</v>
      </c>
      <c r="J551" s="277">
        <v>7442.62</v>
      </c>
      <c r="K551" s="277">
        <v>7760</v>
      </c>
      <c r="L551" s="277">
        <v>7442.57</v>
      </c>
      <c r="M551" s="298">
        <v>1</v>
      </c>
    </row>
    <row r="552" spans="2:13" s="89" customFormat="1" ht="28.5" x14ac:dyDescent="0.8">
      <c r="B552" s="297" t="s">
        <v>588</v>
      </c>
      <c r="C552" s="442" t="s">
        <v>165</v>
      </c>
      <c r="D552" s="274">
        <v>99.999799999999993</v>
      </c>
      <c r="E552" s="274">
        <v>8.5</v>
      </c>
      <c r="F552" s="274" t="s">
        <v>397</v>
      </c>
      <c r="G552" s="274">
        <v>8.5</v>
      </c>
      <c r="H552" s="274">
        <v>8.8390900000000006</v>
      </c>
      <c r="I552" s="443" t="s">
        <v>173</v>
      </c>
      <c r="J552" s="277">
        <v>60000</v>
      </c>
      <c r="K552" s="277">
        <v>60000</v>
      </c>
      <c r="L552" s="277">
        <v>59999.91</v>
      </c>
      <c r="M552" s="298">
        <v>1</v>
      </c>
    </row>
    <row r="553" spans="2:13" s="89" customFormat="1" ht="28.5" x14ac:dyDescent="0.8">
      <c r="B553" s="297" t="s">
        <v>330</v>
      </c>
      <c r="C553" s="442" t="s">
        <v>165</v>
      </c>
      <c r="D553" s="274">
        <v>100.0654</v>
      </c>
      <c r="E553" s="274">
        <v>9</v>
      </c>
      <c r="F553" s="274" t="s">
        <v>590</v>
      </c>
      <c r="G553" s="274">
        <v>8.9</v>
      </c>
      <c r="H553" s="274">
        <v>9.2014600000000009</v>
      </c>
      <c r="I553" s="443" t="s">
        <v>173</v>
      </c>
      <c r="J553" s="277">
        <v>200000</v>
      </c>
      <c r="K553" s="277">
        <v>233317.78</v>
      </c>
      <c r="L553" s="277">
        <v>200130.81</v>
      </c>
      <c r="M553" s="298">
        <v>1</v>
      </c>
    </row>
    <row r="554" spans="2:13" s="89" customFormat="1" ht="28.5" x14ac:dyDescent="0.8">
      <c r="B554" s="297" t="s">
        <v>330</v>
      </c>
      <c r="C554" s="442" t="s">
        <v>165</v>
      </c>
      <c r="D554" s="274">
        <v>100.029</v>
      </c>
      <c r="E554" s="274">
        <v>9</v>
      </c>
      <c r="F554" s="274" t="s">
        <v>591</v>
      </c>
      <c r="G554" s="274">
        <v>8.9499999999999993</v>
      </c>
      <c r="H554" s="274">
        <v>9.2548899999999996</v>
      </c>
      <c r="I554" s="443" t="s">
        <v>173</v>
      </c>
      <c r="J554" s="277">
        <v>200000</v>
      </c>
      <c r="K554" s="277">
        <v>233317.78</v>
      </c>
      <c r="L554" s="277">
        <v>200058.11</v>
      </c>
      <c r="M554" s="298">
        <v>1</v>
      </c>
    </row>
    <row r="555" spans="2:13" s="89" customFormat="1" ht="28.5" x14ac:dyDescent="0.8">
      <c r="B555" s="297" t="s">
        <v>330</v>
      </c>
      <c r="C555" s="442" t="s">
        <v>165</v>
      </c>
      <c r="D555" s="274">
        <v>99.818200000000004</v>
      </c>
      <c r="E555" s="274">
        <v>9</v>
      </c>
      <c r="F555" s="274" t="s">
        <v>394</v>
      </c>
      <c r="G555" s="274">
        <v>9.15</v>
      </c>
      <c r="H555" s="274">
        <v>9.4687699999999992</v>
      </c>
      <c r="I555" s="443" t="s">
        <v>173</v>
      </c>
      <c r="J555" s="277">
        <v>400000</v>
      </c>
      <c r="K555" s="277">
        <v>400000</v>
      </c>
      <c r="L555" s="277">
        <v>399273.11</v>
      </c>
      <c r="M555" s="298">
        <v>1</v>
      </c>
    </row>
    <row r="556" spans="2:13" s="89" customFormat="1" ht="28.5" x14ac:dyDescent="0.8">
      <c r="B556" s="297" t="s">
        <v>386</v>
      </c>
      <c r="C556" s="442" t="s">
        <v>165</v>
      </c>
      <c r="D556" s="274">
        <v>99.331400000000002</v>
      </c>
      <c r="E556" s="274">
        <v>7.25</v>
      </c>
      <c r="F556" s="274" t="s">
        <v>592</v>
      </c>
      <c r="G556" s="274">
        <v>7.75</v>
      </c>
      <c r="H556" s="274">
        <v>7.9781500000000003</v>
      </c>
      <c r="I556" s="443" t="s">
        <v>173</v>
      </c>
      <c r="J556" s="277">
        <v>1350000</v>
      </c>
      <c r="K556" s="277">
        <v>1350000</v>
      </c>
      <c r="L556" s="277">
        <v>1340974.7</v>
      </c>
      <c r="M556" s="298">
        <v>1</v>
      </c>
    </row>
    <row r="557" spans="2:13" s="89" customFormat="1" ht="28.5" x14ac:dyDescent="0.8">
      <c r="B557" s="297" t="s">
        <v>386</v>
      </c>
      <c r="C557" s="442" t="s">
        <v>165</v>
      </c>
      <c r="D557" s="274">
        <v>97.522099999999995</v>
      </c>
      <c r="E557" s="274">
        <v>7.5</v>
      </c>
      <c r="F557" s="274" t="s">
        <v>593</v>
      </c>
      <c r="G557" s="274">
        <v>8.5</v>
      </c>
      <c r="H557" s="274">
        <v>8.7747899999999994</v>
      </c>
      <c r="I557" s="443" t="s">
        <v>173</v>
      </c>
      <c r="J557" s="277">
        <v>165000</v>
      </c>
      <c r="K557" s="277">
        <v>165000</v>
      </c>
      <c r="L557" s="277">
        <v>160911.62</v>
      </c>
      <c r="M557" s="298">
        <v>1</v>
      </c>
    </row>
    <row r="558" spans="2:13" s="89" customFormat="1" ht="28.5" x14ac:dyDescent="0.8">
      <c r="B558" s="297" t="s">
        <v>594</v>
      </c>
      <c r="C558" s="442" t="s">
        <v>165</v>
      </c>
      <c r="D558" s="274">
        <v>98.620400000000004</v>
      </c>
      <c r="E558" s="274">
        <v>8.5</v>
      </c>
      <c r="F558" s="274" t="s">
        <v>595</v>
      </c>
      <c r="G558" s="274">
        <v>9</v>
      </c>
      <c r="H558" s="274">
        <v>9.3083299999999998</v>
      </c>
      <c r="I558" s="443" t="s">
        <v>173</v>
      </c>
      <c r="J558" s="277">
        <v>10000000</v>
      </c>
      <c r="K558" s="277">
        <v>10000000</v>
      </c>
      <c r="L558" s="277">
        <v>9862042.7100000009</v>
      </c>
      <c r="M558" s="298">
        <v>3</v>
      </c>
    </row>
    <row r="559" spans="2:13" s="88" customFormat="1" ht="28.5" x14ac:dyDescent="0.8">
      <c r="B559" s="295" t="s">
        <v>171</v>
      </c>
      <c r="C559" s="454"/>
      <c r="D559" s="455"/>
      <c r="E559" s="455"/>
      <c r="F559" s="455"/>
      <c r="G559" s="455"/>
      <c r="H559" s="455"/>
      <c r="I559" s="456"/>
      <c r="J559" s="457">
        <v>14707575.09</v>
      </c>
      <c r="K559" s="457">
        <v>14775500.559999999</v>
      </c>
      <c r="L559" s="457">
        <v>14535176.25</v>
      </c>
      <c r="M559" s="296">
        <v>14</v>
      </c>
    </row>
    <row r="560" spans="2:13" s="88" customFormat="1" ht="28.5" x14ac:dyDescent="0.8">
      <c r="B560" s="295" t="s">
        <v>228</v>
      </c>
      <c r="C560" s="454"/>
      <c r="D560" s="455"/>
      <c r="E560" s="455"/>
      <c r="F560" s="455"/>
      <c r="G560" s="455"/>
      <c r="H560" s="455"/>
      <c r="I560" s="456"/>
      <c r="J560" s="457"/>
      <c r="K560" s="457"/>
      <c r="L560" s="457"/>
      <c r="M560" s="296"/>
    </row>
    <row r="561" spans="2:13" s="89" customFormat="1" ht="28.5" x14ac:dyDescent="0.8">
      <c r="B561" s="297" t="s">
        <v>596</v>
      </c>
      <c r="C561" s="442" t="s">
        <v>165</v>
      </c>
      <c r="D561" s="274">
        <v>96.875699999999995</v>
      </c>
      <c r="E561" s="274"/>
      <c r="F561" s="274" t="s">
        <v>321</v>
      </c>
      <c r="G561" s="274">
        <v>9</v>
      </c>
      <c r="H561" s="274">
        <v>9.2619999999999987</v>
      </c>
      <c r="I561" s="443" t="s">
        <v>166</v>
      </c>
      <c r="J561" s="277">
        <v>2329.92</v>
      </c>
      <c r="K561" s="277">
        <v>2446.8000000000002</v>
      </c>
      <c r="L561" s="277">
        <v>2257.13</v>
      </c>
      <c r="M561" s="298">
        <v>1</v>
      </c>
    </row>
    <row r="562" spans="2:13" s="89" customFormat="1" ht="28.5" x14ac:dyDescent="0.8">
      <c r="B562" s="297" t="s">
        <v>388</v>
      </c>
      <c r="C562" s="442" t="s">
        <v>165</v>
      </c>
      <c r="D562" s="274">
        <v>97.181700000000006</v>
      </c>
      <c r="E562" s="274"/>
      <c r="F562" s="274" t="s">
        <v>544</v>
      </c>
      <c r="G562" s="274">
        <v>9</v>
      </c>
      <c r="H562" s="274">
        <v>9.277000000000001</v>
      </c>
      <c r="I562" s="443" t="s">
        <v>166</v>
      </c>
      <c r="J562" s="277">
        <v>8414.69</v>
      </c>
      <c r="K562" s="277">
        <v>8836.7999999999993</v>
      </c>
      <c r="L562" s="277">
        <v>8177.54</v>
      </c>
      <c r="M562" s="298">
        <v>1</v>
      </c>
    </row>
    <row r="563" spans="2:13" s="89" customFormat="1" ht="28.5" x14ac:dyDescent="0.8">
      <c r="B563" s="297" t="s">
        <v>230</v>
      </c>
      <c r="C563" s="442" t="s">
        <v>165</v>
      </c>
      <c r="D563" s="274">
        <v>97.560900000000004</v>
      </c>
      <c r="E563" s="274"/>
      <c r="F563" s="274" t="s">
        <v>405</v>
      </c>
      <c r="G563" s="274">
        <v>9</v>
      </c>
      <c r="H563" s="274">
        <v>9.2959999999999994</v>
      </c>
      <c r="I563" s="443" t="s">
        <v>166</v>
      </c>
      <c r="J563" s="277">
        <v>39434.06</v>
      </c>
      <c r="K563" s="277">
        <v>40500.82</v>
      </c>
      <c r="L563" s="277">
        <v>38472.25</v>
      </c>
      <c r="M563" s="298">
        <v>1</v>
      </c>
    </row>
    <row r="564" spans="2:13" s="88" customFormat="1" ht="28.5" x14ac:dyDescent="0.8">
      <c r="B564" s="295" t="s">
        <v>171</v>
      </c>
      <c r="C564" s="454"/>
      <c r="D564" s="455"/>
      <c r="E564" s="455"/>
      <c r="F564" s="455"/>
      <c r="G564" s="455"/>
      <c r="H564" s="455"/>
      <c r="I564" s="456"/>
      <c r="J564" s="457">
        <v>50178.67</v>
      </c>
      <c r="K564" s="457">
        <v>51784.42</v>
      </c>
      <c r="L564" s="457">
        <v>48906.92</v>
      </c>
      <c r="M564" s="296">
        <v>3</v>
      </c>
    </row>
    <row r="565" spans="2:13" s="88" customFormat="1" ht="28.5" x14ac:dyDescent="0.8">
      <c r="B565" s="295" t="s">
        <v>256</v>
      </c>
      <c r="C565" s="454"/>
      <c r="D565" s="455"/>
      <c r="E565" s="455"/>
      <c r="F565" s="455"/>
      <c r="G565" s="455"/>
      <c r="H565" s="455"/>
      <c r="I565" s="456"/>
      <c r="J565" s="457"/>
      <c r="K565" s="457"/>
      <c r="L565" s="457"/>
      <c r="M565" s="296"/>
    </row>
    <row r="566" spans="2:13" s="89" customFormat="1" ht="28.5" x14ac:dyDescent="0.8">
      <c r="B566" s="297" t="s">
        <v>257</v>
      </c>
      <c r="C566" s="442" t="s">
        <v>165</v>
      </c>
      <c r="D566" s="274">
        <v>98.1113</v>
      </c>
      <c r="E566" s="274"/>
      <c r="F566" s="274" t="s">
        <v>379</v>
      </c>
      <c r="G566" s="274">
        <v>9</v>
      </c>
      <c r="H566" s="274">
        <v>9.3229999999999986</v>
      </c>
      <c r="I566" s="443" t="s">
        <v>166</v>
      </c>
      <c r="J566" s="277">
        <v>9682.76</v>
      </c>
      <c r="K566" s="277">
        <v>10168.48</v>
      </c>
      <c r="L566" s="277">
        <v>9499.89</v>
      </c>
      <c r="M566" s="298">
        <v>1</v>
      </c>
    </row>
    <row r="567" spans="2:13" s="96" customFormat="1" ht="28.5" x14ac:dyDescent="0.8">
      <c r="B567" s="315" t="s">
        <v>171</v>
      </c>
      <c r="C567" s="322"/>
      <c r="D567" s="323"/>
      <c r="E567" s="323"/>
      <c r="F567" s="324"/>
      <c r="G567" s="325"/>
      <c r="H567" s="325"/>
      <c r="I567" s="322"/>
      <c r="J567" s="326">
        <f>SUM(J566)</f>
        <v>9682.76</v>
      </c>
      <c r="K567" s="326">
        <f>SUM(K566)</f>
        <v>10168.48</v>
      </c>
      <c r="L567" s="326">
        <f>SUM(L566)</f>
        <v>9499.89</v>
      </c>
      <c r="M567" s="327">
        <f>SUM(M566)</f>
        <v>1</v>
      </c>
    </row>
    <row r="568" spans="2:13" s="91" customFormat="1" ht="6.75" customHeight="1" x14ac:dyDescent="0.8">
      <c r="B568" s="303"/>
      <c r="C568" s="286"/>
      <c r="D568" s="328"/>
      <c r="E568" s="328"/>
      <c r="F568" s="329"/>
      <c r="G568" s="330"/>
      <c r="H568" s="330"/>
      <c r="I568" s="286"/>
      <c r="J568" s="326"/>
      <c r="K568" s="326"/>
      <c r="L568" s="326"/>
      <c r="M568" s="327"/>
    </row>
    <row r="569" spans="2:13" s="94" customFormat="1" ht="30.75" x14ac:dyDescent="0.85">
      <c r="B569" s="331" t="s">
        <v>231</v>
      </c>
      <c r="C569" s="332"/>
      <c r="D569" s="332"/>
      <c r="E569" s="332"/>
      <c r="F569" s="332"/>
      <c r="G569" s="332"/>
      <c r="H569" s="332"/>
      <c r="I569" s="333"/>
      <c r="J569" s="334">
        <f>J55+J65+J68+J71+J77+J82+J86+J100+J114+J118+J175+J185+J275+J281+J393+J397+J442+J449+J473+J499+J545+J559+J564+J567</f>
        <v>595359795.25</v>
      </c>
      <c r="K569" s="334">
        <f>K55+K65+K68+K71+K77+K82+K86+K100+K114+K118+K175+K185+K275+K281+K393+K397+K442+K449+K473+K499+K545+K559+K564+K567</f>
        <v>591034377.95999992</v>
      </c>
      <c r="L569" s="334">
        <f>L55+L65+L68+L71+L77+L82+L86+L100+L114+L118+L175+L185+L275+L281+L393+L397+L442+L449+L473+L499+L545+L559+L564+L567</f>
        <v>580865025.49000001</v>
      </c>
      <c r="M569" s="335">
        <f>M55+M65+M68+M71+M77+M82+M86+M100+M114+M118+M175+M185+M275+M281+M393+M397+M442+M449+M473+M499+M545+M559+M564+M567</f>
        <v>653</v>
      </c>
    </row>
    <row r="570" spans="2:13" s="88" customFormat="1" ht="6" customHeight="1" x14ac:dyDescent="0.8">
      <c r="B570" s="336"/>
      <c r="J570" s="337"/>
      <c r="K570" s="337"/>
      <c r="L570" s="337"/>
      <c r="M570" s="338"/>
    </row>
    <row r="571" spans="2:13" s="89" customFormat="1" ht="28.5" x14ac:dyDescent="0.8">
      <c r="B571" s="339" t="s">
        <v>232</v>
      </c>
      <c r="C571" s="340"/>
      <c r="D571" s="340"/>
      <c r="E571" s="340"/>
      <c r="F571" s="340"/>
      <c r="G571" s="340"/>
      <c r="H571" s="340"/>
      <c r="I571" s="340"/>
      <c r="J571" s="341"/>
      <c r="K571" s="341"/>
      <c r="L571" s="341"/>
      <c r="M571" s="342"/>
    </row>
    <row r="572" spans="2:13" s="69" customFormat="1" x14ac:dyDescent="0.6">
      <c r="B572" s="343" t="s">
        <v>233</v>
      </c>
      <c r="C572" s="344"/>
      <c r="D572" s="344"/>
      <c r="E572" s="344"/>
      <c r="F572" s="344"/>
      <c r="G572" s="344"/>
      <c r="H572" s="344"/>
      <c r="I572" s="344"/>
      <c r="J572" s="345"/>
      <c r="K572" s="345"/>
      <c r="L572" s="345"/>
      <c r="M572" s="346"/>
    </row>
    <row r="573" spans="2:13" s="69" customFormat="1" ht="6.75" customHeight="1" x14ac:dyDescent="0.6">
      <c r="B573" s="344"/>
      <c r="C573" s="344"/>
      <c r="D573" s="344"/>
      <c r="E573" s="344"/>
      <c r="F573" s="344"/>
      <c r="G573" s="344"/>
      <c r="H573" s="344"/>
      <c r="I573" s="344"/>
      <c r="J573" s="344"/>
      <c r="K573" s="345"/>
      <c r="L573" s="345"/>
      <c r="M573" s="344"/>
    </row>
    <row r="574" spans="2:13" s="69" customFormat="1" ht="6.75" customHeight="1" x14ac:dyDescent="0.6">
      <c r="B574" s="347"/>
      <c r="C574" s="347"/>
      <c r="D574" s="347"/>
      <c r="E574" s="347"/>
      <c r="F574" s="347"/>
      <c r="G574" s="347"/>
      <c r="H574" s="347"/>
      <c r="I574" s="347"/>
      <c r="J574" s="347"/>
      <c r="K574" s="347"/>
      <c r="L574" s="347"/>
      <c r="M574" s="347"/>
    </row>
    <row r="575" spans="2:13" s="94" customFormat="1" ht="30.75" x14ac:dyDescent="0.85">
      <c r="B575" s="348" t="s">
        <v>234</v>
      </c>
      <c r="C575" s="348"/>
      <c r="D575" s="348"/>
      <c r="E575" s="348"/>
      <c r="F575" s="348"/>
      <c r="G575" s="348"/>
      <c r="H575" s="348"/>
      <c r="I575" s="349"/>
      <c r="J575" s="350"/>
      <c r="K575" s="351">
        <f>K569+K48</f>
        <v>591596597.95999992</v>
      </c>
      <c r="L575" s="351">
        <f>L569+L48</f>
        <v>581594164.45000005</v>
      </c>
      <c r="M575" s="352">
        <f>M569+M48</f>
        <v>743</v>
      </c>
    </row>
    <row r="576" spans="2:13" ht="6.75" customHeight="1" x14ac:dyDescent="0.6">
      <c r="B576" s="74"/>
      <c r="C576" s="74"/>
      <c r="D576" s="74"/>
      <c r="E576" s="74"/>
      <c r="F576" s="74"/>
      <c r="G576" s="74"/>
      <c r="H576" s="74"/>
      <c r="I576" s="74"/>
      <c r="J576" s="75"/>
      <c r="K576" s="75"/>
      <c r="L576" s="74"/>
      <c r="M576" s="74"/>
    </row>
    <row r="577" spans="2:13" x14ac:dyDescent="0.6">
      <c r="B577" s="69"/>
      <c r="C577" s="69"/>
      <c r="D577" s="69"/>
      <c r="E577" s="69"/>
      <c r="F577" s="69"/>
      <c r="G577" s="69"/>
      <c r="H577" s="69"/>
      <c r="I577" s="69"/>
      <c r="J577" s="71"/>
      <c r="K577" s="71"/>
      <c r="L577" s="69"/>
      <c r="M577" s="69"/>
    </row>
    <row r="578" spans="2:13" ht="23.25" x14ac:dyDescent="0.65">
      <c r="L578" s="76"/>
    </row>
    <row r="579" spans="2:13" ht="23.25" x14ac:dyDescent="0.65">
      <c r="L579" s="76"/>
    </row>
    <row r="580" spans="2:13" ht="23.25" x14ac:dyDescent="0.65">
      <c r="K580" s="77"/>
      <c r="L580" s="76"/>
    </row>
    <row r="581" spans="2:13" ht="23.25" x14ac:dyDescent="0.65">
      <c r="K581" s="77"/>
      <c r="L581" s="76"/>
    </row>
    <row r="582" spans="2:13" ht="23.25" x14ac:dyDescent="0.65">
      <c r="L582" s="76"/>
    </row>
    <row r="583" spans="2:13" ht="23.25" x14ac:dyDescent="0.65">
      <c r="L583" s="76"/>
    </row>
    <row r="584" spans="2:13" ht="23.25" x14ac:dyDescent="0.65">
      <c r="L584" s="76"/>
    </row>
    <row r="585" spans="2:13" ht="23.25" x14ac:dyDescent="0.65">
      <c r="L585" s="76"/>
    </row>
    <row r="586" spans="2:13" ht="23.25" x14ac:dyDescent="0.65">
      <c r="L586" s="76"/>
    </row>
    <row r="587" spans="2:13" ht="23.25" x14ac:dyDescent="0.65">
      <c r="L587" s="76"/>
    </row>
  </sheetData>
  <mergeCells count="3">
    <mergeCell ref="B1:G1"/>
    <mergeCell ref="B3:M3"/>
    <mergeCell ref="B50:M50"/>
  </mergeCells>
  <printOptions horizontalCentered="1"/>
  <pageMargins left="0.23622047244094491" right="0.6692913385826772" top="0.15748031496062992" bottom="0.15748031496062992" header="0.15748031496062992" footer="0.15748031496062992"/>
  <pageSetup scale="10" orientation="landscape" horizontalDpi="300" verticalDpi="127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9D703-2A9B-4AA8-85FD-1D43A36D44D1}">
  <sheetPr>
    <pageSetUpPr fitToPage="1"/>
  </sheetPr>
  <dimension ref="A1:G38"/>
  <sheetViews>
    <sheetView showGridLines="0" tabSelected="1" zoomScale="69" zoomScaleNormal="69" workbookViewId="0">
      <selection activeCell="B1" sqref="B1:C1"/>
    </sheetView>
  </sheetViews>
  <sheetFormatPr baseColWidth="10" defaultColWidth="12.85546875" defaultRowHeight="19.5" x14ac:dyDescent="0.25"/>
  <cols>
    <col min="1" max="1" width="1.140625" style="78" customWidth="1"/>
    <col min="2" max="2" width="85" style="79" customWidth="1"/>
    <col min="3" max="3" width="33.5703125" style="80" customWidth="1"/>
    <col min="4" max="4" width="12.5703125" style="81" customWidth="1"/>
    <col min="5" max="5" width="5.7109375" style="81" customWidth="1"/>
    <col min="6" max="6" width="31.85546875" style="80" customWidth="1"/>
    <col min="7" max="7" width="15.5703125" style="81" customWidth="1"/>
    <col min="8" max="16384" width="12.85546875" style="78"/>
  </cols>
  <sheetData>
    <row r="1" spans="2:7" ht="97.5" customHeight="1" x14ac:dyDescent="0.25">
      <c r="B1" s="493" t="s">
        <v>597</v>
      </c>
      <c r="C1" s="493"/>
      <c r="D1" s="363"/>
    </row>
    <row r="3" spans="2:7" s="85" customFormat="1" ht="42.75" customHeight="1" x14ac:dyDescent="0.25">
      <c r="B3" s="364" t="s">
        <v>41</v>
      </c>
      <c r="C3" s="366" t="s">
        <v>235</v>
      </c>
      <c r="D3" s="365" t="s">
        <v>84</v>
      </c>
      <c r="E3" s="365"/>
      <c r="F3" s="366" t="s">
        <v>236</v>
      </c>
      <c r="G3" s="365" t="s">
        <v>84</v>
      </c>
    </row>
    <row r="4" spans="2:7" s="84" customFormat="1" ht="35.450000000000003" customHeight="1" x14ac:dyDescent="0.8">
      <c r="B4" s="367" t="s">
        <v>237</v>
      </c>
      <c r="C4" s="368"/>
      <c r="D4" s="369"/>
      <c r="E4" s="369"/>
      <c r="F4" s="368"/>
      <c r="G4" s="369"/>
    </row>
    <row r="5" spans="2:7" ht="20.25" x14ac:dyDescent="0.25">
      <c r="B5" s="382" t="s">
        <v>238</v>
      </c>
      <c r="C5" s="383">
        <v>527220</v>
      </c>
      <c r="D5" s="381">
        <f>(C5/$C$36)*100</f>
        <v>8.911815953945823E-2</v>
      </c>
      <c r="E5" s="381"/>
      <c r="F5" s="383">
        <v>706588.96</v>
      </c>
      <c r="G5" s="381">
        <f>(F5/$F$36)*100</f>
        <v>0.12149175545256795</v>
      </c>
    </row>
    <row r="6" spans="2:7" ht="20.25" x14ac:dyDescent="0.25">
      <c r="B6" s="382" t="s">
        <v>159</v>
      </c>
      <c r="C6" s="383">
        <v>35000</v>
      </c>
      <c r="D6" s="381">
        <f>(C6/$C$36)*100</f>
        <v>5.9161935887884331E-3</v>
      </c>
      <c r="E6" s="381"/>
      <c r="F6" s="383">
        <v>22550</v>
      </c>
      <c r="G6" s="381">
        <f>(F6/$F$36)*100</f>
        <v>3.8772741162774573E-3</v>
      </c>
    </row>
    <row r="7" spans="2:7" ht="20.25" x14ac:dyDescent="0.25">
      <c r="B7" s="378"/>
      <c r="C7" s="379">
        <f>SUM(C5:C6)</f>
        <v>562220</v>
      </c>
      <c r="D7" s="380"/>
      <c r="E7" s="380"/>
      <c r="F7" s="379">
        <f>SUM(F5:F6)</f>
        <v>729138.96</v>
      </c>
      <c r="G7" s="381"/>
    </row>
    <row r="8" spans="2:7" x14ac:dyDescent="0.25">
      <c r="B8" s="370"/>
      <c r="C8" s="371"/>
      <c r="D8" s="372"/>
      <c r="E8" s="372"/>
      <c r="F8" s="371"/>
      <c r="G8" s="372"/>
    </row>
    <row r="9" spans="2:7" ht="20.25" x14ac:dyDescent="0.35">
      <c r="B9" s="367" t="s">
        <v>239</v>
      </c>
      <c r="C9" s="371"/>
      <c r="D9" s="372"/>
      <c r="E9" s="372"/>
      <c r="F9" s="371"/>
      <c r="G9" s="373"/>
    </row>
    <row r="10" spans="2:7" ht="20.25" x14ac:dyDescent="0.25">
      <c r="B10" s="382" t="s">
        <v>436</v>
      </c>
      <c r="C10" s="383">
        <v>360000</v>
      </c>
      <c r="D10" s="381">
        <f>(C10/$C$36)*100</f>
        <v>6.0852276913252464E-2</v>
      </c>
      <c r="E10" s="381"/>
      <c r="F10" s="383">
        <v>333784.03999999998</v>
      </c>
      <c r="G10" s="381">
        <f>(F10/$F$36)*100</f>
        <v>5.7391229211464272E-2</v>
      </c>
    </row>
    <row r="11" spans="2:7" ht="20.25" x14ac:dyDescent="0.25">
      <c r="B11" s="382" t="s">
        <v>163</v>
      </c>
      <c r="C11" s="383">
        <v>1917640</v>
      </c>
      <c r="D11" s="381">
        <f>(C11/$C$36)*100</f>
        <v>0.32414655638869294</v>
      </c>
      <c r="E11" s="381"/>
      <c r="F11" s="383">
        <v>1809101.9300000002</v>
      </c>
      <c r="G11" s="381">
        <f>(F11/$F$36)*100</f>
        <v>0.31105916128144534</v>
      </c>
    </row>
    <row r="12" spans="2:7" ht="20.25" x14ac:dyDescent="0.25">
      <c r="B12" s="382" t="s">
        <v>438</v>
      </c>
      <c r="C12" s="383">
        <v>44652.5</v>
      </c>
      <c r="D12" s="381">
        <f>(C12/$C$36)*100</f>
        <v>7.5477952635250155E-3</v>
      </c>
      <c r="E12" s="381"/>
      <c r="F12" s="383">
        <v>8782.2199999999993</v>
      </c>
      <c r="G12" s="381">
        <f>(F12/$F$36)*100</f>
        <v>1.5100254673815613E-3</v>
      </c>
    </row>
    <row r="13" spans="2:7" ht="20.25" x14ac:dyDescent="0.25">
      <c r="B13" s="382" t="s">
        <v>243</v>
      </c>
      <c r="C13" s="383">
        <v>234388.49</v>
      </c>
      <c r="D13" s="381">
        <f>(C13/$C$36)*100</f>
        <v>3.9619648052108623E-2</v>
      </c>
      <c r="E13" s="381"/>
      <c r="F13" s="383">
        <v>220594.25</v>
      </c>
      <c r="G13" s="381">
        <f>(F13/$F$36)*100</f>
        <v>3.7929240608631419E-2</v>
      </c>
    </row>
    <row r="14" spans="2:7" ht="20.25" x14ac:dyDescent="0.25">
      <c r="B14" s="382" t="s">
        <v>174</v>
      </c>
      <c r="C14" s="383">
        <v>1000000</v>
      </c>
      <c r="D14" s="381">
        <f>(C14/$C$36)*100</f>
        <v>0.16903410253681236</v>
      </c>
      <c r="E14" s="381"/>
      <c r="F14" s="383">
        <v>988579.25</v>
      </c>
      <c r="G14" s="381">
        <f>(F14/$F$36)*100</f>
        <v>0.16997750500727188</v>
      </c>
    </row>
    <row r="15" spans="2:7" ht="20.25" x14ac:dyDescent="0.25">
      <c r="B15" s="382" t="s">
        <v>337</v>
      </c>
      <c r="C15" s="383">
        <v>52130</v>
      </c>
      <c r="D15" s="381">
        <f>(C15/$C$36)*100</f>
        <v>8.8117477652440296E-3</v>
      </c>
      <c r="E15" s="381"/>
      <c r="F15" s="383">
        <v>42925.19</v>
      </c>
      <c r="G15" s="381">
        <f>(F15/$F$36)*100</f>
        <v>7.3806087859552968E-3</v>
      </c>
    </row>
    <row r="16" spans="2:7" ht="20.25" x14ac:dyDescent="0.25">
      <c r="B16" s="382" t="s">
        <v>391</v>
      </c>
      <c r="C16" s="383">
        <v>800000</v>
      </c>
      <c r="D16" s="381">
        <f>(C16/$C$36)*100</f>
        <v>0.13522728202944992</v>
      </c>
      <c r="E16" s="381"/>
      <c r="F16" s="383">
        <v>781407.94</v>
      </c>
      <c r="G16" s="381">
        <f>(F16/$F$36)*100</f>
        <v>0.13435622084326776</v>
      </c>
    </row>
    <row r="17" spans="2:7" ht="20.25" x14ac:dyDescent="0.25">
      <c r="B17" s="382" t="s">
        <v>175</v>
      </c>
      <c r="C17" s="383">
        <v>335247.48</v>
      </c>
      <c r="D17" s="381">
        <f>(C17/$C$36)*100</f>
        <v>5.666825690952796E-2</v>
      </c>
      <c r="E17" s="381"/>
      <c r="F17" s="383">
        <v>295351.09999999998</v>
      </c>
      <c r="G17" s="381">
        <f>(F17/$F$36)*100</f>
        <v>5.0783023292420168E-2</v>
      </c>
    </row>
    <row r="18" spans="2:7" ht="20.25" x14ac:dyDescent="0.25">
      <c r="B18" s="382" t="s">
        <v>176</v>
      </c>
      <c r="C18" s="383">
        <v>70536832.650000006</v>
      </c>
      <c r="D18" s="381">
        <f>(C18/$C$36)*100</f>
        <v>11.923130202782078</v>
      </c>
      <c r="E18" s="381"/>
      <c r="F18" s="383">
        <v>69614450.160000011</v>
      </c>
      <c r="G18" s="381">
        <f>(F18/$F$36)*100</f>
        <v>11.969592271585592</v>
      </c>
    </row>
    <row r="19" spans="2:7" ht="20.25" x14ac:dyDescent="0.25">
      <c r="B19" s="382" t="s">
        <v>341</v>
      </c>
      <c r="C19" s="383">
        <v>2500000</v>
      </c>
      <c r="D19" s="381">
        <f>(C19/$C$36)*100</f>
        <v>0.42258525634203098</v>
      </c>
      <c r="E19" s="381"/>
      <c r="F19" s="383">
        <v>2316409.75</v>
      </c>
      <c r="G19" s="381">
        <f>(F19/$F$36)*100</f>
        <v>0.39828627788770449</v>
      </c>
    </row>
    <row r="20" spans="2:7" ht="20.25" x14ac:dyDescent="0.25">
      <c r="B20" s="382" t="s">
        <v>186</v>
      </c>
      <c r="C20" s="383">
        <v>16136458.199999999</v>
      </c>
      <c r="D20" s="381">
        <f>(C20/$C$36)*100</f>
        <v>2.7276117299597868</v>
      </c>
      <c r="E20" s="381"/>
      <c r="F20" s="383">
        <v>16086780.379999995</v>
      </c>
      <c r="G20" s="381">
        <f>(F20/$F$36)*100</f>
        <v>2.7659803628210207</v>
      </c>
    </row>
    <row r="21" spans="2:7" ht="20.25" x14ac:dyDescent="0.25">
      <c r="B21" s="382" t="s">
        <v>188</v>
      </c>
      <c r="C21" s="383">
        <v>4519371.18</v>
      </c>
      <c r="D21" s="381">
        <f>(C21/$C$36)*100</f>
        <v>0.76392785144203479</v>
      </c>
      <c r="E21" s="381"/>
      <c r="F21" s="383">
        <v>4133597.32</v>
      </c>
      <c r="G21" s="381">
        <f>(F21/$F$36)*100</f>
        <v>0.71073569383369684</v>
      </c>
    </row>
    <row r="22" spans="2:7" ht="20.25" x14ac:dyDescent="0.25">
      <c r="B22" s="382" t="s">
        <v>189</v>
      </c>
      <c r="C22" s="383">
        <v>39415724.710000001</v>
      </c>
      <c r="D22" s="381">
        <f>(C22/$C$36)*100</f>
        <v>6.662601652192909</v>
      </c>
      <c r="E22" s="381"/>
      <c r="F22" s="383">
        <v>32750124.350000005</v>
      </c>
      <c r="G22" s="381">
        <f>(F22/$F$36)*100</f>
        <v>5.6310957626218672</v>
      </c>
    </row>
    <row r="23" spans="2:7" ht="20.25" x14ac:dyDescent="0.25">
      <c r="B23" s="382" t="s">
        <v>351</v>
      </c>
      <c r="C23" s="383">
        <v>219811</v>
      </c>
      <c r="D23" s="381">
        <f>(C23/$C$36)*100</f>
        <v>3.7155555112719271E-2</v>
      </c>
      <c r="E23" s="381"/>
      <c r="F23" s="383">
        <v>220873.24</v>
      </c>
      <c r="G23" s="381">
        <f>(F23/$F$36)*100</f>
        <v>3.7977210484715682E-2</v>
      </c>
    </row>
    <row r="24" spans="2:7" ht="20.25" x14ac:dyDescent="0.25">
      <c r="B24" s="382" t="s">
        <v>203</v>
      </c>
      <c r="C24" s="383">
        <v>29797615.170000002</v>
      </c>
      <c r="D24" s="381">
        <f>(C24/$C$36)*100</f>
        <v>5.0368131379982559</v>
      </c>
      <c r="E24" s="381"/>
      <c r="F24" s="383">
        <v>28216549.739999998</v>
      </c>
      <c r="G24" s="381">
        <f>(F24/$F$36)*100</f>
        <v>4.8515874925746081</v>
      </c>
    </row>
    <row r="25" spans="2:7" ht="20.25" x14ac:dyDescent="0.25">
      <c r="B25" s="382" t="s">
        <v>374</v>
      </c>
      <c r="C25" s="383">
        <v>358081</v>
      </c>
      <c r="D25" s="381">
        <f>(C25/$C$36)*100</f>
        <v>6.0527900470484321E-2</v>
      </c>
      <c r="E25" s="381"/>
      <c r="F25" s="383">
        <v>357945.1</v>
      </c>
      <c r="G25" s="381">
        <f>(F25/$F$36)*100</f>
        <v>6.1545510921434406E-2</v>
      </c>
    </row>
    <row r="26" spans="2:7" ht="20.25" x14ac:dyDescent="0.25">
      <c r="B26" s="382" t="s">
        <v>214</v>
      </c>
      <c r="C26" s="383">
        <v>5639061.4600000009</v>
      </c>
      <c r="D26" s="381">
        <f>(C26/$C$36)*100</f>
        <v>0.95319369304102708</v>
      </c>
      <c r="E26" s="381"/>
      <c r="F26" s="383">
        <v>5629278.0599999996</v>
      </c>
      <c r="G26" s="381">
        <f>(F26/$F$36)*100</f>
        <v>0.96790483881891687</v>
      </c>
    </row>
    <row r="27" spans="2:7" ht="20.25" x14ac:dyDescent="0.25">
      <c r="B27" s="382" t="s">
        <v>251</v>
      </c>
      <c r="C27" s="383">
        <v>22000000</v>
      </c>
      <c r="D27" s="381">
        <f>(C27/$C$36)*100</f>
        <v>3.7187502558098724</v>
      </c>
      <c r="E27" s="381"/>
      <c r="F27" s="383">
        <v>22065836.84</v>
      </c>
      <c r="G27" s="381">
        <f>(F27/$F$36)*100</f>
        <v>3.7940265203429515</v>
      </c>
    </row>
    <row r="28" spans="2:7" ht="20.25" x14ac:dyDescent="0.25">
      <c r="B28" s="382" t="s">
        <v>217</v>
      </c>
      <c r="C28" s="383">
        <v>104050000</v>
      </c>
      <c r="D28" s="381">
        <f>(C28/$C$36)*100</f>
        <v>17.587998368955329</v>
      </c>
      <c r="E28" s="381"/>
      <c r="F28" s="383">
        <v>104059317.97</v>
      </c>
      <c r="G28" s="381">
        <f>(F28/$F$36)*100</f>
        <v>17.892084262641536</v>
      </c>
    </row>
    <row r="29" spans="2:7" ht="20.25" x14ac:dyDescent="0.25">
      <c r="B29" s="382" t="s">
        <v>222</v>
      </c>
      <c r="C29" s="383">
        <v>50530000</v>
      </c>
      <c r="D29" s="381">
        <f>(C29/$C$36)*100</f>
        <v>8.5412932011851304</v>
      </c>
      <c r="E29" s="381"/>
      <c r="F29" s="383">
        <v>50538558.609999999</v>
      </c>
      <c r="G29" s="381">
        <f>(F29/$F$36)*100</f>
        <v>8.6896605398015172</v>
      </c>
    </row>
    <row r="30" spans="2:7" ht="20.25" x14ac:dyDescent="0.25">
      <c r="B30" s="382" t="s">
        <v>224</v>
      </c>
      <c r="C30" s="383">
        <v>225749910.66</v>
      </c>
      <c r="D30" s="381">
        <f>(C30/$C$36)*100</f>
        <v>38.159433546178676</v>
      </c>
      <c r="E30" s="381"/>
      <c r="F30" s="383">
        <v>225801194.99000001</v>
      </c>
      <c r="G30" s="381">
        <f>(F30/$F$36)*100</f>
        <v>38.824528991540845</v>
      </c>
    </row>
    <row r="31" spans="2:7" ht="20.25" x14ac:dyDescent="0.25">
      <c r="B31" s="382" t="s">
        <v>227</v>
      </c>
      <c r="C31" s="383">
        <v>14775500.559999999</v>
      </c>
      <c r="D31" s="381">
        <f>(C31/$C$36)*100</f>
        <v>2.4975634766917687</v>
      </c>
      <c r="E31" s="381"/>
      <c r="F31" s="383">
        <v>14535176.25</v>
      </c>
      <c r="G31" s="381">
        <f>(F31/$F$36)*100</f>
        <v>2.4991956829115667</v>
      </c>
    </row>
    <row r="32" spans="2:7" ht="20.25" x14ac:dyDescent="0.25">
      <c r="B32" s="382" t="s">
        <v>228</v>
      </c>
      <c r="C32" s="383">
        <v>51784.42</v>
      </c>
      <c r="D32" s="381">
        <f>(C32/$C$36)*100</f>
        <v>8.7533329600893578E-3</v>
      </c>
      <c r="E32" s="381"/>
      <c r="F32" s="383">
        <v>48906.92</v>
      </c>
      <c r="G32" s="381">
        <f>(F32/$F$36)*100</f>
        <v>8.4091146351597465E-3</v>
      </c>
    </row>
    <row r="33" spans="1:7" ht="20.25" x14ac:dyDescent="0.25">
      <c r="B33" s="382" t="s">
        <v>256</v>
      </c>
      <c r="C33" s="383">
        <v>10168.48</v>
      </c>
      <c r="D33" s="381">
        <f>(C33/$C$36)*100</f>
        <v>1.7188198909635259E-3</v>
      </c>
      <c r="E33" s="381"/>
      <c r="F33" s="383">
        <v>9499.89</v>
      </c>
      <c r="G33" s="381">
        <f>(F33/$F$36)*100</f>
        <v>1.6334225101766319E-3</v>
      </c>
    </row>
    <row r="34" spans="1:7" ht="20.25" x14ac:dyDescent="0.25">
      <c r="B34" s="382"/>
      <c r="C34" s="379">
        <f>SUM(C10:C33)</f>
        <v>591034377.95999992</v>
      </c>
      <c r="D34" s="381"/>
      <c r="E34" s="381"/>
      <c r="F34" s="379">
        <f>SUM(F10:F33)</f>
        <v>580865025.49000001</v>
      </c>
      <c r="G34" s="381"/>
    </row>
    <row r="35" spans="1:7" x14ac:dyDescent="0.25">
      <c r="C35" s="82"/>
      <c r="F35" s="82"/>
    </row>
    <row r="36" spans="1:7" ht="25.5" x14ac:dyDescent="0.25">
      <c r="B36" s="374" t="s">
        <v>240</v>
      </c>
      <c r="C36" s="375">
        <f>C34+C7</f>
        <v>591596597.95999992</v>
      </c>
      <c r="D36" s="376">
        <f>(C36/$C$36)*100</f>
        <v>100</v>
      </c>
      <c r="E36" s="377"/>
      <c r="F36" s="375">
        <f>F34+F7</f>
        <v>581594164.45000005</v>
      </c>
      <c r="G36" s="376">
        <f>(F36/F36)*100</f>
        <v>100</v>
      </c>
    </row>
    <row r="38" spans="1:7" s="80" customFormat="1" x14ac:dyDescent="0.25">
      <c r="A38" s="78"/>
      <c r="B38" s="79"/>
      <c r="D38" s="81"/>
      <c r="E38" s="81"/>
      <c r="F38" s="83"/>
      <c r="G38" s="81"/>
    </row>
  </sheetData>
  <mergeCells count="1">
    <mergeCell ref="B1:C1"/>
  </mergeCells>
  <pageMargins left="0.39370078740157483" right="0.39370078740157483" top="0.32" bottom="1" header="0" footer="0"/>
  <pageSetup scale="65" orientation="portrait" horizontalDpi="1270" verticalDpi="127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8</vt:i4>
      </vt:variant>
    </vt:vector>
  </HeadingPairs>
  <TitlesOfParts>
    <vt:vector size="17" baseType="lpstr">
      <vt:lpstr>Carátula</vt:lpstr>
      <vt:lpstr>Total Mensual</vt:lpstr>
      <vt:lpstr>BVGInfo</vt:lpstr>
      <vt:lpstr>Titulos</vt:lpstr>
      <vt:lpstr>Nacional</vt:lpstr>
      <vt:lpstr>CV Mes</vt:lpstr>
      <vt:lpstr>CV Acumulado</vt:lpstr>
      <vt:lpstr>Operaciones (mes)</vt:lpstr>
      <vt:lpstr>Titulos (mes)</vt:lpstr>
      <vt:lpstr>BVGInfo!Área_de_impresión</vt:lpstr>
      <vt:lpstr>'CV Acumulado'!Área_de_impresión</vt:lpstr>
      <vt:lpstr>'CV Mes'!Área_de_impresión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Fabricio Arellano</cp:lastModifiedBy>
  <cp:revision/>
  <dcterms:created xsi:type="dcterms:W3CDTF">2023-08-03T14:21:42Z</dcterms:created>
  <dcterms:modified xsi:type="dcterms:W3CDTF">2024-01-15T16:27:41Z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