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49BD4485-D152-466A-9DD7-A5C0D16DDAFE}" xr6:coauthVersionLast="47" xr6:coauthVersionMax="47" xr10:uidLastSave="{00000000-0000-0000-0000-000000000000}"/>
  <bookViews>
    <workbookView xWindow="-108" yWindow="-108" windowWidth="23256" windowHeight="12456" tabRatio="783" activeTab="1" xr2:uid="{00000000-000D-0000-FFFF-FFFF00000000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9" r:id="rId6"/>
    <sheet name="CV Año" sheetId="10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_FilterDatabase" localSheetId="7" hidden="1">'Operaciones (mes)'!$A$57:$L$610</definedName>
    <definedName name="_xlnm.Print_Area" localSheetId="2">BVGInfo!$B$2:$E$21</definedName>
    <definedName name="_xlnm.Print_Area" localSheetId="6">'CV Año'!$B$2:$P$55</definedName>
    <definedName name="_xlnm.Print_Area" localSheetId="5">'CV Mes'!#REF!</definedName>
    <definedName name="_xlnm.Print_Area" localSheetId="4">Nacional!$B$3:$F$65</definedName>
    <definedName name="_xlnm.Print_Area" localSheetId="7">'Operaciones (mes)'!$A$1:$L$41</definedName>
    <definedName name="_xlnm.Print_Area" localSheetId="3">Titulos!$B$2:$I$60</definedName>
    <definedName name="_xlnm.Print_Area" localSheetId="8">'Titulos (mes)'!$B$1:$G$40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12" l="1"/>
  <c r="H36" i="12"/>
  <c r="H32" i="12"/>
  <c r="H30" i="12"/>
  <c r="H29" i="12"/>
  <c r="H28" i="12"/>
  <c r="H13" i="12"/>
  <c r="H10" i="12"/>
  <c r="H9" i="12"/>
  <c r="H8" i="12"/>
  <c r="H7" i="12"/>
  <c r="H35" i="12" l="1"/>
  <c r="H11" i="12"/>
  <c r="H20" i="12"/>
  <c r="H14" i="12"/>
  <c r="H12" i="12"/>
  <c r="H18" i="12"/>
  <c r="J601" i="12"/>
  <c r="J612" i="12" s="1"/>
  <c r="K601" i="12"/>
  <c r="K612" i="12" s="1"/>
  <c r="L601" i="12"/>
  <c r="L612" i="12" s="1"/>
  <c r="I601" i="12"/>
  <c r="I612" i="12" s="1"/>
  <c r="L46" i="12"/>
  <c r="K46" i="12"/>
  <c r="J46" i="12"/>
  <c r="L51" i="12"/>
  <c r="K51" i="12"/>
  <c r="J51" i="12"/>
  <c r="L21" i="12"/>
  <c r="K21" i="12"/>
  <c r="J21" i="12"/>
  <c r="I21" i="12"/>
  <c r="L38" i="12"/>
  <c r="K38" i="12"/>
  <c r="J38" i="12"/>
  <c r="I38" i="12"/>
  <c r="C25" i="6"/>
  <c r="D15" i="4"/>
  <c r="F40" i="13"/>
  <c r="C40" i="13"/>
  <c r="C38" i="13"/>
  <c r="F9" i="13"/>
  <c r="C9" i="13"/>
  <c r="F38" i="13"/>
  <c r="J41" i="12" l="1"/>
  <c r="J53" i="12" s="1"/>
  <c r="K41" i="12"/>
  <c r="K53" i="12" s="1"/>
  <c r="I41" i="12"/>
  <c r="L41" i="12"/>
  <c r="L53" i="12" s="1"/>
  <c r="L618" i="12" s="1"/>
  <c r="D21" i="13"/>
  <c r="D6" i="13"/>
  <c r="D7" i="13"/>
  <c r="D14" i="13"/>
  <c r="D19" i="13"/>
  <c r="K618" i="12" l="1"/>
  <c r="J618" i="12"/>
  <c r="D40" i="13"/>
  <c r="D16" i="13"/>
  <c r="D22" i="13"/>
  <c r="D20" i="13"/>
  <c r="G23" i="13"/>
  <c r="D18" i="13"/>
  <c r="G14" i="13"/>
  <c r="D24" i="13"/>
  <c r="G20" i="13"/>
  <c r="D23" i="13"/>
  <c r="D25" i="13"/>
  <c r="D12" i="13"/>
  <c r="D17" i="13"/>
  <c r="D15" i="13"/>
  <c r="D13" i="13"/>
  <c r="G31" i="13"/>
  <c r="G30" i="13"/>
  <c r="G29" i="13"/>
  <c r="G28" i="13"/>
  <c r="G27" i="13"/>
  <c r="G26" i="13"/>
  <c r="D31" i="13"/>
  <c r="D30" i="13"/>
  <c r="D26" i="13"/>
  <c r="D29" i="13"/>
  <c r="D28" i="13"/>
  <c r="D27" i="13"/>
  <c r="G6" i="13"/>
  <c r="G37" i="13"/>
  <c r="G34" i="13"/>
  <c r="G36" i="13"/>
  <c r="G35" i="13"/>
  <c r="G33" i="13"/>
  <c r="G32" i="13"/>
  <c r="D8" i="13"/>
  <c r="D36" i="13"/>
  <c r="D37" i="13"/>
  <c r="D35" i="13"/>
  <c r="D34" i="13"/>
  <c r="D33" i="13"/>
  <c r="D32" i="13"/>
  <c r="G17" i="13"/>
  <c r="G8" i="13"/>
  <c r="G7" i="13"/>
  <c r="G18" i="13"/>
  <c r="G24" i="13"/>
  <c r="G15" i="13"/>
  <c r="G21" i="13"/>
  <c r="G12" i="13"/>
  <c r="G16" i="13"/>
  <c r="G13" i="13"/>
  <c r="G22" i="13"/>
  <c r="G19" i="13"/>
  <c r="G25" i="13"/>
  <c r="G40" i="13"/>
  <c r="D33" i="7"/>
  <c r="D34" i="7" s="1"/>
  <c r="L39" i="7" s="1"/>
  <c r="D6" i="7"/>
  <c r="L13" i="7" s="1"/>
  <c r="D10" i="5"/>
  <c r="C43" i="4"/>
  <c r="C42" i="4"/>
  <c r="J52" i="4" s="1"/>
  <c r="C15" i="4"/>
  <c r="O47" i="10"/>
  <c r="N47" i="10"/>
  <c r="L47" i="10"/>
  <c r="J47" i="10"/>
  <c r="H47" i="10"/>
  <c r="H53" i="10" s="1"/>
  <c r="F47" i="10"/>
  <c r="D47" i="10"/>
  <c r="O34" i="10"/>
  <c r="O53" i="10" s="1"/>
  <c r="N34" i="10"/>
  <c r="N53" i="10" s="1"/>
  <c r="L34" i="10"/>
  <c r="L53" i="10" s="1"/>
  <c r="J34" i="10"/>
  <c r="H34" i="10"/>
  <c r="F34" i="10"/>
  <c r="D34" i="10"/>
  <c r="O47" i="9"/>
  <c r="N47" i="9"/>
  <c r="L47" i="9"/>
  <c r="J47" i="9"/>
  <c r="H47" i="9"/>
  <c r="F47" i="9"/>
  <c r="F53" i="9" s="1"/>
  <c r="D47" i="9"/>
  <c r="O34" i="9"/>
  <c r="O53" i="9" s="1"/>
  <c r="N34" i="9"/>
  <c r="L34" i="9"/>
  <c r="J34" i="9"/>
  <c r="H34" i="9"/>
  <c r="F34" i="9"/>
  <c r="D34" i="9"/>
  <c r="L40" i="7"/>
  <c r="L34" i="7"/>
  <c r="L33" i="7"/>
  <c r="L9" i="7"/>
  <c r="L8" i="7"/>
  <c r="L14" i="7"/>
  <c r="L19" i="7"/>
  <c r="F5" i="7"/>
  <c r="M39" i="6"/>
  <c r="N34" i="6" s="1"/>
  <c r="Q34" i="6"/>
  <c r="Q35" i="6"/>
  <c r="Q36" i="6"/>
  <c r="Q37" i="6"/>
  <c r="Q38" i="6"/>
  <c r="Q39" i="6"/>
  <c r="Q33" i="6"/>
  <c r="E13" i="5"/>
  <c r="D16" i="5"/>
  <c r="D8" i="5"/>
  <c r="D12" i="5"/>
  <c r="F15" i="4"/>
  <c r="G15" i="4" s="1"/>
  <c r="D42" i="4"/>
  <c r="J24" i="4"/>
  <c r="K26" i="4"/>
  <c r="K24" i="4"/>
  <c r="J25" i="4"/>
  <c r="D53" i="9" l="1"/>
  <c r="E13" i="9" s="1"/>
  <c r="F6" i="7"/>
  <c r="L15" i="7" s="1"/>
  <c r="J53" i="9"/>
  <c r="K8" i="9" s="1"/>
  <c r="J53" i="4"/>
  <c r="L53" i="9"/>
  <c r="M42" i="9" s="1"/>
  <c r="I34" i="10"/>
  <c r="L35" i="7"/>
  <c r="F42" i="4"/>
  <c r="D43" i="4"/>
  <c r="F43" i="4" s="1"/>
  <c r="F44" i="4" s="1"/>
  <c r="N53" i="9"/>
  <c r="J53" i="10"/>
  <c r="L41" i="7"/>
  <c r="N33" i="6"/>
  <c r="N39" i="6"/>
  <c r="N38" i="6"/>
  <c r="N37" i="6"/>
  <c r="N36" i="6"/>
  <c r="N35" i="6"/>
  <c r="K32" i="10"/>
  <c r="K20" i="10"/>
  <c r="K8" i="10"/>
  <c r="K45" i="10"/>
  <c r="K27" i="10"/>
  <c r="K15" i="10"/>
  <c r="K23" i="10"/>
  <c r="K40" i="10"/>
  <c r="K22" i="10"/>
  <c r="K10" i="10"/>
  <c r="K39" i="10"/>
  <c r="K34" i="10"/>
  <c r="K29" i="10"/>
  <c r="K17" i="10"/>
  <c r="K28" i="10"/>
  <c r="K11" i="10"/>
  <c r="K42" i="10"/>
  <c r="K24" i="10"/>
  <c r="K12" i="10"/>
  <c r="K9" i="10"/>
  <c r="K6" i="10"/>
  <c r="K31" i="10"/>
  <c r="K19" i="10"/>
  <c r="K7" i="10"/>
  <c r="K21" i="10"/>
  <c r="K16" i="10"/>
  <c r="K30" i="10"/>
  <c r="K18" i="10"/>
  <c r="K44" i="10"/>
  <c r="K26" i="10"/>
  <c r="K14" i="10"/>
  <c r="K41" i="10"/>
  <c r="K43" i="10"/>
  <c r="K25" i="10"/>
  <c r="K13" i="10"/>
  <c r="I43" i="10"/>
  <c r="I25" i="10"/>
  <c r="I13" i="10"/>
  <c r="I44" i="10"/>
  <c r="I21" i="10"/>
  <c r="I28" i="10"/>
  <c r="I32" i="10"/>
  <c r="I20" i="10"/>
  <c r="I8" i="10"/>
  <c r="I45" i="10"/>
  <c r="I27" i="10"/>
  <c r="I15" i="10"/>
  <c r="I40" i="10"/>
  <c r="I22" i="10"/>
  <c r="I10" i="10"/>
  <c r="I41" i="10"/>
  <c r="I29" i="10"/>
  <c r="I17" i="10"/>
  <c r="I16" i="10"/>
  <c r="I11" i="10"/>
  <c r="I42" i="10"/>
  <c r="I24" i="10"/>
  <c r="I12" i="10"/>
  <c r="I26" i="10"/>
  <c r="I14" i="10"/>
  <c r="I23" i="10"/>
  <c r="I31" i="10"/>
  <c r="I19" i="10"/>
  <c r="I7" i="10"/>
  <c r="I30" i="10"/>
  <c r="I18" i="10"/>
  <c r="I6" i="10"/>
  <c r="I39" i="10"/>
  <c r="I9" i="10"/>
  <c r="E43" i="9"/>
  <c r="E40" i="9"/>
  <c r="E29" i="9"/>
  <c r="E17" i="9"/>
  <c r="E23" i="9"/>
  <c r="E41" i="9"/>
  <c r="E25" i="9"/>
  <c r="E24" i="9"/>
  <c r="E12" i="9"/>
  <c r="E31" i="9"/>
  <c r="E19" i="9"/>
  <c r="E7" i="9"/>
  <c r="E26" i="9"/>
  <c r="E14" i="9"/>
  <c r="E8" i="9"/>
  <c r="E45" i="9"/>
  <c r="E42" i="9"/>
  <c r="E39" i="9"/>
  <c r="E9" i="9"/>
  <c r="E32" i="9"/>
  <c r="E20" i="9"/>
  <c r="E28" i="9"/>
  <c r="E16" i="9"/>
  <c r="E11" i="9"/>
  <c r="E27" i="9"/>
  <c r="E15" i="9"/>
  <c r="E30" i="9"/>
  <c r="E18" i="9"/>
  <c r="E44" i="9"/>
  <c r="E22" i="9"/>
  <c r="E10" i="9"/>
  <c r="E6" i="9"/>
  <c r="K47" i="10"/>
  <c r="M45" i="10"/>
  <c r="M27" i="10"/>
  <c r="M15" i="10"/>
  <c r="M18" i="10"/>
  <c r="M40" i="10"/>
  <c r="M34" i="10"/>
  <c r="M22" i="10"/>
  <c r="M10" i="10"/>
  <c r="M23" i="10"/>
  <c r="M43" i="10"/>
  <c r="M29" i="10"/>
  <c r="M17" i="10"/>
  <c r="M42" i="10"/>
  <c r="M24" i="10"/>
  <c r="M12" i="10"/>
  <c r="M41" i="10"/>
  <c r="M31" i="10"/>
  <c r="M19" i="10"/>
  <c r="M7" i="10"/>
  <c r="M16" i="10"/>
  <c r="M30" i="10"/>
  <c r="M6" i="10"/>
  <c r="M25" i="10"/>
  <c r="M44" i="10"/>
  <c r="M26" i="10"/>
  <c r="M14" i="10"/>
  <c r="M13" i="10"/>
  <c r="M39" i="10"/>
  <c r="M21" i="10"/>
  <c r="M9" i="10"/>
  <c r="M11" i="10"/>
  <c r="M32" i="10"/>
  <c r="M20" i="10"/>
  <c r="M8" i="10"/>
  <c r="M28" i="10"/>
  <c r="I47" i="9"/>
  <c r="M47" i="10"/>
  <c r="M21" i="9"/>
  <c r="M9" i="9"/>
  <c r="M22" i="9"/>
  <c r="M17" i="9"/>
  <c r="M45" i="9"/>
  <c r="M24" i="9"/>
  <c r="M12" i="9"/>
  <c r="M23" i="9"/>
  <c r="M11" i="9"/>
  <c r="M27" i="9"/>
  <c r="M30" i="9"/>
  <c r="M18" i="9"/>
  <c r="M32" i="9"/>
  <c r="M20" i="9"/>
  <c r="M8" i="9"/>
  <c r="M31" i="9"/>
  <c r="M19" i="9"/>
  <c r="M7" i="9"/>
  <c r="G34" i="9"/>
  <c r="G53" i="9" s="1"/>
  <c r="G24" i="9"/>
  <c r="G12" i="9"/>
  <c r="G13" i="9"/>
  <c r="G8" i="9"/>
  <c r="G31" i="9"/>
  <c r="G19" i="9"/>
  <c r="G7" i="9"/>
  <c r="G6" i="9"/>
  <c r="G26" i="9"/>
  <c r="G14" i="9"/>
  <c r="G27" i="9"/>
  <c r="G21" i="9"/>
  <c r="G9" i="9"/>
  <c r="G30" i="9"/>
  <c r="G28" i="9"/>
  <c r="G16" i="9"/>
  <c r="G32" i="9"/>
  <c r="G15" i="9"/>
  <c r="G23" i="9"/>
  <c r="G11" i="9"/>
  <c r="G18" i="9"/>
  <c r="G22" i="9"/>
  <c r="G10" i="9"/>
  <c r="G25" i="9"/>
  <c r="G29" i="9"/>
  <c r="G17" i="9"/>
  <c r="G20" i="9"/>
  <c r="K26" i="9"/>
  <c r="K14" i="9"/>
  <c r="K9" i="9"/>
  <c r="K45" i="9"/>
  <c r="K42" i="9"/>
  <c r="K39" i="9"/>
  <c r="K28" i="9"/>
  <c r="K16" i="9"/>
  <c r="K17" i="9"/>
  <c r="K23" i="9"/>
  <c r="K11" i="9"/>
  <c r="K30" i="9"/>
  <c r="K27" i="9"/>
  <c r="K15" i="9"/>
  <c r="K29" i="9"/>
  <c r="K25" i="9"/>
  <c r="K13" i="9"/>
  <c r="K41" i="9"/>
  <c r="K40" i="9"/>
  <c r="K24" i="9"/>
  <c r="K12" i="9"/>
  <c r="K53" i="9"/>
  <c r="K20" i="9"/>
  <c r="K43" i="9"/>
  <c r="K31" i="9"/>
  <c r="K19" i="9"/>
  <c r="K7" i="9"/>
  <c r="K22" i="9"/>
  <c r="K10" i="9"/>
  <c r="D53" i="10"/>
  <c r="E34" i="10" s="1"/>
  <c r="M34" i="9"/>
  <c r="I47" i="10"/>
  <c r="I53" i="10" s="1"/>
  <c r="H53" i="9"/>
  <c r="E34" i="9"/>
  <c r="F53" i="10"/>
  <c r="G47" i="10" s="1"/>
  <c r="K25" i="4"/>
  <c r="K52" i="4"/>
  <c r="K54" i="4"/>
  <c r="F14" i="4"/>
  <c r="J26" i="4"/>
  <c r="M53" i="10" l="1"/>
  <c r="M29" i="9"/>
  <c r="K53" i="10"/>
  <c r="M13" i="9"/>
  <c r="M41" i="9"/>
  <c r="M43" i="9"/>
  <c r="M14" i="9"/>
  <c r="M26" i="9"/>
  <c r="M25" i="9"/>
  <c r="M28" i="9"/>
  <c r="K47" i="9"/>
  <c r="M44" i="9"/>
  <c r="M40" i="9"/>
  <c r="M47" i="9"/>
  <c r="M53" i="9" s="1"/>
  <c r="K53" i="4"/>
  <c r="M16" i="9"/>
  <c r="K32" i="9"/>
  <c r="K6" i="9"/>
  <c r="K21" i="9"/>
  <c r="M10" i="9"/>
  <c r="M39" i="9"/>
  <c r="K34" i="9"/>
  <c r="K44" i="9"/>
  <c r="K18" i="9"/>
  <c r="M15" i="9"/>
  <c r="M6" i="9"/>
  <c r="E47" i="9"/>
  <c r="E21" i="9"/>
  <c r="F16" i="4"/>
  <c r="G16" i="4" s="1"/>
  <c r="G14" i="4"/>
  <c r="I31" i="9"/>
  <c r="I19" i="9"/>
  <c r="I7" i="9"/>
  <c r="I41" i="9"/>
  <c r="I26" i="9"/>
  <c r="I14" i="9"/>
  <c r="I25" i="9"/>
  <c r="I21" i="9"/>
  <c r="I9" i="9"/>
  <c r="I20" i="9"/>
  <c r="I45" i="9"/>
  <c r="I42" i="9"/>
  <c r="I39" i="9"/>
  <c r="I28" i="9"/>
  <c r="I16" i="9"/>
  <c r="I53" i="9"/>
  <c r="I23" i="9"/>
  <c r="I11" i="9"/>
  <c r="I13" i="9"/>
  <c r="I32" i="9"/>
  <c r="I8" i="9"/>
  <c r="I22" i="9"/>
  <c r="I10" i="9"/>
  <c r="I30" i="9"/>
  <c r="I18" i="9"/>
  <c r="I6" i="9"/>
  <c r="I29" i="9"/>
  <c r="I17" i="9"/>
  <c r="I44" i="9"/>
  <c r="I43" i="9"/>
  <c r="I40" i="9"/>
  <c r="I34" i="9"/>
  <c r="I24" i="9"/>
  <c r="I12" i="9"/>
  <c r="I27" i="9"/>
  <c r="I15" i="9"/>
  <c r="E41" i="10"/>
  <c r="E23" i="10"/>
  <c r="E11" i="10"/>
  <c r="E31" i="10"/>
  <c r="E7" i="10"/>
  <c r="E39" i="10"/>
  <c r="E30" i="10"/>
  <c r="E18" i="10"/>
  <c r="E6" i="10"/>
  <c r="E14" i="10"/>
  <c r="E43" i="10"/>
  <c r="E25" i="10"/>
  <c r="E13" i="10"/>
  <c r="E47" i="10"/>
  <c r="E53" i="10" s="1"/>
  <c r="E32" i="10"/>
  <c r="E20" i="10"/>
  <c r="E8" i="10"/>
  <c r="E42" i="10"/>
  <c r="E19" i="10"/>
  <c r="E45" i="10"/>
  <c r="E27" i="10"/>
  <c r="E15" i="10"/>
  <c r="E24" i="10"/>
  <c r="E44" i="10"/>
  <c r="E26" i="10"/>
  <c r="E21" i="10"/>
  <c r="E40" i="10"/>
  <c r="E22" i="10"/>
  <c r="E10" i="10"/>
  <c r="E12" i="10"/>
  <c r="E9" i="10"/>
  <c r="E29" i="10"/>
  <c r="E17" i="10"/>
  <c r="E28" i="10"/>
  <c r="E16" i="10"/>
  <c r="G34" i="10"/>
  <c r="G53" i="10" s="1"/>
  <c r="G30" i="10"/>
  <c r="G18" i="10"/>
  <c r="G6" i="10"/>
  <c r="G14" i="10"/>
  <c r="G9" i="10"/>
  <c r="G43" i="10"/>
  <c r="G25" i="10"/>
  <c r="G13" i="10"/>
  <c r="G32" i="10"/>
  <c r="G20" i="10"/>
  <c r="G8" i="10"/>
  <c r="G45" i="10"/>
  <c r="G27" i="10"/>
  <c r="G15" i="10"/>
  <c r="G39" i="10"/>
  <c r="G40" i="10"/>
  <c r="G22" i="10"/>
  <c r="G10" i="10"/>
  <c r="G21" i="10"/>
  <c r="G28" i="10"/>
  <c r="G16" i="10"/>
  <c r="G29" i="10"/>
  <c r="G17" i="10"/>
  <c r="G19" i="10"/>
  <c r="G7" i="10"/>
  <c r="G42" i="10"/>
  <c r="G24" i="10"/>
  <c r="G12" i="10"/>
  <c r="G31" i="10"/>
  <c r="G44" i="10"/>
  <c r="G26" i="10"/>
  <c r="G41" i="10"/>
  <c r="G23" i="10"/>
  <c r="G11" i="10"/>
  <c r="E53" i="9"/>
  <c r="F34" i="7"/>
  <c r="F33" i="7"/>
  <c r="L45" i="7"/>
  <c r="L44" i="7"/>
  <c r="F7" i="7"/>
  <c r="L20" i="7" s="1"/>
  <c r="L18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1" i="6"/>
  <c r="G10" i="6"/>
  <c r="G9" i="6"/>
  <c r="G8" i="6"/>
  <c r="G7" i="6"/>
  <c r="G6" i="6"/>
  <c r="G5" i="6"/>
  <c r="E25" i="6"/>
  <c r="F20" i="6" s="1"/>
  <c r="D21" i="6"/>
  <c r="E17" i="5"/>
  <c r="E16" i="5"/>
  <c r="E15" i="5"/>
  <c r="E14" i="5"/>
  <c r="E12" i="5"/>
  <c r="E11" i="5"/>
  <c r="E10" i="5"/>
  <c r="E9" i="5"/>
  <c r="E8" i="5"/>
  <c r="E7" i="5"/>
  <c r="G44" i="4"/>
  <c r="G43" i="4"/>
  <c r="G42" i="4"/>
  <c r="J54" i="4"/>
  <c r="F35" i="7" l="1"/>
  <c r="M18" i="7"/>
  <c r="D11" i="6"/>
  <c r="D10" i="6"/>
  <c r="D14" i="6"/>
  <c r="D23" i="6"/>
  <c r="D12" i="6"/>
  <c r="H25" i="6"/>
  <c r="D13" i="6"/>
  <c r="D22" i="6"/>
  <c r="F15" i="6"/>
  <c r="I25" i="6"/>
  <c r="F22" i="6"/>
  <c r="F19" i="6"/>
  <c r="F16" i="6"/>
  <c r="F21" i="6"/>
  <c r="F5" i="6"/>
  <c r="F6" i="6"/>
  <c r="F9" i="6"/>
  <c r="F7" i="6"/>
  <c r="G25" i="6"/>
  <c r="F10" i="6"/>
  <c r="F23" i="6"/>
  <c r="F11" i="6"/>
  <c r="F12" i="6"/>
  <c r="F13" i="6"/>
  <c r="F14" i="6"/>
  <c r="F17" i="6"/>
  <c r="F18" i="6"/>
  <c r="D15" i="6"/>
  <c r="D16" i="6"/>
  <c r="D5" i="6"/>
  <c r="D17" i="6"/>
  <c r="D6" i="6"/>
  <c r="D18" i="6"/>
  <c r="D7" i="6"/>
  <c r="D19" i="6"/>
  <c r="D8" i="6"/>
  <c r="D20" i="6"/>
  <c r="D9" i="6"/>
  <c r="F8" i="6"/>
  <c r="F25" i="6" l="1"/>
  <c r="D25" i="6"/>
  <c r="M39" i="7" l="1"/>
  <c r="L46" i="7"/>
  <c r="M45" i="7" s="1"/>
  <c r="G35" i="7"/>
  <c r="G34" i="7"/>
  <c r="M34" i="7"/>
  <c r="G33" i="7"/>
  <c r="M33" i="7"/>
  <c r="M19" i="7"/>
  <c r="G7" i="7"/>
  <c r="L10" i="7"/>
  <c r="M8" i="7" s="1"/>
  <c r="B37" i="4"/>
  <c r="G5" i="7" l="1"/>
  <c r="G6" i="7"/>
  <c r="M14" i="7"/>
  <c r="M13" i="7"/>
  <c r="M44" i="7"/>
  <c r="M40" i="7"/>
  <c r="M9" i="7"/>
</calcChain>
</file>

<file path=xl/sharedStrings.xml><?xml version="1.0" encoding="utf-8"?>
<sst xmlns="http://schemas.openxmlformats.org/spreadsheetml/2006/main" count="2569" uniqueCount="610">
  <si>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</si>
  <si>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</si>
  <si>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</si>
  <si>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</si>
  <si>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</si>
  <si>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</si>
  <si>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</si>
  <si>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</si>
  <si>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</si>
  <si>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</si>
  <si>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</si>
  <si>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</si>
  <si>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</si>
  <si>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</si>
  <si>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</si>
  <si>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</si>
  <si>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</si>
  <si>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</si>
  <si>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</si>
  <si>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</si>
  <si>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</si>
  <si>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</si>
  <si>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</si>
  <si>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</si>
  <si>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</si>
  <si>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</si>
  <si>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</si>
  <si>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</si>
  <si>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</si>
  <si>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</si>
  <si>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</si>
  <si>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</si>
  <si>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</si>
  <si>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</si>
  <si>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</si>
  <si>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</si>
  <si>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</si>
  <si>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</si>
  <si>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</si>
  <si>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</si>
  <si>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</si>
  <si>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</si>
  <si>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</si>
  <si>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</si>
  <si>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</si>
  <si>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</si>
  <si>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</si>
  <si>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</si>
  <si>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</si>
  <si>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</si>
  <si>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</si>
  <si>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</si>
  <si>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</si>
  <si>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</si>
  <si>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</si>
  <si>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</si>
  <si>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</si>
  <si>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</si>
  <si>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</si>
  <si>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</si>
  <si>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</si>
  <si>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</si>
  <si>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</si>
  <si>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</si>
  <si>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</si>
  <si>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</si>
  <si>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</si>
  <si>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</si>
  <si>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</si>
  <si>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</si>
  <si>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</si>
  <si>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</si>
  <si>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</si>
  <si>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</si>
  <si>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</si>
  <si>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</si>
  <si>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</si>
  <si>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</si>
  <si>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</si>
  <si>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</si>
  <si>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</si>
  <si>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</si>
  <si>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</si>
  <si>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</si>
  <si>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</si>
  <si>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</si>
  <si>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</si>
  <si>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</si>
  <si>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</si>
  <si>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</si>
  <si>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</si>
  <si>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</si>
  <si>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</si>
  <si>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</si>
  <si>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</si>
  <si>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</si>
  <si>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</si>
  <si>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</si>
  <si>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</si>
  <si>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</si>
  <si>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</si>
  <si>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</si>
  <si>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</si>
  <si>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</si>
  <si>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</si>
  <si>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</si>
  <si>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</si>
  <si>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</si>
  <si>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</si>
  <si>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</si>
  <si>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</si>
  <si>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</si>
  <si>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</si>
  <si>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</si>
  <si>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</si>
  <si>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</si>
  <si>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</si>
  <si>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</si>
  <si>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</si>
  <si>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</si>
  <si>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</si>
  <si>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</si>
  <si>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</si>
  <si>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</si>
  <si>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</si>
  <si>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</si>
  <si>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</si>
  <si>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</si>
  <si>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</si>
  <si>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Equity Casa de Valores S.A.</t>
  </si>
  <si>
    <t>Banco Central del Ecuador</t>
  </si>
  <si>
    <t>COMPORTAMIENTO COMPARATIVO 2024 VS 2023</t>
  </si>
  <si>
    <t>Valor Efectivo 2024</t>
  </si>
  <si>
    <t>Promedio Diario 2024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</si>
  <si>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Marzo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</si>
  <si>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Enero-Marzo 2024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</si>
  <si>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Marzo de 2024 - No. 342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</si>
  <si>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Marzo de 2024 - No. 342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</si>
  <si>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Marzo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</si>
  <si>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Marzo 2024</t>
    </r>
  </si>
  <si>
    <t>EN MARZO DE 2024</t>
  </si>
  <si>
    <t>En el periodo de Enero a Marzo de 2024, el monto transado en BVG es de US$ 1.918,2 millones mostrando un incremento del 21% respecto al mismo período del año 2023.
Las negociaciones por sector de emisión, en papeles del sector privado se negociaron US$ 711,6 millones que representa el 37% del total transado frente a US$ 1.206,5  millones en papeles del sector público que tienen una participación del 63%.  Los papeles del sector privado muestran un decremento del 7% respecto al período anterior mientras los papeles emitidos por el sector público presenta un incremento del 48%.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</si>
  <si>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</si>
  <si>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</si>
  <si>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</si>
  <si>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</si>
  <si>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</si>
  <si>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</si>
  <si>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</si>
  <si>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</si>
  <si>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</si>
  <si>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</si>
  <si>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</si>
  <si>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</si>
  <si>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</si>
  <si>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</si>
  <si>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</si>
  <si>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</si>
  <si>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</si>
  <si>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</si>
  <si>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</si>
  <si>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</si>
  <si>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</si>
  <si>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</si>
  <si>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</si>
  <si>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</si>
  <si>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</si>
  <si>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</si>
  <si>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</si>
  <si>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</si>
  <si>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</si>
  <si>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</si>
  <si>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</si>
  <si>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</si>
  <si>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</si>
  <si>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</si>
  <si>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</si>
  <si>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$</t>
  </si>
  <si>
    <t>(1)</t>
  </si>
  <si>
    <t>(2)</t>
  </si>
  <si>
    <t>BONO ACTA RESOLUTIVA 002-2021 - JUBILADO</t>
  </si>
  <si>
    <t>BONO ACTA RESOLUTIVA 002-2022 -JUBILADOS</t>
  </si>
  <si>
    <t>NOTA DE CREDITO</t>
  </si>
  <si>
    <t>SERVICIO DE RENTAS INTERNAS</t>
  </si>
  <si>
    <t>OBLIGACIONES SPLIT-UP TIPO 2</t>
  </si>
  <si>
    <t>FIDEICOMISO TITULARIZACION CARTERA CREDITO RETAIL I</t>
  </si>
  <si>
    <t>FIDEICOMISO TITULARIZACIÓN CARTERA CREDITO RETAIL II</t>
  </si>
  <si>
    <t>FACTURA COMERCIAL NEGOCIABLE</t>
  </si>
  <si>
    <t>TOTAL RENTA FIJA</t>
  </si>
  <si>
    <r>
      <t xml:space="preserve">(1) TEA: </t>
    </r>
    <r>
      <rPr>
        <sz val="11"/>
        <rFont val="Arial"/>
        <family val="2"/>
      </rPr>
      <t>Tasa Efectiva Anual utilizada para papeles de Tipo I</t>
    </r>
  </si>
  <si>
    <r>
      <t xml:space="preserve">(2) TIR:  </t>
    </r>
    <r>
      <rPr>
        <sz val="11"/>
        <rFont val="Arial"/>
        <family val="2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</si>
  <si>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</si>
  <si>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</si>
  <si>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</si>
  <si>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</si>
  <si>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</si>
  <si>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</si>
  <si>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</si>
  <si>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BOLETÍN MENSUAL DE OPERACIONES
Marzo 2023</t>
  </si>
  <si>
    <t>AVAL BANCARIO</t>
  </si>
  <si>
    <t>178 D</t>
  </si>
  <si>
    <t>152 D</t>
  </si>
  <si>
    <t>172 D</t>
  </si>
  <si>
    <t>116 D</t>
  </si>
  <si>
    <t>114 D</t>
  </si>
  <si>
    <t>80 D</t>
  </si>
  <si>
    <t>87 D</t>
  </si>
  <si>
    <t>99 D</t>
  </si>
  <si>
    <t/>
  </si>
  <si>
    <t>BONO ACTA RESOLUTIVA 002-2021</t>
  </si>
  <si>
    <t>MINISTERIO DE ECONOMÍA Y FINANZAS</t>
  </si>
  <si>
    <t>745 D</t>
  </si>
  <si>
    <t>741 D</t>
  </si>
  <si>
    <t>739 D</t>
  </si>
  <si>
    <t>9 D</t>
  </si>
  <si>
    <t>31 D</t>
  </si>
  <si>
    <t>1927 D</t>
  </si>
  <si>
    <t>1885 D</t>
  </si>
  <si>
    <t>1866 D</t>
  </si>
  <si>
    <t>1562 D</t>
  </si>
  <si>
    <t>1520 D</t>
  </si>
  <si>
    <t>1886 D</t>
  </si>
  <si>
    <t>1501 D</t>
  </si>
  <si>
    <t>1634 D</t>
  </si>
  <si>
    <t>1523 D</t>
  </si>
  <si>
    <t>1521 D</t>
  </si>
  <si>
    <t>1197 D</t>
  </si>
  <si>
    <t>1155 D</t>
  </si>
  <si>
    <t>790 D</t>
  </si>
  <si>
    <t>466 D</t>
  </si>
  <si>
    <t>3087 D</t>
  </si>
  <si>
    <t>2632 D</t>
  </si>
  <si>
    <t>2125 D</t>
  </si>
  <si>
    <t>1852 D</t>
  </si>
  <si>
    <t>1858 D</t>
  </si>
  <si>
    <t>1868 D</t>
  </si>
  <si>
    <t>BONO ACTA RESOLUTIVA 004-2018 - JUBILADO</t>
  </si>
  <si>
    <t>631 D</t>
  </si>
  <si>
    <t>BONO ACTA RESOLUTIVA 032-2019</t>
  </si>
  <si>
    <t>984 D</t>
  </si>
  <si>
    <t>BONO RESOLUCION CDF-2023-0001</t>
  </si>
  <si>
    <t>1820 D</t>
  </si>
  <si>
    <t>1463 D</t>
  </si>
  <si>
    <t>1451 D</t>
  </si>
  <si>
    <t>1446 D</t>
  </si>
  <si>
    <t>1449 D</t>
  </si>
  <si>
    <t>1819 D</t>
  </si>
  <si>
    <t>719 D</t>
  </si>
  <si>
    <t>713 D</t>
  </si>
  <si>
    <t>712 D</t>
  </si>
  <si>
    <t>720 D</t>
  </si>
  <si>
    <t>705 D</t>
  </si>
  <si>
    <t>706 D</t>
  </si>
  <si>
    <t>714 D</t>
  </si>
  <si>
    <t>724 D</t>
  </si>
  <si>
    <t>BONO RESOLUCION CDF-2023-0001 JUBILADOS</t>
  </si>
  <si>
    <t>2031 D</t>
  </si>
  <si>
    <t>2047 D</t>
  </si>
  <si>
    <t>1559 D</t>
  </si>
  <si>
    <t>949 D</t>
  </si>
  <si>
    <t>CERT. DEPOSITO A PLAZO</t>
  </si>
  <si>
    <t>35 D</t>
  </si>
  <si>
    <t>2</t>
  </si>
  <si>
    <t>91 D</t>
  </si>
  <si>
    <t>181 D</t>
  </si>
  <si>
    <t>250 D</t>
  </si>
  <si>
    <t>356 D</t>
  </si>
  <si>
    <t>96 D</t>
  </si>
  <si>
    <t>177 D</t>
  </si>
  <si>
    <t>139 D</t>
  </si>
  <si>
    <t>118 D</t>
  </si>
  <si>
    <t>182 D</t>
  </si>
  <si>
    <t>194 D</t>
  </si>
  <si>
    <t>189 D</t>
  </si>
  <si>
    <t>30 D</t>
  </si>
  <si>
    <t>64 D</t>
  </si>
  <si>
    <t>18 D</t>
  </si>
  <si>
    <t>210 D</t>
  </si>
  <si>
    <t>137 D</t>
  </si>
  <si>
    <t>365 D</t>
  </si>
  <si>
    <t>COOPERATIVA DE AHORRO Y CRÉDITO ALIANZA DEL VALLE</t>
  </si>
  <si>
    <t>366 D</t>
  </si>
  <si>
    <t>196 D</t>
  </si>
  <si>
    <t>CERT. INVERSION DESMATERIALIZADO</t>
  </si>
  <si>
    <t>174 D</t>
  </si>
  <si>
    <t>257 D</t>
  </si>
  <si>
    <t>33 D</t>
  </si>
  <si>
    <t>188 D</t>
  </si>
  <si>
    <t>326 D</t>
  </si>
  <si>
    <t>92 D</t>
  </si>
  <si>
    <t>284 D</t>
  </si>
  <si>
    <t>266 D</t>
  </si>
  <si>
    <t>53 D</t>
  </si>
  <si>
    <t>122 D</t>
  </si>
  <si>
    <t>361 D</t>
  </si>
  <si>
    <t>362 D</t>
  </si>
  <si>
    <t>184 D</t>
  </si>
  <si>
    <t>67 D</t>
  </si>
  <si>
    <t>65 D</t>
  </si>
  <si>
    <t>317 D</t>
  </si>
  <si>
    <t>89 D</t>
  </si>
  <si>
    <t>179 D</t>
  </si>
  <si>
    <t>CERT.DEPOSITO A PLAZO DESMATERILIZADO</t>
  </si>
  <si>
    <t>CERT.TESORERIA NACIONAL</t>
  </si>
  <si>
    <t>359 D</t>
  </si>
  <si>
    <t>357 D</t>
  </si>
  <si>
    <t>220 D</t>
  </si>
  <si>
    <t>180 D</t>
  </si>
  <si>
    <t>121 D</t>
  </si>
  <si>
    <t>120 D</t>
  </si>
  <si>
    <t>119 D</t>
  </si>
  <si>
    <t>90 D</t>
  </si>
  <si>
    <t>34 D</t>
  </si>
  <si>
    <t>CERTIFICADO DE AHORRO A PLAZO</t>
  </si>
  <si>
    <t>CERTIFICADO DE INVERSION</t>
  </si>
  <si>
    <t>98 D</t>
  </si>
  <si>
    <t>63 D</t>
  </si>
  <si>
    <t>168 D</t>
  </si>
  <si>
    <t>CERTIFICADO INVERSION DINERS</t>
  </si>
  <si>
    <t>104 D</t>
  </si>
  <si>
    <t>70 D</t>
  </si>
  <si>
    <t>8 D</t>
  </si>
  <si>
    <t>183 D</t>
  </si>
  <si>
    <t>110 D</t>
  </si>
  <si>
    <t>243 D</t>
  </si>
  <si>
    <t>69 D</t>
  </si>
  <si>
    <t>55 D</t>
  </si>
  <si>
    <t>48 D</t>
  </si>
  <si>
    <t>(3)</t>
  </si>
  <si>
    <t>NOTA DE CREDITO ISD</t>
  </si>
  <si>
    <t>OBLIGACIONES</t>
  </si>
  <si>
    <t>1288 D</t>
  </si>
  <si>
    <t>1527 D</t>
  </si>
  <si>
    <t>1818 D</t>
  </si>
  <si>
    <t>1384 D</t>
  </si>
  <si>
    <t>1380 D</t>
  </si>
  <si>
    <t>1379 D</t>
  </si>
  <si>
    <t>1405 D</t>
  </si>
  <si>
    <t>1206 D</t>
  </si>
  <si>
    <t>419 D</t>
  </si>
  <si>
    <t>986 D</t>
  </si>
  <si>
    <t>1476 D</t>
  </si>
  <si>
    <t>1459 D</t>
  </si>
  <si>
    <t>1436 D</t>
  </si>
  <si>
    <t>2526 D</t>
  </si>
  <si>
    <t>1735 D</t>
  </si>
  <si>
    <t>1267 D</t>
  </si>
  <si>
    <t>1271 D</t>
  </si>
  <si>
    <t>1826 D</t>
  </si>
  <si>
    <t>2407 D</t>
  </si>
  <si>
    <t>1337 D</t>
  </si>
  <si>
    <t>641 D</t>
  </si>
  <si>
    <t>633 D</t>
  </si>
  <si>
    <t>1105 D</t>
  </si>
  <si>
    <t>1461 D</t>
  </si>
  <si>
    <t>1456 D</t>
  </si>
  <si>
    <t>1057 D</t>
  </si>
  <si>
    <t>1048 D</t>
  </si>
  <si>
    <t>1042 D</t>
  </si>
  <si>
    <t>280 D</t>
  </si>
  <si>
    <t>1210 D</t>
  </si>
  <si>
    <t>1217 D</t>
  </si>
  <si>
    <t>315 D</t>
  </si>
  <si>
    <t>1185 D</t>
  </si>
  <si>
    <t>1190 D</t>
  </si>
  <si>
    <t>1007 D</t>
  </si>
  <si>
    <t>1011 D</t>
  </si>
  <si>
    <t>493 D</t>
  </si>
  <si>
    <t>669 D</t>
  </si>
  <si>
    <t>1071 D</t>
  </si>
  <si>
    <t>1061 D</t>
  </si>
  <si>
    <t>1494 D</t>
  </si>
  <si>
    <t>FORMAPER S.A</t>
  </si>
  <si>
    <t>2081 D</t>
  </si>
  <si>
    <t>2250 D</t>
  </si>
  <si>
    <t>1582 D</t>
  </si>
  <si>
    <t>1533 D</t>
  </si>
  <si>
    <t>1749 D</t>
  </si>
  <si>
    <t>1462 D</t>
  </si>
  <si>
    <t>1095 D</t>
  </si>
  <si>
    <t>1925 D</t>
  </si>
  <si>
    <t>1806 D</t>
  </si>
  <si>
    <t>1435 D</t>
  </si>
  <si>
    <t>1041 D</t>
  </si>
  <si>
    <t>1058 D</t>
  </si>
  <si>
    <t>1062 D</t>
  </si>
  <si>
    <t>1005 D</t>
  </si>
  <si>
    <t>1203 D</t>
  </si>
  <si>
    <t>1036 D</t>
  </si>
  <si>
    <t>1758 D</t>
  </si>
  <si>
    <t>1765 D</t>
  </si>
  <si>
    <t>2451 D</t>
  </si>
  <si>
    <t>638 D</t>
  </si>
  <si>
    <t>623 D</t>
  </si>
  <si>
    <t>607 D</t>
  </si>
  <si>
    <t>2002 D</t>
  </si>
  <si>
    <t>972 D</t>
  </si>
  <si>
    <t>1706 D</t>
  </si>
  <si>
    <t>1679 D</t>
  </si>
  <si>
    <t>1241 D</t>
  </si>
  <si>
    <t>1963 D</t>
  </si>
  <si>
    <t>761 D</t>
  </si>
  <si>
    <t>1096 D</t>
  </si>
  <si>
    <t>439 D</t>
  </si>
  <si>
    <t>2164 D</t>
  </si>
  <si>
    <t>2151 D</t>
  </si>
  <si>
    <t>1777 D</t>
  </si>
  <si>
    <t>1479 D</t>
  </si>
  <si>
    <t>1478 D</t>
  </si>
  <si>
    <t>1475 D</t>
  </si>
  <si>
    <t>OBLIGACIONES CONV.EN ACCIONES</t>
  </si>
  <si>
    <t>1741 D</t>
  </si>
  <si>
    <t>1736 D</t>
  </si>
  <si>
    <t>355 D</t>
  </si>
  <si>
    <t>523 D</t>
  </si>
  <si>
    <t>343 D</t>
  </si>
  <si>
    <t>721 D</t>
  </si>
  <si>
    <t>454 D</t>
  </si>
  <si>
    <t>272 D</t>
  </si>
  <si>
    <t>275 D</t>
  </si>
  <si>
    <t>FEDERACIÓN DEPORTIVA DEL GUAYAS</t>
  </si>
  <si>
    <t>622 D</t>
  </si>
  <si>
    <t>253 D</t>
  </si>
  <si>
    <t>242 D</t>
  </si>
  <si>
    <t>1458 D</t>
  </si>
  <si>
    <t>1092 D</t>
  </si>
  <si>
    <t>911 D</t>
  </si>
  <si>
    <t>186 D</t>
  </si>
  <si>
    <t>83 D</t>
  </si>
  <si>
    <t>PAPEL COMERCIAL CERO CUPON</t>
  </si>
  <si>
    <t>270 D</t>
  </si>
  <si>
    <t>135 D</t>
  </si>
  <si>
    <t>340 D</t>
  </si>
  <si>
    <t>336 D</t>
  </si>
  <si>
    <t>308 D</t>
  </si>
  <si>
    <t>300 D</t>
  </si>
  <si>
    <t>230 D</t>
  </si>
  <si>
    <t>201 D</t>
  </si>
  <si>
    <t>296 D</t>
  </si>
  <si>
    <t>159 D</t>
  </si>
  <si>
    <t>138 D</t>
  </si>
  <si>
    <t>123 D</t>
  </si>
  <si>
    <t>105 D</t>
  </si>
  <si>
    <t>42 D</t>
  </si>
  <si>
    <t>29 D</t>
  </si>
  <si>
    <t>27 D</t>
  </si>
  <si>
    <t>24 D</t>
  </si>
  <si>
    <t>7 D</t>
  </si>
  <si>
    <t>329 D</t>
  </si>
  <si>
    <t>124 D</t>
  </si>
  <si>
    <t>223 D</t>
  </si>
  <si>
    <t>150 D</t>
  </si>
  <si>
    <t>143 D</t>
  </si>
  <si>
    <t>136 D</t>
  </si>
  <si>
    <t>97 D</t>
  </si>
  <si>
    <t>56 D</t>
  </si>
  <si>
    <t>240 D</t>
  </si>
  <si>
    <t>74 D</t>
  </si>
  <si>
    <t>354 D</t>
  </si>
  <si>
    <t>41 D</t>
  </si>
  <si>
    <t>32 D</t>
  </si>
  <si>
    <t>358 D</t>
  </si>
  <si>
    <t>224 D</t>
  </si>
  <si>
    <t>154 D</t>
  </si>
  <si>
    <t>147 D</t>
  </si>
  <si>
    <t>160 D</t>
  </si>
  <si>
    <t>102 D</t>
  </si>
  <si>
    <t>187 D</t>
  </si>
  <si>
    <t>132 D</t>
  </si>
  <si>
    <t>130 D</t>
  </si>
  <si>
    <t>274 D</t>
  </si>
  <si>
    <t>197 D</t>
  </si>
  <si>
    <t>PAPEL COMERCIAL CON INTERES TIPO 1</t>
  </si>
  <si>
    <t>46 D</t>
  </si>
  <si>
    <t>POLIZAS DE ACUMULACION</t>
  </si>
  <si>
    <t>316 D</t>
  </si>
  <si>
    <t>77 D</t>
  </si>
  <si>
    <t>VALORES TITULARIZACION CREDITICIA</t>
  </si>
  <si>
    <t>700 D</t>
  </si>
  <si>
    <t>699 D</t>
  </si>
  <si>
    <t>697 D</t>
  </si>
  <si>
    <t>234 D</t>
  </si>
  <si>
    <t>1001 D</t>
  </si>
  <si>
    <t>992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</si>
  <si>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Marzo de 2024  Hasta: 31 de Marzo de 2024</t>
    </r>
  </si>
  <si>
    <t>CERTIFICADOS DE APORTACION</t>
  </si>
  <si>
    <t>CUOTA DE PARTICIPACION</t>
  </si>
  <si>
    <t>REPORTO</t>
  </si>
  <si>
    <t>CUOTAS DE PARTICIPACIÓN</t>
  </si>
  <si>
    <t>El monto tranzado en la BVG en el mes de Marzo fue de US$ 628,4 millones, mientras que a nivel nacional  el monto negociado fue de US$ 1.417,7 millones
La participación de la BVG en valores efectivos en el monto nacional es del 44%
Por tipo de Renta a Nivel Nacional, la renta variable alcanzó US$ 2,543 millones que representa el 0.2% mientras que en renta fija se cerró US$ 1.415,2 millones que representa el 99.8% del total negociado.</t>
  </si>
  <si>
    <t>TOTAL CUOTAS DE PARTICIPACIÓN</t>
  </si>
  <si>
    <t>CERTIFICADOS DE APORTACIÓN</t>
  </si>
  <si>
    <t>TOTALCERT. DE APORTACIÓN</t>
  </si>
  <si>
    <t>FONDO COLECTIVO DE INVERSIÓN VANGUARDIA VERSÁTIL</t>
  </si>
  <si>
    <t>REPORTO BURSATIL</t>
  </si>
  <si>
    <t>40 D</t>
  </si>
  <si>
    <t>169 D</t>
  </si>
  <si>
    <t>175 D</t>
  </si>
  <si>
    <t>12 D</t>
  </si>
  <si>
    <t>13 D</t>
  </si>
  <si>
    <t>14 D</t>
  </si>
  <si>
    <t>15 D</t>
  </si>
  <si>
    <t>16 D</t>
  </si>
  <si>
    <t>141 D</t>
  </si>
  <si>
    <t>145 D</t>
  </si>
  <si>
    <t>155 D</t>
  </si>
  <si>
    <t>157 D</t>
  </si>
  <si>
    <t>MUTUALISTA PICHINCHA</t>
  </si>
  <si>
    <t>BANCO DEL PACIFICO</t>
  </si>
  <si>
    <t xml:space="preserve">BANCO GUAYAQUIL </t>
  </si>
  <si>
    <t>BANCO DE DESARROLLO DEL ECUADOR</t>
  </si>
  <si>
    <t>PRODUBANCO</t>
  </si>
  <si>
    <t xml:space="preserve">BANCO GENERAL RUMIÑAHUI </t>
  </si>
  <si>
    <t xml:space="preserve">BANCO SOLIDARIO </t>
  </si>
  <si>
    <t xml:space="preserve">BANCO DINERS CLUB DEL ECUADOR </t>
  </si>
  <si>
    <t>ADITIVOS Y ALIMENTOS  ADILISA</t>
  </si>
  <si>
    <t>AUTOMOTORES Y ANEXOS  A.Y.A.S.A</t>
  </si>
  <si>
    <t xml:space="preserve">BASESURCORP </t>
  </si>
  <si>
    <t xml:space="preserve">CARVAGU </t>
  </si>
  <si>
    <t xml:space="preserve">COMPUTADORES Y EQUIPOS COMPUEQUIP DOS </t>
  </si>
  <si>
    <t xml:space="preserve">CORPORACION EL ROSADO </t>
  </si>
  <si>
    <t xml:space="preserve">CORPORACION NEXUM NEXUMCORP </t>
  </si>
  <si>
    <t xml:space="preserve">DIMOLFIN </t>
  </si>
  <si>
    <t xml:space="preserve">DOLTREX </t>
  </si>
  <si>
    <t xml:space="preserve">DULCES, PASTELES Y TORTAS RADU </t>
  </si>
  <si>
    <t xml:space="preserve">DUPOCSA PROTECTORES QUIMICOS PARA EL CAMPO </t>
  </si>
  <si>
    <t xml:space="preserve">ENVASES DEL LITORAL </t>
  </si>
  <si>
    <t xml:space="preserve">FUNDAMETZ </t>
  </si>
  <si>
    <t xml:space="preserve">HUMANITAS </t>
  </si>
  <si>
    <t xml:space="preserve">IMPORT GREEN POWER TECHNOLOGY, EQUIPMENT &amp; MACHINERY ITEM </t>
  </si>
  <si>
    <t xml:space="preserve">INMOBILIARIA LAVIE </t>
  </si>
  <si>
    <t xml:space="preserve">MAREAUTO </t>
  </si>
  <si>
    <t xml:space="preserve">MINUTOCORP </t>
  </si>
  <si>
    <t xml:space="preserve">PREDUCA </t>
  </si>
  <si>
    <t xml:space="preserve">PRODUCTORA CARTONERA </t>
  </si>
  <si>
    <t>REPRODUCTORAS DEL ECUADOR  REPROECSA</t>
  </si>
  <si>
    <t xml:space="preserve">SIMED </t>
  </si>
  <si>
    <t xml:space="preserve">SOUTH ECUAMERIDIAN </t>
  </si>
  <si>
    <t xml:space="preserve">SUPERDEPORTE </t>
  </si>
  <si>
    <t xml:space="preserve">TELCONET </t>
  </si>
  <si>
    <t xml:space="preserve">TIENDAS INDUSTRIALES ASOCIADAS TIA </t>
  </si>
  <si>
    <t>DULCENAC  DULCERIA NACIONAL</t>
  </si>
  <si>
    <t xml:space="preserve">UNIVERSAL SWEET INDUSTRIES </t>
  </si>
  <si>
    <t xml:space="preserve">ALMACENES BOYACA </t>
  </si>
  <si>
    <t xml:space="preserve">DIPAC MANTA </t>
  </si>
  <si>
    <t>FABRICA DE ENVASES  FADESA</t>
  </si>
  <si>
    <t xml:space="preserve">GALARMOBIL </t>
  </si>
  <si>
    <t xml:space="preserve">INTEROC </t>
  </si>
  <si>
    <t>MAQUINARIAS Y VEHICULOS   MAVESA</t>
  </si>
  <si>
    <t xml:space="preserve">NEGOCIOS AUTOMOTRICES NEOHYUNDAI </t>
  </si>
  <si>
    <t xml:space="preserve">PROMOTORES INMOBILIARIOS PRONOBIS </t>
  </si>
  <si>
    <t>SALCEDO MOTORS  SALMOTORSA</t>
  </si>
  <si>
    <t xml:space="preserve">SURPAPELCORP </t>
  </si>
  <si>
    <t xml:space="preserve">NATLUK </t>
  </si>
  <si>
    <t xml:space="preserve">BANCO BOLIVARIANO </t>
  </si>
  <si>
    <t xml:space="preserve">BANCO PICHINCHA </t>
  </si>
  <si>
    <t xml:space="preserve">ELECTROCABLES </t>
  </si>
  <si>
    <t xml:space="preserve">ARTES GRAFICAS SENEFELDER </t>
  </si>
  <si>
    <t xml:space="preserve">OFFSET ABAD </t>
  </si>
  <si>
    <t xml:space="preserve">CORPORACION FAVORITA </t>
  </si>
  <si>
    <t xml:space="preserve">BANCO INTERNACIONAL </t>
  </si>
  <si>
    <t xml:space="preserve">COOPERATIVA DE AHORRO Y CREDITO ANDALUCIA </t>
  </si>
  <si>
    <t>COOPERATIVA DE AHORRO Y CREDITO COOPROGRESO</t>
  </si>
  <si>
    <t>COOPERATIVA DE AHORRO Y CREDITO POLICIA NACIONAL</t>
  </si>
  <si>
    <t>COOPERATIVA DE AHORRO Y CRÉDITO TULCÁN</t>
  </si>
  <si>
    <t>COOPERATIVA DE AHORRO Y CRÉDITO JARDIN AZUAYO</t>
  </si>
  <si>
    <t>COOPERATIVA DE AHORRO Y CRÉDITO CACPECO</t>
  </si>
  <si>
    <t>BANECUADOR</t>
  </si>
  <si>
    <t>COOPERATIVA DE AHORRO Y CRÉDITO JEP</t>
  </si>
  <si>
    <t xml:space="preserve">CORPORACIÓN FINANCIERA NACIONAL </t>
  </si>
  <si>
    <t xml:space="preserve">ELECTRICA HAMT </t>
  </si>
  <si>
    <t>PRIMERA TITULARIZACIÓN DE CARTERA COMPUTRON</t>
  </si>
  <si>
    <t>TITULARIZACION PROYECTO NUEVO TRANSPORTE GUAYAQUIL</t>
  </si>
  <si>
    <t>STARCARGO</t>
  </si>
  <si>
    <t>PRIMAX COMERCIAL DEL ECUADOR</t>
  </si>
  <si>
    <t xml:space="preserve">PLASTICOS DEL LITORAL </t>
  </si>
  <si>
    <t>INMONTE</t>
  </si>
  <si>
    <t>FUROIANI OBRAS Y PROYECTOS</t>
  </si>
  <si>
    <t xml:space="preserve">RIPCONCIV CONSTRUCCIONES CIVILES </t>
  </si>
  <si>
    <t>PLASTICOS DEL LITORAL</t>
  </si>
  <si>
    <t xml:space="preserve">PETROLEOS Y SERVICIOS PYS </t>
  </si>
  <si>
    <t xml:space="preserve">GREEN ENERGY CONSTRUCTIONS &amp; INTEGRATION C&amp;I </t>
  </si>
  <si>
    <t>FARMAENLACE</t>
  </si>
  <si>
    <t>ENERGYCONTROL</t>
  </si>
  <si>
    <t>CARTIMEX</t>
  </si>
  <si>
    <t xml:space="preserve">CORPETROLSA </t>
  </si>
  <si>
    <t xml:space="preserve">CORPORACIÓN FERNÁNDEZ </t>
  </si>
  <si>
    <t xml:space="preserve">DIFARE </t>
  </si>
  <si>
    <t>EMPAGRAN</t>
  </si>
  <si>
    <t xml:space="preserve">INDUSTRIAS DACAR </t>
  </si>
  <si>
    <t xml:space="preserve">CARTIMEX </t>
  </si>
  <si>
    <t>ECO-KAKAO</t>
  </si>
  <si>
    <t>BANCO BOLIVARIANO</t>
  </si>
  <si>
    <t>BANCO GUAYAQUIL</t>
  </si>
  <si>
    <t>CORPORACION FAVORITA</t>
  </si>
  <si>
    <t>LA COLINA FORESTAL</t>
  </si>
  <si>
    <t>LA CUMBRE FORESTAL</t>
  </si>
  <si>
    <t>RIO CONGO FORESTAL</t>
  </si>
  <si>
    <t>BRIKAPITAL</t>
  </si>
  <si>
    <t>CERRO VERDE FORESTAL</t>
  </si>
  <si>
    <t>SOCIEDAD AGRICOLA E INDUSTRIAL SAN CARLOS</t>
  </si>
  <si>
    <t>INVERSANCARLOS</t>
  </si>
  <si>
    <t>BEVERAGE BRAND &amp; PATENTS COMPANY BBPC</t>
  </si>
  <si>
    <t>CERVECERIA NACIONAL CN</t>
  </si>
  <si>
    <t>LA VANGUARDIA FORESTAL</t>
  </si>
  <si>
    <t>LA ESTANCIA FORESTAL</t>
  </si>
  <si>
    <t>BANCO PICHINCHA</t>
  </si>
  <si>
    <t>CONTINENTAL TIRE ANDINA</t>
  </si>
  <si>
    <t xml:space="preserve">LA CUMBRE FORESTAL </t>
  </si>
  <si>
    <t>NATLUK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</si>
</sst>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_);_(* \(#,##0\);_(* &quot;-&quot;_);_(@_)"/>
    <numFmt numFmtId="165" formatCode="_(* #,##0.00_);_(* \(#,##0.00\);_(* &quot;-&quot;??_);_(@_)"/>
    <numFmt numFmtId="166" formatCode="_-&quot;XDR&quot;* #,##0.00_-;\-&quot;XDR&quot;* #,##0.00_-;_-&quot;XDR&quot;* &quot;-&quot;??_-;_-@_-"/>
    <numFmt numFmtId="167" formatCode="_-* #,##0.00_-;\-* #,##0.00_-;_-* &quot;-&quot;??_-;_-@_-"/>
    <numFmt numFmtId="168" formatCode="_(* #,##0_);_(* \(#,##0\);_(* &quot;-&quot;??_);_(@_)"/>
    <numFmt numFmtId="169" formatCode="0.0%"/>
    <numFmt numFmtId="170" formatCode="\1.00%"/>
    <numFmt numFmtId="171" formatCode="_-* #,##0.00\ _$_-;\-* #,##0.00\ _$_-;_-* &quot;-&quot;??\ _$_-;_-@_-"/>
    <numFmt numFmtId="172" formatCode="0.00000"/>
    <numFmt numFmtId="173" formatCode="#,##0.0000"/>
    <numFmt numFmtId="174" formatCode="0.0000"/>
    <numFmt numFmtId="175" formatCode="_ [$$-300A]* #,##0.00_ ;_ [$$-300A]* \-#,##0.00_ ;_ [$$-300A]* &quot;-&quot;??_ ;_ @_ 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b/>
      <sz val="16"/>
      <color rgb="FF011389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8"/>
      <name val="Poppins"/>
    </font>
    <font>
      <sz val="8"/>
      <color rgb="FFFF0000"/>
      <name val="Arial"/>
      <family val="2"/>
    </font>
    <font>
      <sz val="8"/>
      <color rgb="FFFF0000"/>
      <name val="Poppins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Segoe UI"/>
      <family val="2"/>
    </font>
    <font>
      <sz val="16"/>
      <name val="Segoe UI"/>
      <family val="2"/>
    </font>
    <font>
      <b/>
      <sz val="14"/>
      <name val="Poppins"/>
    </font>
    <font>
      <b/>
      <sz val="11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sz val="8"/>
      <color theme="0"/>
      <name val="Poppins"/>
    </font>
    <font>
      <b/>
      <sz val="8"/>
      <color theme="0"/>
      <name val="Poppins"/>
    </font>
    <font>
      <b/>
      <sz val="8"/>
      <color theme="0"/>
      <name val="Arial"/>
      <family val="2"/>
    </font>
    <font>
      <b/>
      <sz val="18"/>
      <name val="Segoe UI Variable Display Semib"/>
    </font>
    <font>
      <b/>
      <sz val="18"/>
      <name val="Arial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rgb="FF28338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39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</cellStyleXfs>
  <cellXfs count="478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5" fillId="0" borderId="0" xfId="1" applyNumberFormat="1" applyFont="1" applyAlignment="1">
      <alignment horizontal="right" vertical="center"/>
    </xf>
    <xf numFmtId="4" fontId="13" fillId="0" borderId="0" xfId="1" applyNumberFormat="1" applyFont="1" applyAlignment="1">
      <alignment horizontal="right" vertical="center"/>
    </xf>
    <xf numFmtId="0" fontId="13" fillId="0" borderId="0" xfId="1" applyFont="1" applyAlignment="1">
      <alignment horizontal="centerContinuous"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3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3" fillId="0" borderId="1" xfId="1" applyFont="1" applyBorder="1" applyAlignment="1">
      <alignment horizontal="centerContinuous" vertical="center"/>
    </xf>
    <xf numFmtId="0" fontId="13" fillId="0" borderId="1" xfId="1" applyFont="1" applyBorder="1" applyAlignment="1">
      <alignment vertical="center"/>
    </xf>
    <xf numFmtId="0" fontId="16" fillId="0" borderId="0" xfId="1" applyFont="1" applyAlignment="1">
      <alignment horizontal="center" vertical="center"/>
    </xf>
    <xf numFmtId="4" fontId="16" fillId="0" borderId="0" xfId="1" applyNumberFormat="1" applyFont="1" applyAlignment="1">
      <alignment horizontal="center" vertical="center"/>
    </xf>
    <xf numFmtId="10" fontId="16" fillId="0" borderId="0" xfId="3" applyNumberFormat="1" applyFont="1" applyBorder="1" applyAlignment="1">
      <alignment horizontal="center" vertical="center"/>
    </xf>
    <xf numFmtId="169" fontId="13" fillId="0" borderId="0" xfId="3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6" fillId="0" borderId="0" xfId="1" applyFont="1" applyAlignment="1">
      <alignment horizontal="left" vertical="center"/>
    </xf>
    <xf numFmtId="4" fontId="13" fillId="0" borderId="0" xfId="1" applyNumberFormat="1" applyFont="1" applyAlignment="1">
      <alignment vertical="center"/>
    </xf>
    <xf numFmtId="3" fontId="13" fillId="0" borderId="0" xfId="1" applyNumberFormat="1" applyFont="1" applyAlignment="1">
      <alignment vertical="center"/>
    </xf>
    <xf numFmtId="0" fontId="15" fillId="2" borderId="0" xfId="1" applyFont="1" applyFill="1" applyAlignment="1">
      <alignment vertical="center"/>
    </xf>
    <xf numFmtId="4" fontId="17" fillId="2" borderId="0" xfId="1" applyNumberFormat="1" applyFont="1" applyFill="1" applyAlignment="1">
      <alignment horizontal="center" vertical="center"/>
    </xf>
    <xf numFmtId="0" fontId="17" fillId="2" borderId="0" xfId="1" applyFont="1" applyFill="1" applyAlignment="1">
      <alignment vertical="center"/>
    </xf>
    <xf numFmtId="0" fontId="13" fillId="2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0" fontId="13" fillId="2" borderId="1" xfId="1" applyFont="1" applyFill="1" applyBorder="1" applyAlignment="1">
      <alignment vertical="center"/>
    </xf>
    <xf numFmtId="4" fontId="13" fillId="2" borderId="0" xfId="1" applyNumberFormat="1" applyFont="1" applyFill="1" applyAlignment="1">
      <alignment horizontal="centerContinuous" vertical="center"/>
    </xf>
    <xf numFmtId="0" fontId="13" fillId="2" borderId="0" xfId="1" applyFont="1" applyFill="1" applyAlignment="1">
      <alignment horizontal="centerContinuous" vertical="center"/>
    </xf>
    <xf numFmtId="0" fontId="13" fillId="2" borderId="2" xfId="1" applyFont="1" applyFill="1" applyBorder="1" applyAlignment="1">
      <alignment horizontal="centerContinuous" vertical="center"/>
    </xf>
    <xf numFmtId="3" fontId="17" fillId="2" borderId="0" xfId="1" applyNumberFormat="1" applyFont="1" applyFill="1" applyAlignment="1">
      <alignment horizontal="center" vertical="center"/>
    </xf>
    <xf numFmtId="0" fontId="13" fillId="2" borderId="6" xfId="1" applyFont="1" applyFill="1" applyBorder="1" applyAlignment="1">
      <alignment vertical="center"/>
    </xf>
    <xf numFmtId="4" fontId="13" fillId="2" borderId="7" xfId="1" applyNumberFormat="1" applyFont="1" applyFill="1" applyBorder="1" applyAlignment="1">
      <alignment horizontal="centerContinuous" vertical="center"/>
    </xf>
    <xf numFmtId="0" fontId="13" fillId="2" borderId="7" xfId="1" applyFont="1" applyFill="1" applyBorder="1" applyAlignment="1">
      <alignment horizontal="centerContinuous" vertical="center"/>
    </xf>
    <xf numFmtId="0" fontId="13" fillId="2" borderId="8" xfId="1" applyFont="1" applyFill="1" applyBorder="1" applyAlignment="1">
      <alignment horizontal="centerContinuous" vertical="center"/>
    </xf>
    <xf numFmtId="0" fontId="15" fillId="2" borderId="1" xfId="1" applyFont="1" applyFill="1" applyBorder="1" applyAlignment="1">
      <alignment vertical="center"/>
    </xf>
    <xf numFmtId="0" fontId="17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3" fillId="0" borderId="0" xfId="6" applyAlignment="1">
      <alignment vertical="center"/>
    </xf>
    <xf numFmtId="0" fontId="2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1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0" fontId="1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19" fillId="0" borderId="0" xfId="6" applyFont="1" applyAlignment="1">
      <alignment vertical="center"/>
    </xf>
    <xf numFmtId="0" fontId="24" fillId="0" borderId="0" xfId="1" applyFont="1" applyAlignment="1">
      <alignment vertical="center"/>
    </xf>
    <xf numFmtId="0" fontId="20" fillId="2" borderId="0" xfId="1" applyFont="1" applyFill="1"/>
    <xf numFmtId="0" fontId="20" fillId="0" borderId="0" xfId="1" applyFont="1"/>
    <xf numFmtId="0" fontId="13" fillId="0" borderId="0" xfId="1" applyFont="1"/>
    <xf numFmtId="0" fontId="13" fillId="3" borderId="0" xfId="1" applyFont="1" applyFill="1" applyAlignment="1">
      <alignment vertical="center"/>
    </xf>
    <xf numFmtId="0" fontId="29" fillId="0" borderId="0" xfId="1" applyFont="1" applyAlignment="1">
      <alignment vertical="center"/>
    </xf>
    <xf numFmtId="0" fontId="30" fillId="2" borderId="1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3" fontId="31" fillId="2" borderId="0" xfId="1" applyNumberFormat="1" applyFont="1" applyFill="1" applyAlignment="1">
      <alignment horizontal="right" vertical="center"/>
    </xf>
    <xf numFmtId="0" fontId="30" fillId="2" borderId="2" xfId="1" applyFont="1" applyFill="1" applyBorder="1" applyAlignment="1">
      <alignment vertical="center"/>
    </xf>
    <xf numFmtId="0" fontId="32" fillId="2" borderId="1" xfId="1" applyFont="1" applyFill="1" applyBorder="1" applyAlignment="1">
      <alignment vertical="center"/>
    </xf>
    <xf numFmtId="0" fontId="33" fillId="2" borderId="0" xfId="1" applyFont="1" applyFill="1" applyAlignment="1">
      <alignment horizontal="center" vertical="center"/>
    </xf>
    <xf numFmtId="0" fontId="33" fillId="2" borderId="2" xfId="1" applyFont="1" applyFill="1" applyBorder="1" applyAlignment="1">
      <alignment horizontal="center" vertical="center"/>
    </xf>
    <xf numFmtId="4" fontId="33" fillId="2" borderId="0" xfId="1" applyNumberFormat="1" applyFont="1" applyFill="1" applyAlignment="1">
      <alignment horizontal="center" vertical="center"/>
    </xf>
    <xf numFmtId="168" fontId="33" fillId="2" borderId="0" xfId="2" applyNumberFormat="1" applyFont="1" applyFill="1" applyBorder="1" applyAlignment="1">
      <alignment horizontal="centerContinuous" vertical="center"/>
    </xf>
    <xf numFmtId="4" fontId="33" fillId="2" borderId="2" xfId="1" applyNumberFormat="1" applyFont="1" applyFill="1" applyBorder="1" applyAlignment="1">
      <alignment horizontal="center" vertical="center"/>
    </xf>
    <xf numFmtId="0" fontId="33" fillId="2" borderId="1" xfId="1" applyFont="1" applyFill="1" applyBorder="1" applyAlignment="1">
      <alignment vertical="center"/>
    </xf>
    <xf numFmtId="3" fontId="33" fillId="2" borderId="0" xfId="1" applyNumberFormat="1" applyFont="1" applyFill="1" applyAlignment="1">
      <alignment horizontal="center" vertical="center"/>
    </xf>
    <xf numFmtId="3" fontId="33" fillId="2" borderId="0" xfId="3" applyNumberFormat="1" applyFont="1" applyFill="1" applyBorder="1" applyAlignment="1">
      <alignment horizontal="center" vertical="center"/>
    </xf>
    <xf numFmtId="3" fontId="33" fillId="2" borderId="0" xfId="2" applyNumberFormat="1" applyFont="1" applyFill="1" applyBorder="1" applyAlignment="1">
      <alignment horizontal="center" vertical="center"/>
    </xf>
    <xf numFmtId="0" fontId="33" fillId="2" borderId="1" xfId="1" quotePrefix="1" applyFont="1" applyFill="1" applyBorder="1" applyAlignment="1">
      <alignment horizontal="left" vertical="center"/>
    </xf>
    <xf numFmtId="0" fontId="13" fillId="0" borderId="2" xfId="1" applyFont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35" fillId="2" borderId="1" xfId="1" applyFont="1" applyFill="1" applyBorder="1" applyAlignment="1">
      <alignment vertical="center"/>
    </xf>
    <xf numFmtId="0" fontId="35" fillId="2" borderId="0" xfId="1" applyFont="1" applyFill="1" applyAlignment="1">
      <alignment vertical="center"/>
    </xf>
    <xf numFmtId="3" fontId="36" fillId="2" borderId="0" xfId="3" applyNumberFormat="1" applyFont="1" applyFill="1" applyBorder="1" applyAlignment="1">
      <alignment horizontal="center" vertical="center"/>
    </xf>
    <xf numFmtId="0" fontId="35" fillId="2" borderId="2" xfId="1" applyFont="1" applyFill="1" applyBorder="1" applyAlignment="1">
      <alignment vertical="center"/>
    </xf>
    <xf numFmtId="0" fontId="36" fillId="2" borderId="0" xfId="1" applyFont="1" applyFill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4" fontId="36" fillId="2" borderId="0" xfId="1" applyNumberFormat="1" applyFont="1" applyFill="1" applyAlignment="1">
      <alignment horizontal="center" vertical="center"/>
    </xf>
    <xf numFmtId="168" fontId="36" fillId="2" borderId="0" xfId="2" applyNumberFormat="1" applyFont="1" applyFill="1" applyBorder="1" applyAlignment="1">
      <alignment horizontal="centerContinuous" vertical="center"/>
    </xf>
    <xf numFmtId="4" fontId="36" fillId="2" borderId="2" xfId="1" applyNumberFormat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center" vertical="center"/>
    </xf>
    <xf numFmtId="0" fontId="36" fillId="2" borderId="1" xfId="1" quotePrefix="1" applyFont="1" applyFill="1" applyBorder="1" applyAlignment="1">
      <alignment horizontal="left" vertical="center"/>
    </xf>
    <xf numFmtId="0" fontId="37" fillId="2" borderId="3" xfId="1" applyFont="1" applyFill="1" applyBorder="1" applyAlignment="1">
      <alignment vertical="center"/>
    </xf>
    <xf numFmtId="3" fontId="36" fillId="2" borderId="4" xfId="1" applyNumberFormat="1" applyFont="1" applyFill="1" applyBorder="1" applyAlignment="1">
      <alignment horizontal="center" vertical="center"/>
    </xf>
    <xf numFmtId="4" fontId="38" fillId="2" borderId="4" xfId="1" applyNumberFormat="1" applyFont="1" applyFill="1" applyBorder="1" applyAlignment="1">
      <alignment horizontal="center" vertical="center"/>
    </xf>
    <xf numFmtId="0" fontId="38" fillId="2" borderId="4" xfId="1" applyFont="1" applyFill="1" applyBorder="1" applyAlignment="1">
      <alignment vertical="center"/>
    </xf>
    <xf numFmtId="0" fontId="38" fillId="2" borderId="5" xfId="1" applyFont="1" applyFill="1" applyBorder="1" applyAlignment="1">
      <alignment vertical="center"/>
    </xf>
    <xf numFmtId="0" fontId="37" fillId="2" borderId="0" xfId="1" applyFont="1" applyFill="1" applyAlignment="1">
      <alignment vertical="center"/>
    </xf>
    <xf numFmtId="4" fontId="38" fillId="2" borderId="0" xfId="1" applyNumberFormat="1" applyFont="1" applyFill="1" applyAlignment="1">
      <alignment horizontal="center" vertical="center"/>
    </xf>
    <xf numFmtId="0" fontId="38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6" fillId="2" borderId="6" xfId="1" applyFont="1" applyFill="1" applyBorder="1" applyAlignment="1">
      <alignment vertical="center"/>
    </xf>
    <xf numFmtId="4" fontId="38" fillId="2" borderId="7" xfId="1" applyNumberFormat="1" applyFont="1" applyFill="1" applyBorder="1" applyAlignment="1">
      <alignment horizontal="center" vertical="center"/>
    </xf>
    <xf numFmtId="0" fontId="38" fillId="2" borderId="7" xfId="1" applyFont="1" applyFill="1" applyBorder="1" applyAlignment="1">
      <alignment vertical="center"/>
    </xf>
    <xf numFmtId="0" fontId="38" fillId="2" borderId="8" xfId="1" applyFont="1" applyFill="1" applyBorder="1" applyAlignment="1">
      <alignment vertical="center"/>
    </xf>
    <xf numFmtId="0" fontId="37" fillId="2" borderId="1" xfId="1" applyFont="1" applyFill="1" applyBorder="1" applyAlignment="1">
      <alignment vertical="center"/>
    </xf>
    <xf numFmtId="0" fontId="38" fillId="2" borderId="2" xfId="1" applyFont="1" applyFill="1" applyBorder="1" applyAlignment="1">
      <alignment vertical="center"/>
    </xf>
    <xf numFmtId="4" fontId="35" fillId="2" borderId="0" xfId="1" applyNumberFormat="1" applyFont="1" applyFill="1" applyAlignment="1">
      <alignment horizontal="center" vertical="center"/>
    </xf>
    <xf numFmtId="0" fontId="36" fillId="2" borderId="3" xfId="1" applyFont="1" applyFill="1" applyBorder="1" applyAlignment="1">
      <alignment vertical="center"/>
    </xf>
    <xf numFmtId="4" fontId="35" fillId="2" borderId="4" xfId="1" applyNumberFormat="1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vertical="center"/>
    </xf>
    <xf numFmtId="0" fontId="35" fillId="2" borderId="5" xfId="1" applyFont="1" applyFill="1" applyBorder="1" applyAlignment="1">
      <alignment vertical="center"/>
    </xf>
    <xf numFmtId="3" fontId="36" fillId="2" borderId="0" xfId="1" applyNumberFormat="1" applyFont="1" applyFill="1" applyAlignment="1">
      <alignment horizontal="right" vertical="center" indent="2"/>
    </xf>
    <xf numFmtId="3" fontId="36" fillId="2" borderId="0" xfId="1" applyNumberFormat="1" applyFont="1" applyFill="1" applyAlignment="1">
      <alignment horizontal="right" vertical="center" indent="3"/>
    </xf>
    <xf numFmtId="3" fontId="36" fillId="2" borderId="0" xfId="3" applyNumberFormat="1" applyFont="1" applyFill="1" applyBorder="1" applyAlignment="1">
      <alignment horizontal="right" vertical="center" indent="3"/>
    </xf>
    <xf numFmtId="3" fontId="36" fillId="2" borderId="0" xfId="2" applyNumberFormat="1" applyFont="1" applyFill="1" applyBorder="1" applyAlignment="1">
      <alignment horizontal="right" vertical="center" indent="3"/>
    </xf>
    <xf numFmtId="10" fontId="36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0" fillId="0" borderId="1" xfId="1" applyFont="1" applyBorder="1"/>
    <xf numFmtId="0" fontId="32" fillId="0" borderId="3" xfId="1" applyFont="1" applyBorder="1" applyAlignment="1">
      <alignment horizontal="left"/>
    </xf>
    <xf numFmtId="3" fontId="32" fillId="0" borderId="4" xfId="1" applyNumberFormat="1" applyFont="1" applyBorder="1" applyAlignment="1">
      <alignment horizontal="right"/>
    </xf>
    <xf numFmtId="3" fontId="32" fillId="0" borderId="4" xfId="1" applyNumberFormat="1" applyFont="1" applyBorder="1"/>
    <xf numFmtId="0" fontId="3" fillId="2" borderId="2" xfId="1" applyFill="1" applyBorder="1"/>
    <xf numFmtId="0" fontId="20" fillId="2" borderId="2" xfId="1" applyFont="1" applyFill="1" applyBorder="1"/>
    <xf numFmtId="3" fontId="20" fillId="2" borderId="0" xfId="1" applyNumberFormat="1" applyFont="1" applyFill="1"/>
    <xf numFmtId="0" fontId="20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33" fillId="0" borderId="9" xfId="1" applyFont="1" applyBorder="1" applyAlignment="1">
      <alignment horizontal="left" vertical="center"/>
    </xf>
    <xf numFmtId="10" fontId="32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10" fontId="46" fillId="3" borderId="10" xfId="3" applyNumberFormat="1" applyFont="1" applyFill="1" applyBorder="1" applyAlignment="1">
      <alignment horizontal="center" vertical="center" wrapText="1"/>
    </xf>
    <xf numFmtId="0" fontId="46" fillId="3" borderId="11" xfId="1" applyFont="1" applyFill="1" applyBorder="1" applyAlignment="1">
      <alignment horizontal="center" vertical="center" wrapText="1"/>
    </xf>
    <xf numFmtId="0" fontId="46" fillId="3" borderId="13" xfId="1" applyFont="1" applyFill="1" applyBorder="1" applyAlignment="1">
      <alignment horizontal="center" vertical="center" wrapText="1"/>
    </xf>
    <xf numFmtId="0" fontId="40" fillId="0" borderId="12" xfId="1" applyFont="1" applyBorder="1"/>
    <xf numFmtId="0" fontId="45" fillId="0" borderId="0" xfId="1" applyFont="1" applyAlignment="1">
      <alignment horizontal="centerContinuous"/>
    </xf>
    <xf numFmtId="0" fontId="35" fillId="0" borderId="0" xfId="1" applyFont="1" applyAlignment="1">
      <alignment horizontal="centerContinuous"/>
    </xf>
    <xf numFmtId="0" fontId="48" fillId="0" borderId="0" xfId="1" applyFont="1"/>
    <xf numFmtId="3" fontId="38" fillId="0" borderId="0" xfId="1" applyNumberFormat="1" applyFont="1" applyAlignment="1">
      <alignment horizontal="left"/>
    </xf>
    <xf numFmtId="3" fontId="38" fillId="0" borderId="0" xfId="1" applyNumberFormat="1" applyFont="1" applyAlignment="1">
      <alignment horizontal="right"/>
    </xf>
    <xf numFmtId="3" fontId="38" fillId="0" borderId="0" xfId="1" applyNumberFormat="1" applyFont="1"/>
    <xf numFmtId="0" fontId="33" fillId="0" borderId="14" xfId="1" applyFont="1" applyBorder="1" applyAlignment="1">
      <alignment horizontal="left" vertical="center"/>
    </xf>
    <xf numFmtId="10" fontId="32" fillId="0" borderId="14" xfId="3" applyNumberFormat="1" applyFont="1" applyBorder="1" applyAlignment="1">
      <alignment horizontal="center" vertical="center"/>
    </xf>
    <xf numFmtId="0" fontId="46" fillId="3" borderId="15" xfId="1" applyFont="1" applyFill="1" applyBorder="1" applyAlignment="1">
      <alignment horizontal="center" vertical="center" wrapText="1"/>
    </xf>
    <xf numFmtId="10" fontId="46" fillId="3" borderId="16" xfId="3" applyNumberFormat="1" applyFont="1" applyFill="1" applyBorder="1" applyAlignment="1">
      <alignment horizontal="center" vertical="center" wrapText="1"/>
    </xf>
    <xf numFmtId="0" fontId="46" fillId="3" borderId="18" xfId="1" applyFont="1" applyFill="1" applyBorder="1" applyAlignment="1">
      <alignment horizontal="center" vertical="center" wrapText="1"/>
    </xf>
    <xf numFmtId="0" fontId="35" fillId="0" borderId="19" xfId="1" applyFont="1" applyBorder="1" applyAlignment="1">
      <alignment horizontal="centerContinuous"/>
    </xf>
    <xf numFmtId="3" fontId="32" fillId="0" borderId="14" xfId="1" applyNumberFormat="1" applyFont="1" applyBorder="1" applyAlignment="1">
      <alignment horizontal="right" vertical="center" indent="1"/>
    </xf>
    <xf numFmtId="3" fontId="32" fillId="0" borderId="9" xfId="1" applyNumberFormat="1" applyFont="1" applyBorder="1" applyAlignment="1">
      <alignment horizontal="right" vertical="center" indent="1"/>
    </xf>
    <xf numFmtId="165" fontId="3" fillId="0" borderId="0" xfId="2" applyBorder="1" applyAlignment="1">
      <alignment vertical="center"/>
    </xf>
    <xf numFmtId="0" fontId="3" fillId="3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0" fontId="40" fillId="0" borderId="19" xfId="6" applyFont="1" applyBorder="1" applyAlignment="1">
      <alignment vertical="center"/>
    </xf>
    <xf numFmtId="0" fontId="40" fillId="0" borderId="19" xfId="6" applyFont="1" applyBorder="1" applyAlignment="1">
      <alignment horizontal="left" vertical="center"/>
    </xf>
    <xf numFmtId="4" fontId="40" fillId="0" borderId="19" xfId="6" applyNumberFormat="1" applyFont="1" applyBorder="1" applyAlignment="1">
      <alignment horizontal="right" vertical="center"/>
    </xf>
    <xf numFmtId="10" fontId="40" fillId="0" borderId="19" xfId="6" applyNumberFormat="1" applyFont="1" applyBorder="1" applyAlignment="1">
      <alignment horizontal="right" vertical="center"/>
    </xf>
    <xf numFmtId="3" fontId="40" fillId="0" borderId="19" xfId="6" applyNumberFormat="1" applyFont="1" applyBorder="1" applyAlignment="1">
      <alignment horizontal="center" vertical="center"/>
    </xf>
    <xf numFmtId="0" fontId="40" fillId="0" borderId="17" xfId="6" applyFont="1" applyBorder="1" applyAlignment="1">
      <alignment horizontal="left" vertical="center"/>
    </xf>
    <xf numFmtId="4" fontId="40" fillId="0" borderId="17" xfId="6" applyNumberFormat="1" applyFont="1" applyBorder="1" applyAlignment="1">
      <alignment horizontal="right" vertical="center"/>
    </xf>
    <xf numFmtId="0" fontId="40" fillId="0" borderId="17" xfId="6" applyFont="1" applyBorder="1" applyAlignment="1">
      <alignment vertical="center"/>
    </xf>
    <xf numFmtId="3" fontId="40" fillId="0" borderId="17" xfId="6" applyNumberFormat="1" applyFont="1" applyBorder="1" applyAlignment="1">
      <alignment horizontal="center" vertical="center"/>
    </xf>
    <xf numFmtId="0" fontId="32" fillId="0" borderId="0" xfId="6" applyFont="1" applyAlignment="1">
      <alignment vertical="center"/>
    </xf>
    <xf numFmtId="4" fontId="32" fillId="0" borderId="0" xfId="6" applyNumberFormat="1" applyFont="1" applyAlignment="1">
      <alignment horizontal="right" vertical="center"/>
    </xf>
    <xf numFmtId="10" fontId="32" fillId="0" borderId="0" xfId="6" applyNumberFormat="1" applyFont="1" applyAlignment="1">
      <alignment horizontal="right" vertical="center"/>
    </xf>
    <xf numFmtId="3" fontId="32" fillId="0" borderId="0" xfId="6" applyNumberFormat="1" applyFont="1" applyAlignment="1">
      <alignment horizontal="center" vertical="center"/>
    </xf>
    <xf numFmtId="0" fontId="33" fillId="0" borderId="0" xfId="6" applyFont="1" applyAlignment="1">
      <alignment vertical="center"/>
    </xf>
    <xf numFmtId="4" fontId="33" fillId="0" borderId="0" xfId="6" applyNumberFormat="1" applyFont="1" applyAlignment="1">
      <alignment horizontal="right" vertical="center"/>
    </xf>
    <xf numFmtId="10" fontId="33" fillId="0" borderId="0" xfId="6" applyNumberFormat="1" applyFont="1" applyAlignment="1">
      <alignment horizontal="right" vertical="center"/>
    </xf>
    <xf numFmtId="3" fontId="33" fillId="0" borderId="0" xfId="6" applyNumberFormat="1" applyFont="1" applyAlignment="1">
      <alignment horizontal="center" vertical="center"/>
    </xf>
    <xf numFmtId="0" fontId="20" fillId="0" borderId="20" xfId="6" applyFont="1" applyBorder="1" applyAlignment="1">
      <alignment vertical="center"/>
    </xf>
    <xf numFmtId="0" fontId="20" fillId="0" borderId="20" xfId="6" applyFont="1" applyBorder="1" applyAlignment="1">
      <alignment horizontal="left" vertical="center"/>
    </xf>
    <xf numFmtId="4" fontId="20" fillId="0" borderId="20" xfId="6" applyNumberFormat="1" applyFont="1" applyBorder="1" applyAlignment="1">
      <alignment horizontal="right" vertical="center"/>
    </xf>
    <xf numFmtId="10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right" vertical="center"/>
    </xf>
    <xf numFmtId="3" fontId="20" fillId="0" borderId="20" xfId="6" applyNumberFormat="1" applyFont="1" applyBorder="1" applyAlignment="1">
      <alignment horizontal="center" vertical="center"/>
    </xf>
    <xf numFmtId="0" fontId="28" fillId="0" borderId="19" xfId="6" applyFont="1" applyBorder="1" applyAlignment="1">
      <alignment vertical="center"/>
    </xf>
    <xf numFmtId="0" fontId="28" fillId="0" borderId="19" xfId="6" applyFont="1" applyBorder="1" applyAlignment="1">
      <alignment horizontal="left" vertical="center"/>
    </xf>
    <xf numFmtId="4" fontId="28" fillId="0" borderId="19" xfId="6" applyNumberFormat="1" applyFont="1" applyBorder="1" applyAlignment="1">
      <alignment horizontal="right" vertical="center"/>
    </xf>
    <xf numFmtId="10" fontId="28" fillId="0" borderId="19" xfId="6" applyNumberFormat="1" applyFont="1" applyBorder="1" applyAlignment="1">
      <alignment horizontal="right" vertical="center"/>
    </xf>
    <xf numFmtId="3" fontId="28" fillId="0" borderId="19" xfId="6" applyNumberFormat="1" applyFont="1" applyBorder="1" applyAlignment="1">
      <alignment horizontal="center" vertical="center"/>
    </xf>
    <xf numFmtId="0" fontId="50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50" fillId="3" borderId="0" xfId="2" applyNumberFormat="1" applyFont="1" applyFill="1" applyBorder="1" applyAlignment="1">
      <alignment horizontal="center" vertical="center"/>
    </xf>
    <xf numFmtId="169" fontId="50" fillId="3" borderId="0" xfId="3" applyNumberFormat="1" applyFont="1" applyFill="1" applyBorder="1" applyAlignment="1">
      <alignment horizontal="center" vertical="center"/>
    </xf>
    <xf numFmtId="0" fontId="51" fillId="0" borderId="0" xfId="1" applyFont="1" applyAlignment="1">
      <alignment vertical="center"/>
    </xf>
    <xf numFmtId="169" fontId="40" fillId="0" borderId="0" xfId="3" applyNumberFormat="1" applyFont="1" applyBorder="1" applyAlignment="1">
      <alignment horizontal="center" vertical="center"/>
    </xf>
    <xf numFmtId="3" fontId="40" fillId="0" borderId="0" xfId="1" applyNumberFormat="1" applyFont="1" applyAlignment="1">
      <alignment horizontal="right" vertical="center" indent="1"/>
    </xf>
    <xf numFmtId="0" fontId="44" fillId="0" borderId="0" xfId="1" applyFont="1" applyAlignment="1">
      <alignment vertical="center"/>
    </xf>
    <xf numFmtId="165" fontId="44" fillId="0" borderId="4" xfId="2" applyFont="1" applyBorder="1" applyAlignment="1">
      <alignment vertical="center"/>
    </xf>
    <xf numFmtId="3" fontId="40" fillId="0" borderId="4" xfId="2" applyNumberFormat="1" applyFont="1" applyFill="1" applyBorder="1" applyAlignment="1">
      <alignment horizontal="right" vertical="center" indent="1"/>
    </xf>
    <xf numFmtId="169" fontId="40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44" fillId="0" borderId="0" xfId="1" applyFont="1" applyAlignment="1">
      <alignment horizontal="left" vertical="center"/>
    </xf>
    <xf numFmtId="3" fontId="40" fillId="0" borderId="0" xfId="1" applyNumberFormat="1" applyFont="1" applyAlignment="1">
      <alignment vertical="center"/>
    </xf>
    <xf numFmtId="17" fontId="40" fillId="0" borderId="0" xfId="1" quotePrefix="1" applyNumberFormat="1" applyFont="1" applyAlignment="1">
      <alignment horizontal="right" vertical="center"/>
    </xf>
    <xf numFmtId="10" fontId="40" fillId="0" borderId="0" xfId="3" applyNumberFormat="1" applyFont="1" applyBorder="1" applyAlignment="1">
      <alignment vertical="center"/>
    </xf>
    <xf numFmtId="170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right" vertical="center"/>
    </xf>
    <xf numFmtId="3" fontId="40" fillId="0" borderId="0" xfId="1" applyNumberFormat="1" applyFont="1" applyAlignment="1">
      <alignment horizontal="right" vertical="center"/>
    </xf>
    <xf numFmtId="0" fontId="40" fillId="0" borderId="0" xfId="1" applyFont="1" applyAlignment="1">
      <alignment horizontal="left" vertical="center"/>
    </xf>
    <xf numFmtId="2" fontId="40" fillId="0" borderId="0" xfId="2" applyNumberFormat="1" applyFont="1" applyBorder="1" applyAlignment="1">
      <alignment horizontal="right" vertical="center"/>
    </xf>
    <xf numFmtId="3" fontId="16" fillId="0" borderId="0" xfId="1" applyNumberFormat="1" applyFont="1" applyAlignment="1">
      <alignment vertical="center"/>
    </xf>
    <xf numFmtId="10" fontId="16" fillId="0" borderId="0" xfId="3" applyNumberFormat="1" applyFont="1" applyBorder="1" applyAlignment="1">
      <alignment vertical="center"/>
    </xf>
    <xf numFmtId="10" fontId="16" fillId="0" borderId="0" xfId="3" applyNumberFormat="1" applyFont="1" applyBorder="1" applyAlignment="1">
      <alignment horizontal="right" vertical="center"/>
    </xf>
    <xf numFmtId="3" fontId="1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0" fillId="0" borderId="4" xfId="1" applyFont="1" applyBorder="1" applyAlignment="1">
      <alignment horizontal="left" vertical="center"/>
    </xf>
    <xf numFmtId="3" fontId="40" fillId="0" borderId="4" xfId="1" applyNumberFormat="1" applyFont="1" applyBorder="1" applyAlignment="1">
      <alignment vertical="center"/>
    </xf>
    <xf numFmtId="10" fontId="40" fillId="0" borderId="4" xfId="3" applyNumberFormat="1" applyFont="1" applyBorder="1" applyAlignment="1">
      <alignment horizontal="right" vertical="center"/>
    </xf>
    <xf numFmtId="3" fontId="40" fillId="0" borderId="4" xfId="1" applyNumberFormat="1" applyFont="1" applyBorder="1" applyAlignment="1">
      <alignment horizontal="right" vertical="center"/>
    </xf>
    <xf numFmtId="0" fontId="44" fillId="4" borderId="4" xfId="1" applyFont="1" applyFill="1" applyBorder="1" applyAlignment="1">
      <alignment horizontal="left" vertical="center"/>
    </xf>
    <xf numFmtId="3" fontId="44" fillId="4" borderId="4" xfId="1" applyNumberFormat="1" applyFont="1" applyFill="1" applyBorder="1" applyAlignment="1">
      <alignment vertical="center"/>
    </xf>
    <xf numFmtId="10" fontId="44" fillId="4" borderId="4" xfId="3" applyNumberFormat="1" applyFont="1" applyFill="1" applyBorder="1" applyAlignment="1">
      <alignment vertical="center"/>
    </xf>
    <xf numFmtId="0" fontId="50" fillId="3" borderId="0" xfId="1" applyFont="1" applyFill="1" applyAlignment="1">
      <alignment horizontal="left" vertical="center" indent="1"/>
    </xf>
    <xf numFmtId="0" fontId="50" fillId="3" borderId="0" xfId="1" applyFont="1" applyFill="1" applyAlignment="1">
      <alignment horizontal="center" vertical="center"/>
    </xf>
    <xf numFmtId="0" fontId="52" fillId="0" borderId="0" xfId="1" applyFont="1" applyAlignment="1">
      <alignment horizontal="left" vertical="center"/>
    </xf>
    <xf numFmtId="17" fontId="53" fillId="0" borderId="0" xfId="1" applyNumberFormat="1" applyFont="1" applyAlignment="1">
      <alignment horizontal="right" vertical="center"/>
    </xf>
    <xf numFmtId="164" fontId="54" fillId="0" borderId="0" xfId="4" applyFont="1" applyAlignment="1">
      <alignment horizontal="left" vertical="center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4" fontId="56" fillId="0" borderId="0" xfId="1" applyNumberFormat="1" applyFont="1" applyAlignment="1">
      <alignment vertical="center"/>
    </xf>
    <xf numFmtId="0" fontId="52" fillId="0" borderId="0" xfId="1" applyFont="1" applyAlignment="1">
      <alignment vertical="center"/>
    </xf>
    <xf numFmtId="10" fontId="33" fillId="2" borderId="2" xfId="10" applyNumberFormat="1" applyFont="1" applyFill="1" applyBorder="1" applyAlignment="1">
      <alignment horizontal="center" vertical="center"/>
    </xf>
    <xf numFmtId="10" fontId="16" fillId="0" borderId="0" xfId="10" applyNumberFormat="1" applyFont="1" applyAlignment="1">
      <alignment horizontal="center" vertical="center"/>
    </xf>
    <xf numFmtId="4" fontId="40" fillId="0" borderId="4" xfId="2" applyNumberFormat="1" applyFont="1" applyFill="1" applyBorder="1" applyAlignment="1">
      <alignment horizontal="right" vertical="center" indent="1"/>
    </xf>
    <xf numFmtId="10" fontId="22" fillId="0" borderId="0" xfId="10" applyNumberFormat="1" applyFont="1" applyAlignment="1">
      <alignment vertical="center"/>
    </xf>
    <xf numFmtId="0" fontId="57" fillId="0" borderId="0" xfId="1" applyFont="1" applyAlignment="1">
      <alignment vertical="center"/>
    </xf>
    <xf numFmtId="0" fontId="58" fillId="0" borderId="0" xfId="1" applyFont="1" applyAlignment="1">
      <alignment vertical="center"/>
    </xf>
    <xf numFmtId="3" fontId="57" fillId="2" borderId="0" xfId="1" applyNumberFormat="1" applyFont="1" applyFill="1" applyAlignment="1">
      <alignment vertical="center"/>
    </xf>
    <xf numFmtId="0" fontId="57" fillId="2" borderId="0" xfId="1" applyFont="1" applyFill="1" applyAlignment="1">
      <alignment vertical="center"/>
    </xf>
    <xf numFmtId="0" fontId="59" fillId="2" borderId="0" xfId="1" applyFont="1" applyFill="1" applyAlignment="1">
      <alignment horizontal="left" vertical="center"/>
    </xf>
    <xf numFmtId="10" fontId="57" fillId="2" borderId="0" xfId="3" applyNumberFormat="1" applyFont="1" applyFill="1" applyAlignment="1">
      <alignment vertical="center"/>
    </xf>
    <xf numFmtId="3" fontId="57" fillId="0" borderId="0" xfId="1" applyNumberFormat="1" applyFont="1" applyAlignment="1">
      <alignment vertical="center"/>
    </xf>
    <xf numFmtId="0" fontId="59" fillId="0" borderId="0" xfId="1" applyFont="1" applyAlignment="1">
      <alignment horizontal="left" vertical="center"/>
    </xf>
    <xf numFmtId="0" fontId="60" fillId="0" borderId="0" xfId="1" applyFont="1"/>
    <xf numFmtId="0" fontId="61" fillId="0" borderId="0" xfId="1" applyFont="1"/>
    <xf numFmtId="4" fontId="20" fillId="0" borderId="0" xfId="6" applyNumberFormat="1" applyFont="1" applyAlignment="1">
      <alignment vertical="center"/>
    </xf>
    <xf numFmtId="9" fontId="22" fillId="0" borderId="0" xfId="10" applyFont="1" applyAlignment="1">
      <alignment vertical="center"/>
    </xf>
    <xf numFmtId="0" fontId="62" fillId="0" borderId="0" xfId="1" applyFont="1"/>
    <xf numFmtId="0" fontId="63" fillId="0" borderId="0" xfId="1" applyFont="1"/>
    <xf numFmtId="3" fontId="62" fillId="0" borderId="0" xfId="1" applyNumberFormat="1" applyFont="1"/>
    <xf numFmtId="0" fontId="25" fillId="3" borderId="0" xfId="1" applyFont="1" applyFill="1" applyAlignment="1">
      <alignment vertical="center" wrapText="1"/>
    </xf>
    <xf numFmtId="0" fontId="25" fillId="0" borderId="0" xfId="1" applyFont="1" applyAlignment="1">
      <alignment vertical="center" wrapText="1"/>
    </xf>
    <xf numFmtId="0" fontId="64" fillId="0" borderId="0" xfId="1" applyFont="1" applyAlignment="1">
      <alignment horizontal="center" vertical="center" wrapText="1"/>
    </xf>
    <xf numFmtId="0" fontId="49" fillId="5" borderId="1" xfId="1" applyFont="1" applyFill="1" applyBorder="1" applyAlignment="1">
      <alignment vertical="center" wrapText="1"/>
    </xf>
    <xf numFmtId="0" fontId="66" fillId="0" borderId="0" xfId="1" applyFont="1" applyAlignment="1">
      <alignment vertical="center" wrapText="1"/>
    </xf>
    <xf numFmtId="0" fontId="66" fillId="0" borderId="2" xfId="1" applyFont="1" applyBorder="1" applyAlignment="1">
      <alignment vertical="center" wrapText="1"/>
    </xf>
    <xf numFmtId="0" fontId="50" fillId="3" borderId="1" xfId="1" applyFont="1" applyFill="1" applyBorder="1" applyAlignment="1">
      <alignment horizontal="center" vertical="center" wrapText="1"/>
    </xf>
    <xf numFmtId="0" fontId="50" fillId="3" borderId="2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14" fillId="3" borderId="0" xfId="4338" applyNumberFormat="1" applyFont="1" applyFill="1" applyAlignment="1">
      <alignment horizontal="left" vertical="center" indent="1"/>
    </xf>
    <xf numFmtId="3" fontId="13" fillId="0" borderId="0" xfId="4338" applyNumberFormat="1" applyFont="1" applyAlignment="1">
      <alignment horizontal="center" vertical="center"/>
    </xf>
    <xf numFmtId="3" fontId="13" fillId="0" borderId="0" xfId="4338" applyNumberFormat="1" applyFont="1" applyAlignment="1">
      <alignment horizontal="right" vertical="center"/>
    </xf>
    <xf numFmtId="1" fontId="13" fillId="0" borderId="0" xfId="4338" applyNumberFormat="1" applyFont="1" applyAlignment="1">
      <alignment vertical="center"/>
    </xf>
    <xf numFmtId="1" fontId="68" fillId="3" borderId="0" xfId="4338" applyNumberFormat="1" applyFont="1" applyFill="1" applyAlignment="1">
      <alignment vertical="center"/>
    </xf>
    <xf numFmtId="1" fontId="68" fillId="3" borderId="0" xfId="4338" applyNumberFormat="1" applyFont="1" applyFill="1" applyAlignment="1">
      <alignment horizontal="right" vertical="center"/>
    </xf>
    <xf numFmtId="1" fontId="68" fillId="3" borderId="0" xfId="4338" applyNumberFormat="1" applyFont="1" applyFill="1" applyAlignment="1">
      <alignment horizontal="center" vertical="center"/>
    </xf>
    <xf numFmtId="1" fontId="44" fillId="0" borderId="0" xfId="4338" applyNumberFormat="1" applyFont="1"/>
    <xf numFmtId="3" fontId="44" fillId="0" borderId="0" xfId="4338" applyNumberFormat="1" applyFont="1" applyAlignment="1">
      <alignment horizontal="right"/>
    </xf>
    <xf numFmtId="3" fontId="44" fillId="0" borderId="0" xfId="4338" applyNumberFormat="1" applyFont="1" applyAlignment="1">
      <alignment horizontal="center"/>
    </xf>
    <xf numFmtId="1" fontId="40" fillId="0" borderId="4" xfId="4338" applyNumberFormat="1" applyFont="1" applyBorder="1" applyAlignment="1">
      <alignment vertical="center"/>
    </xf>
    <xf numFmtId="4" fontId="40" fillId="0" borderId="4" xfId="4338" applyNumberFormat="1" applyFont="1" applyBorder="1" applyAlignment="1">
      <alignment horizontal="right" vertical="center"/>
    </xf>
    <xf numFmtId="4" fontId="40" fillId="0" borderId="4" xfId="4338" applyNumberFormat="1" applyFont="1" applyBorder="1" applyAlignment="1">
      <alignment horizontal="center" vertical="center"/>
    </xf>
    <xf numFmtId="1" fontId="44" fillId="0" borderId="4" xfId="4338" applyNumberFormat="1" applyFont="1" applyBorder="1" applyAlignment="1">
      <alignment vertical="center"/>
    </xf>
    <xf numFmtId="4" fontId="44" fillId="0" borderId="4" xfId="4338" applyNumberFormat="1" applyFont="1" applyBorder="1" applyAlignment="1">
      <alignment horizontal="right" vertical="center"/>
    </xf>
    <xf numFmtId="4" fontId="44" fillId="0" borderId="4" xfId="4338" applyNumberFormat="1" applyFont="1" applyBorder="1" applyAlignment="1">
      <alignment horizontal="center" vertical="center"/>
    </xf>
    <xf numFmtId="1" fontId="30" fillId="0" borderId="0" xfId="4338" applyNumberFormat="1" applyFont="1" applyAlignment="1">
      <alignment vertical="center"/>
    </xf>
    <xf numFmtId="4" fontId="30" fillId="0" borderId="0" xfId="4338" applyNumberFormat="1" applyFont="1" applyAlignment="1">
      <alignment horizontal="right" vertical="center"/>
    </xf>
    <xf numFmtId="4" fontId="30" fillId="0" borderId="0" xfId="4338" applyNumberFormat="1" applyFont="1" applyAlignment="1">
      <alignment horizontal="center" vertical="center"/>
    </xf>
    <xf numFmtId="3" fontId="30" fillId="0" borderId="0" xfId="4338" applyNumberFormat="1" applyFont="1" applyAlignment="1">
      <alignment horizontal="center" vertical="center"/>
    </xf>
    <xf numFmtId="4" fontId="3" fillId="0" borderId="0" xfId="4338" applyNumberFormat="1" applyAlignment="1">
      <alignment horizontal="right"/>
    </xf>
    <xf numFmtId="1" fontId="75" fillId="4" borderId="0" xfId="4338" applyNumberFormat="1" applyFont="1" applyFill="1" applyAlignment="1">
      <alignment vertical="center"/>
    </xf>
    <xf numFmtId="4" fontId="44" fillId="4" borderId="0" xfId="4338" applyNumberFormat="1" applyFont="1" applyFill="1" applyAlignment="1">
      <alignment horizontal="right" vertical="center"/>
    </xf>
    <xf numFmtId="4" fontId="44" fillId="4" borderId="0" xfId="4338" applyNumberFormat="1" applyFont="1" applyFill="1" applyAlignment="1">
      <alignment horizontal="center" vertical="center"/>
    </xf>
    <xf numFmtId="4" fontId="80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66" fillId="0" borderId="0" xfId="1" applyFont="1" applyAlignment="1">
      <alignment horizontal="center" vertical="center" wrapText="1"/>
    </xf>
    <xf numFmtId="0" fontId="18" fillId="0" borderId="0" xfId="7" applyFont="1" applyAlignment="1">
      <alignment vertical="center"/>
    </xf>
    <xf numFmtId="0" fontId="5" fillId="0" borderId="0" xfId="4335" applyFont="1" applyAlignment="1">
      <alignment vertical="center"/>
    </xf>
    <xf numFmtId="0" fontId="44" fillId="0" borderId="1" xfId="7" applyFont="1" applyBorder="1" applyAlignment="1">
      <alignment vertical="center"/>
    </xf>
    <xf numFmtId="0" fontId="44" fillId="0" borderId="0" xfId="7" applyFont="1" applyAlignment="1">
      <alignment vertical="center"/>
    </xf>
    <xf numFmtId="0" fontId="44" fillId="0" borderId="0" xfId="7" applyFont="1" applyAlignment="1">
      <alignment horizontal="center" vertical="center"/>
    </xf>
    <xf numFmtId="0" fontId="44" fillId="0" borderId="2" xfId="7" applyFont="1" applyBorder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40" fillId="0" borderId="3" xfId="7" applyFont="1" applyBorder="1" applyAlignment="1">
      <alignment vertical="center"/>
    </xf>
    <xf numFmtId="172" fontId="40" fillId="0" borderId="4" xfId="7" applyNumberFormat="1" applyFont="1" applyBorder="1" applyAlignment="1">
      <alignment vertical="center"/>
    </xf>
    <xf numFmtId="172" fontId="40" fillId="0" borderId="4" xfId="7" applyNumberFormat="1" applyFont="1" applyBorder="1" applyAlignment="1">
      <alignment horizontal="center" vertical="center"/>
    </xf>
    <xf numFmtId="2" fontId="40" fillId="0" borderId="4" xfId="7" applyNumberFormat="1" applyFont="1" applyBorder="1" applyAlignment="1">
      <alignment vertical="center"/>
    </xf>
    <xf numFmtId="3" fontId="40" fillId="0" borderId="4" xfId="7" applyNumberFormat="1" applyFont="1" applyBorder="1" applyAlignment="1">
      <alignment vertical="center"/>
    </xf>
    <xf numFmtId="4" fontId="40" fillId="0" borderId="4" xfId="7" applyNumberFormat="1" applyFont="1" applyBorder="1" applyAlignment="1">
      <alignment vertical="center"/>
    </xf>
    <xf numFmtId="0" fontId="40" fillId="0" borderId="5" xfId="7" applyFont="1" applyBorder="1" applyAlignment="1">
      <alignment horizontal="center" vertical="center"/>
    </xf>
    <xf numFmtId="0" fontId="44" fillId="4" borderId="1" xfId="7" applyFont="1" applyFill="1" applyBorder="1" applyAlignment="1">
      <alignment vertical="center"/>
    </xf>
    <xf numFmtId="0" fontId="44" fillId="4" borderId="0" xfId="7" applyFont="1" applyFill="1" applyAlignment="1">
      <alignment vertical="center"/>
    </xf>
    <xf numFmtId="0" fontId="44" fillId="4" borderId="0" xfId="7" applyFont="1" applyFill="1" applyAlignment="1">
      <alignment horizontal="center" vertical="center"/>
    </xf>
    <xf numFmtId="0" fontId="40" fillId="4" borderId="0" xfId="7" applyFont="1" applyFill="1" applyAlignment="1">
      <alignment vertical="center"/>
    </xf>
    <xf numFmtId="3" fontId="44" fillId="4" borderId="0" xfId="7" applyNumberFormat="1" applyFont="1" applyFill="1" applyAlignment="1">
      <alignment vertical="center"/>
    </xf>
    <xf numFmtId="4" fontId="44" fillId="4" borderId="0" xfId="7" applyNumberFormat="1" applyFont="1" applyFill="1" applyAlignment="1">
      <alignment vertical="center"/>
    </xf>
    <xf numFmtId="3" fontId="44" fillId="4" borderId="2" xfId="7" applyNumberFormat="1" applyFont="1" applyFill="1" applyBorder="1" applyAlignment="1">
      <alignment horizontal="center" vertical="center"/>
    </xf>
    <xf numFmtId="0" fontId="32" fillId="0" borderId="1" xfId="7" applyFont="1" applyBorder="1" applyAlignment="1">
      <alignment vertical="center"/>
    </xf>
    <xf numFmtId="0" fontId="32" fillId="0" borderId="0" xfId="7" applyFont="1" applyAlignment="1">
      <alignment vertical="center"/>
    </xf>
    <xf numFmtId="0" fontId="32" fillId="0" borderId="0" xfId="7" applyFont="1" applyAlignment="1">
      <alignment horizontal="center" vertical="center"/>
    </xf>
    <xf numFmtId="4" fontId="32" fillId="0" borderId="0" xfId="7" applyNumberFormat="1" applyFont="1" applyAlignment="1">
      <alignment vertical="center"/>
    </xf>
    <xf numFmtId="0" fontId="32" fillId="0" borderId="2" xfId="7" applyFont="1" applyBorder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44" fillId="0" borderId="1" xfId="4337" applyFont="1" applyBorder="1" applyAlignment="1">
      <alignment vertical="center"/>
    </xf>
    <xf numFmtId="0" fontId="44" fillId="0" borderId="0" xfId="4337" applyFont="1" applyAlignment="1">
      <alignment vertical="center"/>
    </xf>
    <xf numFmtId="0" fontId="44" fillId="0" borderId="0" xfId="4337" applyFont="1" applyAlignment="1">
      <alignment horizontal="center" vertical="center"/>
    </xf>
    <xf numFmtId="4" fontId="44" fillId="0" borderId="0" xfId="4337" applyNumberFormat="1" applyFont="1" applyAlignment="1">
      <alignment vertical="center"/>
    </xf>
    <xf numFmtId="0" fontId="44" fillId="0" borderId="2" xfId="4337" applyFont="1" applyBorder="1" applyAlignment="1">
      <alignment horizontal="center" vertical="center"/>
    </xf>
    <xf numFmtId="0" fontId="67" fillId="0" borderId="0" xfId="4337" applyFont="1" applyAlignment="1">
      <alignment vertical="center"/>
    </xf>
    <xf numFmtId="0" fontId="67" fillId="0" borderId="0" xfId="7" applyFont="1" applyAlignment="1">
      <alignment vertical="center"/>
    </xf>
    <xf numFmtId="0" fontId="23" fillId="0" borderId="1" xfId="7" applyFont="1" applyBorder="1" applyAlignment="1">
      <alignment vertical="center"/>
    </xf>
    <xf numFmtId="0" fontId="23" fillId="0" borderId="0" xfId="7" applyFont="1" applyAlignment="1">
      <alignment vertical="center"/>
    </xf>
    <xf numFmtId="0" fontId="23" fillId="0" borderId="0" xfId="7" applyFont="1" applyAlignment="1">
      <alignment horizontal="center" vertical="center"/>
    </xf>
    <xf numFmtId="3" fontId="23" fillId="0" borderId="0" xfId="7" applyNumberFormat="1" applyFont="1" applyAlignment="1">
      <alignment vertical="center"/>
    </xf>
    <xf numFmtId="4" fontId="23" fillId="0" borderId="0" xfId="7" applyNumberFormat="1" applyFont="1" applyAlignment="1">
      <alignment vertical="center"/>
    </xf>
    <xf numFmtId="3" fontId="23" fillId="0" borderId="2" xfId="7" applyNumberFormat="1" applyFont="1" applyBorder="1" applyAlignment="1">
      <alignment horizontal="center" vertical="center"/>
    </xf>
    <xf numFmtId="0" fontId="68" fillId="6" borderId="3" xfId="7" applyFont="1" applyFill="1" applyBorder="1" applyAlignment="1">
      <alignment vertical="center"/>
    </xf>
    <xf numFmtId="0" fontId="68" fillId="6" borderId="4" xfId="7" applyFont="1" applyFill="1" applyBorder="1" applyAlignment="1">
      <alignment vertical="center"/>
    </xf>
    <xf numFmtId="0" fontId="68" fillId="6" borderId="4" xfId="7" applyFont="1" applyFill="1" applyBorder="1" applyAlignment="1">
      <alignment horizontal="center" vertical="center"/>
    </xf>
    <xf numFmtId="0" fontId="69" fillId="6" borderId="4" xfId="7" applyFont="1" applyFill="1" applyBorder="1" applyAlignment="1">
      <alignment vertical="center"/>
    </xf>
    <xf numFmtId="3" fontId="68" fillId="6" borderId="4" xfId="7" applyNumberFormat="1" applyFont="1" applyFill="1" applyBorder="1" applyAlignment="1">
      <alignment vertical="center"/>
    </xf>
    <xf numFmtId="4" fontId="68" fillId="6" borderId="4" xfId="7" applyNumberFormat="1" applyFont="1" applyFill="1" applyBorder="1" applyAlignment="1">
      <alignment vertical="center"/>
    </xf>
    <xf numFmtId="3" fontId="23" fillId="0" borderId="0" xfId="7" applyNumberFormat="1" applyFont="1" applyAlignment="1">
      <alignment horizontal="center" vertical="center"/>
    </xf>
    <xf numFmtId="0" fontId="18" fillId="0" borderId="1" xfId="4336" applyFont="1" applyBorder="1" applyAlignment="1">
      <alignment vertical="center"/>
    </xf>
    <xf numFmtId="0" fontId="18" fillId="0" borderId="0" xfId="4336" applyFont="1" applyAlignment="1">
      <alignment vertical="center"/>
    </xf>
    <xf numFmtId="0" fontId="18" fillId="0" borderId="0" xfId="4336" applyFont="1" applyAlignment="1">
      <alignment horizontal="center" vertical="center"/>
    </xf>
    <xf numFmtId="0" fontId="18" fillId="0" borderId="2" xfId="4336" applyFont="1" applyBorder="1" applyAlignment="1">
      <alignment vertical="center"/>
    </xf>
    <xf numFmtId="0" fontId="70" fillId="0" borderId="1" xfId="8" applyFont="1" applyBorder="1" applyAlignment="1">
      <alignment vertical="center"/>
    </xf>
    <xf numFmtId="0" fontId="71" fillId="0" borderId="0" xfId="8" applyFont="1" applyAlignment="1">
      <alignment horizontal="center" vertical="center"/>
    </xf>
    <xf numFmtId="173" fontId="71" fillId="0" borderId="0" xfId="8" applyNumberFormat="1" applyFont="1" applyAlignment="1">
      <alignment horizontal="center" vertical="center"/>
    </xf>
    <xf numFmtId="4" fontId="71" fillId="0" borderId="0" xfId="8" applyNumberFormat="1" applyFont="1" applyAlignment="1">
      <alignment horizontal="right" vertical="center"/>
    </xf>
    <xf numFmtId="0" fontId="71" fillId="0" borderId="2" xfId="8" applyFont="1" applyBorder="1" applyAlignment="1">
      <alignment horizontal="center" vertical="center"/>
    </xf>
    <xf numFmtId="0" fontId="40" fillId="0" borderId="1" xfId="7" applyFont="1" applyBorder="1" applyAlignment="1">
      <alignment vertical="center"/>
    </xf>
    <xf numFmtId="172" fontId="40" fillId="0" borderId="0" xfId="7" applyNumberFormat="1" applyFont="1" applyAlignment="1">
      <alignment horizontal="center" vertical="center"/>
    </xf>
    <xf numFmtId="2" fontId="40" fillId="0" borderId="0" xfId="7" applyNumberFormat="1" applyFont="1" applyAlignment="1">
      <alignment horizontal="center" vertical="center"/>
    </xf>
    <xf numFmtId="4" fontId="40" fillId="0" borderId="0" xfId="7" applyNumberFormat="1" applyFont="1" applyAlignment="1">
      <alignment vertical="center"/>
    </xf>
    <xf numFmtId="0" fontId="40" fillId="0" borderId="2" xfId="7" applyFont="1" applyBorder="1" applyAlignment="1">
      <alignment horizontal="center" vertical="center"/>
    </xf>
    <xf numFmtId="0" fontId="72" fillId="0" borderId="0" xfId="9" applyFont="1" applyAlignment="1">
      <alignment vertical="center"/>
    </xf>
    <xf numFmtId="0" fontId="73" fillId="0" borderId="0" xfId="9" applyFont="1" applyAlignment="1">
      <alignment vertical="center"/>
    </xf>
    <xf numFmtId="172" fontId="44" fillId="0" borderId="0" xfId="7" applyNumberFormat="1" applyFont="1" applyAlignment="1">
      <alignment horizontal="center" vertical="center"/>
    </xf>
    <xf numFmtId="2" fontId="44" fillId="0" borderId="0" xfId="7" applyNumberFormat="1" applyFont="1" applyAlignment="1">
      <alignment horizontal="center" vertical="center"/>
    </xf>
    <xf numFmtId="4" fontId="44" fillId="0" borderId="0" xfId="7" applyNumberFormat="1" applyFont="1" applyAlignment="1">
      <alignment vertical="center"/>
    </xf>
    <xf numFmtId="0" fontId="4" fillId="0" borderId="1" xfId="4337" applyFont="1" applyBorder="1" applyAlignment="1">
      <alignment vertical="center"/>
    </xf>
    <xf numFmtId="0" fontId="4" fillId="0" borderId="0" xfId="4337" applyFont="1" applyAlignment="1">
      <alignment horizontal="center" vertical="center"/>
    </xf>
    <xf numFmtId="173" fontId="4" fillId="0" borderId="0" xfId="4337" applyNumberFormat="1" applyFont="1" applyAlignment="1">
      <alignment horizontal="center" vertical="center"/>
    </xf>
    <xf numFmtId="4" fontId="74" fillId="0" borderId="0" xfId="0" applyNumberFormat="1" applyFont="1" applyAlignment="1">
      <alignment horizontal="right" vertical="center"/>
    </xf>
    <xf numFmtId="0" fontId="74" fillId="0" borderId="2" xfId="0" applyFont="1" applyBorder="1" applyAlignment="1">
      <alignment horizontal="center" vertical="center"/>
    </xf>
    <xf numFmtId="0" fontId="4" fillId="0" borderId="0" xfId="4337" applyFont="1" applyAlignment="1">
      <alignment vertical="center"/>
    </xf>
    <xf numFmtId="0" fontId="75" fillId="4" borderId="1" xfId="7" applyFont="1" applyFill="1" applyBorder="1" applyAlignment="1">
      <alignment vertical="center"/>
    </xf>
    <xf numFmtId="0" fontId="75" fillId="4" borderId="0" xfId="7" applyFont="1" applyFill="1" applyAlignment="1">
      <alignment vertical="center"/>
    </xf>
    <xf numFmtId="0" fontId="75" fillId="4" borderId="0" xfId="7" applyFont="1" applyFill="1" applyAlignment="1">
      <alignment horizontal="center" vertical="center"/>
    </xf>
    <xf numFmtId="0" fontId="76" fillId="4" borderId="0" xfId="7" applyFont="1" applyFill="1" applyAlignment="1">
      <alignment vertical="center"/>
    </xf>
    <xf numFmtId="3" fontId="75" fillId="4" borderId="0" xfId="7" applyNumberFormat="1" applyFont="1" applyFill="1" applyAlignment="1">
      <alignment vertical="center"/>
    </xf>
    <xf numFmtId="3" fontId="75" fillId="4" borderId="2" xfId="7" applyNumberFormat="1" applyFont="1" applyFill="1" applyBorder="1" applyAlignment="1">
      <alignment horizontal="center" vertical="center"/>
    </xf>
    <xf numFmtId="0" fontId="77" fillId="0" borderId="1" xfId="7" applyFont="1" applyBorder="1" applyAlignment="1">
      <alignment vertical="center"/>
    </xf>
    <xf numFmtId="0" fontId="77" fillId="0" borderId="0" xfId="7" applyFont="1" applyAlignment="1">
      <alignment vertical="center"/>
    </xf>
    <xf numFmtId="0" fontId="77" fillId="0" borderId="0" xfId="7" applyFont="1" applyAlignment="1">
      <alignment horizontal="center" vertical="center"/>
    </xf>
    <xf numFmtId="3" fontId="77" fillId="0" borderId="0" xfId="7" applyNumberFormat="1" applyFont="1" applyAlignment="1">
      <alignment vertical="center"/>
    </xf>
    <xf numFmtId="3" fontId="77" fillId="0" borderId="2" xfId="7" applyNumberFormat="1" applyFont="1" applyBorder="1" applyAlignment="1">
      <alignment horizontal="center" vertical="center"/>
    </xf>
    <xf numFmtId="0" fontId="45" fillId="0" borderId="1" xfId="7" quotePrefix="1" applyFont="1" applyBorder="1" applyAlignment="1">
      <alignment vertical="center"/>
    </xf>
    <xf numFmtId="0" fontId="45" fillId="0" borderId="0" xfId="7" applyFont="1" applyAlignment="1">
      <alignment vertical="center"/>
    </xf>
    <xf numFmtId="0" fontId="45" fillId="0" borderId="0" xfId="7" applyFont="1" applyAlignment="1">
      <alignment horizontal="center" vertical="center"/>
    </xf>
    <xf numFmtId="3" fontId="45" fillId="0" borderId="0" xfId="7" applyNumberFormat="1" applyFont="1" applyAlignment="1">
      <alignment vertical="center"/>
    </xf>
    <xf numFmtId="3" fontId="45" fillId="0" borderId="2" xfId="7" applyNumberFormat="1" applyFont="1" applyBorder="1" applyAlignment="1">
      <alignment horizontal="center" vertical="center"/>
    </xf>
    <xf numFmtId="0" fontId="78" fillId="0" borderId="3" xfId="7" quotePrefix="1" applyFont="1" applyBorder="1" applyAlignment="1">
      <alignment vertical="center"/>
    </xf>
    <xf numFmtId="0" fontId="78" fillId="0" borderId="4" xfId="7" applyFont="1" applyBorder="1" applyAlignment="1">
      <alignment vertical="center"/>
    </xf>
    <xf numFmtId="0" fontId="78" fillId="0" borderId="4" xfId="7" applyFont="1" applyBorder="1" applyAlignment="1">
      <alignment horizontal="center" vertical="center"/>
    </xf>
    <xf numFmtId="3" fontId="78" fillId="0" borderId="4" xfId="7" applyNumberFormat="1" applyFont="1" applyBorder="1" applyAlignment="1">
      <alignment vertical="center"/>
    </xf>
    <xf numFmtId="3" fontId="78" fillId="0" borderId="5" xfId="7" applyNumberFormat="1" applyFont="1" applyBorder="1" applyAlignment="1">
      <alignment horizontal="center" vertical="center"/>
    </xf>
    <xf numFmtId="0" fontId="48" fillId="0" borderId="0" xfId="7" applyFont="1" applyAlignment="1">
      <alignment vertical="center"/>
    </xf>
    <xf numFmtId="0" fontId="48" fillId="0" borderId="0" xfId="7" applyFont="1" applyAlignment="1">
      <alignment horizontal="center" vertical="center"/>
    </xf>
    <xf numFmtId="0" fontId="23" fillId="0" borderId="4" xfId="7" applyFont="1" applyBorder="1" applyAlignment="1">
      <alignment vertical="center"/>
    </xf>
    <xf numFmtId="0" fontId="23" fillId="0" borderId="4" xfId="7" applyFont="1" applyBorder="1" applyAlignment="1">
      <alignment horizontal="center" vertical="center"/>
    </xf>
    <xf numFmtId="3" fontId="23" fillId="0" borderId="4" xfId="7" applyNumberFormat="1" applyFont="1" applyBorder="1" applyAlignment="1">
      <alignment vertical="center"/>
    </xf>
    <xf numFmtId="0" fontId="67" fillId="0" borderId="0" xfId="7" applyFont="1" applyAlignment="1">
      <alignment horizontal="center" vertical="center"/>
    </xf>
    <xf numFmtId="3" fontId="67" fillId="0" borderId="0" xfId="7" applyNumberFormat="1" applyFont="1" applyAlignment="1">
      <alignment vertical="center"/>
    </xf>
    <xf numFmtId="4" fontId="4" fillId="0" borderId="0" xfId="7" applyNumberFormat="1" applyFont="1" applyAlignment="1">
      <alignment vertical="center"/>
    </xf>
    <xf numFmtId="4" fontId="3" fillId="0" borderId="0" xfId="6" applyNumberFormat="1" applyAlignment="1">
      <alignment vertical="center"/>
    </xf>
    <xf numFmtId="14" fontId="5" fillId="0" borderId="0" xfId="7" applyNumberFormat="1" applyFont="1" applyAlignment="1">
      <alignment vertical="center"/>
    </xf>
    <xf numFmtId="0" fontId="25" fillId="3" borderId="0" xfId="1" applyFont="1" applyFill="1" applyAlignment="1">
      <alignment horizontal="center" vertical="center" wrapText="1"/>
    </xf>
    <xf numFmtId="174" fontId="71" fillId="0" borderId="0" xfId="8" applyNumberFormat="1" applyFont="1" applyAlignment="1">
      <alignment horizontal="center" vertical="center"/>
    </xf>
    <xf numFmtId="174" fontId="4" fillId="0" borderId="0" xfId="4337" applyNumberFormat="1" applyFont="1" applyAlignment="1">
      <alignment horizontal="center" vertical="center"/>
    </xf>
    <xf numFmtId="175" fontId="5" fillId="0" borderId="0" xfId="4334" applyNumberFormat="1" applyFont="1" applyAlignment="1">
      <alignment vertical="center"/>
    </xf>
    <xf numFmtId="0" fontId="81" fillId="0" borderId="0" xfId="1" applyFont="1"/>
    <xf numFmtId="0" fontId="82" fillId="0" borderId="0" xfId="1" applyFont="1"/>
    <xf numFmtId="0" fontId="82" fillId="2" borderId="0" xfId="1" applyFont="1" applyFill="1"/>
    <xf numFmtId="0" fontId="82" fillId="2" borderId="0" xfId="1" applyFont="1" applyFill="1" applyAlignment="1">
      <alignment horizontal="right"/>
    </xf>
    <xf numFmtId="0" fontId="83" fillId="2" borderId="0" xfId="1" applyFont="1" applyFill="1" applyAlignment="1">
      <alignment horizontal="left"/>
    </xf>
    <xf numFmtId="168" fontId="82" fillId="2" borderId="0" xfId="5" applyNumberFormat="1" applyFont="1" applyFill="1" applyAlignment="1">
      <alignment horizontal="right"/>
    </xf>
    <xf numFmtId="10" fontId="82" fillId="0" borderId="0" xfId="3" applyNumberFormat="1" applyFont="1"/>
    <xf numFmtId="0" fontId="84" fillId="2" borderId="0" xfId="1" applyFont="1" applyFill="1" applyAlignment="1">
      <alignment horizontal="left"/>
    </xf>
    <xf numFmtId="168" fontId="81" fillId="2" borderId="0" xfId="5" applyNumberFormat="1" applyFont="1" applyFill="1" applyAlignment="1">
      <alignment horizontal="right"/>
    </xf>
    <xf numFmtId="10" fontId="81" fillId="0" borderId="0" xfId="3" applyNumberFormat="1" applyFont="1"/>
    <xf numFmtId="0" fontId="81" fillId="2" borderId="0" xfId="1" applyFont="1" applyFill="1"/>
    <xf numFmtId="3" fontId="81" fillId="2" borderId="0" xfId="1" applyNumberFormat="1" applyFont="1" applyFill="1" applyAlignment="1">
      <alignment horizontal="right"/>
    </xf>
    <xf numFmtId="9" fontId="81" fillId="0" borderId="0" xfId="1" applyNumberFormat="1" applyFont="1"/>
    <xf numFmtId="0" fontId="81" fillId="2" borderId="0" xfId="1" applyFont="1" applyFill="1" applyAlignment="1">
      <alignment horizontal="right"/>
    </xf>
    <xf numFmtId="168" fontId="81" fillId="2" borderId="0" xfId="5" applyNumberFormat="1" applyFont="1" applyFill="1"/>
    <xf numFmtId="3" fontId="81" fillId="2" borderId="0" xfId="1" applyNumberFormat="1" applyFont="1" applyFill="1"/>
    <xf numFmtId="0" fontId="68" fillId="7" borderId="1" xfId="7" applyFont="1" applyFill="1" applyBorder="1" applyAlignment="1">
      <alignment vertical="center"/>
    </xf>
    <xf numFmtId="0" fontId="68" fillId="7" borderId="0" xfId="7" applyFont="1" applyFill="1" applyAlignment="1">
      <alignment vertical="center"/>
    </xf>
    <xf numFmtId="0" fontId="68" fillId="7" borderId="0" xfId="7" applyFont="1" applyFill="1" applyAlignment="1">
      <alignment horizontal="center" vertical="center"/>
    </xf>
    <xf numFmtId="0" fontId="69" fillId="7" borderId="0" xfId="7" applyFont="1" applyFill="1" applyAlignment="1">
      <alignment vertical="center"/>
    </xf>
    <xf numFmtId="3" fontId="68" fillId="7" borderId="0" xfId="7" applyNumberFormat="1" applyFont="1" applyFill="1" applyAlignment="1">
      <alignment vertical="center"/>
    </xf>
    <xf numFmtId="4" fontId="68" fillId="7" borderId="0" xfId="7" applyNumberFormat="1" applyFont="1" applyFill="1" applyAlignment="1">
      <alignment vertical="center"/>
    </xf>
    <xf numFmtId="3" fontId="68" fillId="7" borderId="2" xfId="7" applyNumberFormat="1" applyFont="1" applyFill="1" applyBorder="1" applyAlignment="1">
      <alignment horizontal="center" vertical="center"/>
    </xf>
    <xf numFmtId="0" fontId="85" fillId="5" borderId="0" xfId="7" applyFont="1" applyFill="1" applyAlignment="1">
      <alignment vertical="center"/>
    </xf>
    <xf numFmtId="0" fontId="85" fillId="5" borderId="0" xfId="7" applyFont="1" applyFill="1" applyAlignment="1">
      <alignment horizontal="center" vertical="center"/>
    </xf>
    <xf numFmtId="3" fontId="85" fillId="5" borderId="0" xfId="7" applyNumberFormat="1" applyFont="1" applyFill="1" applyAlignment="1">
      <alignment vertical="center"/>
    </xf>
    <xf numFmtId="4" fontId="85" fillId="5" borderId="0" xfId="7" applyNumberFormat="1" applyFont="1" applyFill="1" applyAlignment="1">
      <alignment vertical="center"/>
    </xf>
    <xf numFmtId="0" fontId="86" fillId="0" borderId="0" xfId="7" applyFont="1" applyAlignment="1">
      <alignment vertical="center"/>
    </xf>
    <xf numFmtId="3" fontId="68" fillId="6" borderId="4" xfId="7" applyNumberFormat="1" applyFont="1" applyFill="1" applyBorder="1" applyAlignment="1">
      <alignment horizontal="center" vertical="center"/>
    </xf>
    <xf numFmtId="0" fontId="43" fillId="2" borderId="1" xfId="1" applyFont="1" applyFill="1" applyBorder="1" applyAlignment="1">
      <alignment horizontal="center" vertical="center"/>
    </xf>
    <xf numFmtId="0" fontId="43" fillId="2" borderId="0" xfId="1" applyFont="1" applyFill="1" applyAlignment="1">
      <alignment horizontal="center" vertical="center"/>
    </xf>
    <xf numFmtId="0" fontId="43" fillId="2" borderId="2" xfId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center" vertical="center"/>
    </xf>
    <xf numFmtId="0" fontId="42" fillId="2" borderId="0" xfId="1" applyFont="1" applyFill="1" applyAlignment="1">
      <alignment horizontal="center" vertical="center"/>
    </xf>
    <xf numFmtId="0" fontId="42" fillId="2" borderId="2" xfId="1" applyFont="1" applyFill="1" applyBorder="1" applyAlignment="1">
      <alignment horizontal="center" vertical="center"/>
    </xf>
    <xf numFmtId="0" fontId="25" fillId="3" borderId="1" xfId="1" applyFont="1" applyFill="1" applyBorder="1" applyAlignment="1">
      <alignment horizontal="left" vertical="center" wrapText="1" indent="1"/>
    </xf>
    <xf numFmtId="0" fontId="25" fillId="3" borderId="0" xfId="1" applyFont="1" applyFill="1" applyAlignment="1">
      <alignment horizontal="left" vertical="center" indent="1"/>
    </xf>
    <xf numFmtId="0" fontId="34" fillId="0" borderId="1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0" fillId="2" borderId="0" xfId="0" applyFont="1" applyFill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4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39" fillId="2" borderId="0" xfId="1" applyFont="1" applyFill="1" applyAlignment="1">
      <alignment horizontal="center" vertical="center"/>
    </xf>
    <xf numFmtId="0" fontId="40" fillId="2" borderId="0" xfId="1" applyFont="1" applyFill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 indent="1"/>
    </xf>
    <xf numFmtId="0" fontId="23" fillId="0" borderId="3" xfId="1" applyFont="1" applyBorder="1" applyAlignment="1">
      <alignment horizontal="left" indent="2"/>
    </xf>
    <xf numFmtId="0" fontId="23" fillId="0" borderId="4" xfId="1" applyFont="1" applyBorder="1" applyAlignment="1">
      <alignment horizontal="left" indent="2"/>
    </xf>
    <xf numFmtId="0" fontId="23" fillId="0" borderId="5" xfId="1" applyFont="1" applyBorder="1" applyAlignment="1">
      <alignment horizontal="left" indent="2"/>
    </xf>
    <xf numFmtId="0" fontId="47" fillId="0" borderId="0" xfId="1" applyFont="1" applyAlignment="1">
      <alignment horizontal="center" vertical="center" wrapText="1"/>
    </xf>
    <xf numFmtId="0" fontId="25" fillId="3" borderId="1" xfId="1" applyFont="1" applyFill="1" applyBorder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/>
    </xf>
    <xf numFmtId="0" fontId="25" fillId="3" borderId="2" xfId="1" applyFont="1" applyFill="1" applyBorder="1" applyAlignment="1">
      <alignment horizontal="left" vertical="center" wrapText="1"/>
    </xf>
    <xf numFmtId="0" fontId="41" fillId="3" borderId="0" xfId="1" applyFont="1" applyFill="1" applyAlignment="1">
      <alignment horizontal="center" vertical="center" wrapText="1"/>
    </xf>
    <xf numFmtId="0" fontId="49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/>
    </xf>
    <xf numFmtId="0" fontId="25" fillId="3" borderId="1" xfId="1" applyFont="1" applyFill="1" applyBorder="1" applyAlignment="1">
      <alignment horizontal="left" vertical="center" wrapText="1" indent="2"/>
    </xf>
    <xf numFmtId="0" fontId="25" fillId="3" borderId="0" xfId="1" applyFont="1" applyFill="1" applyAlignment="1">
      <alignment horizontal="left" vertical="center" wrapText="1" indent="2"/>
    </xf>
    <xf numFmtId="0" fontId="65" fillId="2" borderId="0" xfId="1" applyFont="1" applyFill="1" applyAlignment="1">
      <alignment horizontal="center" vertical="center"/>
    </xf>
    <xf numFmtId="0" fontId="65" fillId="2" borderId="6" xfId="1" applyFont="1" applyFill="1" applyBorder="1" applyAlignment="1">
      <alignment horizontal="center" vertical="center"/>
    </xf>
    <xf numFmtId="0" fontId="65" fillId="2" borderId="7" xfId="1" applyFont="1" applyFill="1" applyBorder="1" applyAlignment="1">
      <alignment horizontal="center" vertical="center"/>
    </xf>
    <xf numFmtId="0" fontId="65" fillId="2" borderId="8" xfId="1" applyFont="1" applyFill="1" applyBorder="1" applyAlignment="1">
      <alignment horizontal="center" vertical="center"/>
    </xf>
    <xf numFmtId="1" fontId="25" fillId="3" borderId="0" xfId="4338" applyNumberFormat="1" applyFont="1" applyFill="1" applyAlignment="1">
      <alignment horizontal="left" vertical="center" wrapText="1" indent="1"/>
    </xf>
  </cellXfs>
  <cellStyles count="4339">
    <cellStyle name="Millares [0] 2" xfId="4" xr:uid="{00000000-0005-0000-0000-000000000000}"/>
    <cellStyle name="Millares 2" xfId="2" xr:uid="{00000000-0005-0000-0000-000001000000}"/>
    <cellStyle name="Millares 2 2" xfId="13" xr:uid="{00000000-0005-0000-0000-000002000000}"/>
    <cellStyle name="Millares 2 2 2" xfId="14" xr:uid="{00000000-0005-0000-0000-000003000000}"/>
    <cellStyle name="Millares 2 2 2 2" xfId="15" xr:uid="{00000000-0005-0000-0000-000004000000}"/>
    <cellStyle name="Millares 2 2 2 2 2" xfId="16" xr:uid="{00000000-0005-0000-0000-000005000000}"/>
    <cellStyle name="Millares 2 2 2 2 2 2" xfId="17" xr:uid="{00000000-0005-0000-0000-000006000000}"/>
    <cellStyle name="Millares 2 2 2 2 2 2 2" xfId="18" xr:uid="{00000000-0005-0000-0000-000007000000}"/>
    <cellStyle name="Millares 2 2 2 2 2 3" xfId="19" xr:uid="{00000000-0005-0000-0000-000008000000}"/>
    <cellStyle name="Millares 2 2 2 2 3" xfId="20" xr:uid="{00000000-0005-0000-0000-000009000000}"/>
    <cellStyle name="Millares 2 2 2 2 3 2" xfId="21" xr:uid="{00000000-0005-0000-0000-00000A000000}"/>
    <cellStyle name="Millares 2 2 2 2 4" xfId="22" xr:uid="{00000000-0005-0000-0000-00000B000000}"/>
    <cellStyle name="Millares 2 2 2 3" xfId="23" xr:uid="{00000000-0005-0000-0000-00000C000000}"/>
    <cellStyle name="Millares 2 2 2 3 2" xfId="24" xr:uid="{00000000-0005-0000-0000-00000D000000}"/>
    <cellStyle name="Millares 2 2 2 3 2 2" xfId="25" xr:uid="{00000000-0005-0000-0000-00000E000000}"/>
    <cellStyle name="Millares 2 2 2 3 3" xfId="26" xr:uid="{00000000-0005-0000-0000-00000F000000}"/>
    <cellStyle name="Millares 2 2 2 4" xfId="27" xr:uid="{00000000-0005-0000-0000-000010000000}"/>
    <cellStyle name="Millares 2 2 2 4 2" xfId="28" xr:uid="{00000000-0005-0000-0000-000011000000}"/>
    <cellStyle name="Millares 2 2 2 5" xfId="29" xr:uid="{00000000-0005-0000-0000-000012000000}"/>
    <cellStyle name="Millares 2 2 3" xfId="30" xr:uid="{00000000-0005-0000-0000-000013000000}"/>
    <cellStyle name="Millares 2 2 3 2" xfId="31" xr:uid="{00000000-0005-0000-0000-000014000000}"/>
    <cellStyle name="Millares 2 2 3 2 2" xfId="32" xr:uid="{00000000-0005-0000-0000-000015000000}"/>
    <cellStyle name="Millares 2 2 3 2 2 2" xfId="33" xr:uid="{00000000-0005-0000-0000-000016000000}"/>
    <cellStyle name="Millares 2 2 3 2 2 2 2" xfId="34" xr:uid="{00000000-0005-0000-0000-000017000000}"/>
    <cellStyle name="Millares 2 2 3 2 2 3" xfId="35" xr:uid="{00000000-0005-0000-0000-000018000000}"/>
    <cellStyle name="Millares 2 2 3 2 3" xfId="36" xr:uid="{00000000-0005-0000-0000-000019000000}"/>
    <cellStyle name="Millares 2 2 3 2 3 2" xfId="37" xr:uid="{00000000-0005-0000-0000-00001A000000}"/>
    <cellStyle name="Millares 2 2 3 2 4" xfId="38" xr:uid="{00000000-0005-0000-0000-00001B000000}"/>
    <cellStyle name="Millares 2 2 3 3" xfId="39" xr:uid="{00000000-0005-0000-0000-00001C000000}"/>
    <cellStyle name="Millares 2 2 3 3 2" xfId="40" xr:uid="{00000000-0005-0000-0000-00001D000000}"/>
    <cellStyle name="Millares 2 2 3 3 2 2" xfId="41" xr:uid="{00000000-0005-0000-0000-00001E000000}"/>
    <cellStyle name="Millares 2 2 3 3 3" xfId="42" xr:uid="{00000000-0005-0000-0000-00001F000000}"/>
    <cellStyle name="Millares 2 2 3 4" xfId="43" xr:uid="{00000000-0005-0000-0000-000020000000}"/>
    <cellStyle name="Millares 2 2 3 4 2" xfId="44" xr:uid="{00000000-0005-0000-0000-000021000000}"/>
    <cellStyle name="Millares 2 2 3 5" xfId="45" xr:uid="{00000000-0005-0000-0000-000022000000}"/>
    <cellStyle name="Millares 2 2 4" xfId="46" xr:uid="{00000000-0005-0000-0000-000023000000}"/>
    <cellStyle name="Millares 2 2 4 2" xfId="47" xr:uid="{00000000-0005-0000-0000-000024000000}"/>
    <cellStyle name="Millares 2 2 4 2 2" xfId="48" xr:uid="{00000000-0005-0000-0000-000025000000}"/>
    <cellStyle name="Millares 2 2 4 2 2 2" xfId="49" xr:uid="{00000000-0005-0000-0000-000026000000}"/>
    <cellStyle name="Millares 2 2 4 2 3" xfId="50" xr:uid="{00000000-0005-0000-0000-000027000000}"/>
    <cellStyle name="Millares 2 2 4 3" xfId="51" xr:uid="{00000000-0005-0000-0000-000028000000}"/>
    <cellStyle name="Millares 2 2 4 3 2" xfId="52" xr:uid="{00000000-0005-0000-0000-000029000000}"/>
    <cellStyle name="Millares 2 2 4 4" xfId="53" xr:uid="{00000000-0005-0000-0000-00002A000000}"/>
    <cellStyle name="Millares 2 2 5" xfId="54" xr:uid="{00000000-0005-0000-0000-00002B000000}"/>
    <cellStyle name="Millares 2 2 5 2" xfId="55" xr:uid="{00000000-0005-0000-0000-00002C000000}"/>
    <cellStyle name="Millares 2 2 5 2 2" xfId="56" xr:uid="{00000000-0005-0000-0000-00002D000000}"/>
    <cellStyle name="Millares 2 2 5 3" xfId="57" xr:uid="{00000000-0005-0000-0000-00002E000000}"/>
    <cellStyle name="Millares 2 2 6" xfId="58" xr:uid="{00000000-0005-0000-0000-00002F000000}"/>
    <cellStyle name="Millares 2 2 6 2" xfId="59" xr:uid="{00000000-0005-0000-0000-000030000000}"/>
    <cellStyle name="Millares 2 2 7" xfId="60" xr:uid="{00000000-0005-0000-0000-000031000000}"/>
    <cellStyle name="Millares 2 3" xfId="61" xr:uid="{00000000-0005-0000-0000-000032000000}"/>
    <cellStyle name="Millares 2 3 2" xfId="62" xr:uid="{00000000-0005-0000-0000-000033000000}"/>
    <cellStyle name="Millares 2 3 2 2" xfId="63" xr:uid="{00000000-0005-0000-0000-000034000000}"/>
    <cellStyle name="Millares 2 3 2 2 2" xfId="64" xr:uid="{00000000-0005-0000-0000-000035000000}"/>
    <cellStyle name="Millares 2 3 2 2 2 2" xfId="65" xr:uid="{00000000-0005-0000-0000-000036000000}"/>
    <cellStyle name="Millares 2 3 2 2 3" xfId="66" xr:uid="{00000000-0005-0000-0000-000037000000}"/>
    <cellStyle name="Millares 2 3 2 3" xfId="67" xr:uid="{00000000-0005-0000-0000-000038000000}"/>
    <cellStyle name="Millares 2 3 2 3 2" xfId="68" xr:uid="{00000000-0005-0000-0000-000039000000}"/>
    <cellStyle name="Millares 2 3 2 4" xfId="69" xr:uid="{00000000-0005-0000-0000-00003A000000}"/>
    <cellStyle name="Millares 2 3 3" xfId="70" xr:uid="{00000000-0005-0000-0000-00003B000000}"/>
    <cellStyle name="Millares 2 3 3 2" xfId="71" xr:uid="{00000000-0005-0000-0000-00003C000000}"/>
    <cellStyle name="Millares 2 3 3 2 2" xfId="72" xr:uid="{00000000-0005-0000-0000-00003D000000}"/>
    <cellStyle name="Millares 2 3 3 3" xfId="73" xr:uid="{00000000-0005-0000-0000-00003E000000}"/>
    <cellStyle name="Millares 2 3 4" xfId="74" xr:uid="{00000000-0005-0000-0000-00003F000000}"/>
    <cellStyle name="Millares 2 3 4 2" xfId="75" xr:uid="{00000000-0005-0000-0000-000040000000}"/>
    <cellStyle name="Millares 2 3 5" xfId="76" xr:uid="{00000000-0005-0000-0000-000041000000}"/>
    <cellStyle name="Millares 2 4" xfId="77" xr:uid="{00000000-0005-0000-0000-000042000000}"/>
    <cellStyle name="Millares 2 4 2" xfId="78" xr:uid="{00000000-0005-0000-0000-000043000000}"/>
    <cellStyle name="Millares 2 4 2 2" xfId="79" xr:uid="{00000000-0005-0000-0000-000044000000}"/>
    <cellStyle name="Millares 2 4 2 2 2" xfId="80" xr:uid="{00000000-0005-0000-0000-000045000000}"/>
    <cellStyle name="Millares 2 4 2 2 2 2" xfId="81" xr:uid="{00000000-0005-0000-0000-000046000000}"/>
    <cellStyle name="Millares 2 4 2 2 3" xfId="82" xr:uid="{00000000-0005-0000-0000-000047000000}"/>
    <cellStyle name="Millares 2 4 2 3" xfId="83" xr:uid="{00000000-0005-0000-0000-000048000000}"/>
    <cellStyle name="Millares 2 4 2 3 2" xfId="84" xr:uid="{00000000-0005-0000-0000-000049000000}"/>
    <cellStyle name="Millares 2 4 2 4" xfId="85" xr:uid="{00000000-0005-0000-0000-00004A000000}"/>
    <cellStyle name="Millares 2 4 3" xfId="86" xr:uid="{00000000-0005-0000-0000-00004B000000}"/>
    <cellStyle name="Millares 2 4 3 2" xfId="87" xr:uid="{00000000-0005-0000-0000-00004C000000}"/>
    <cellStyle name="Millares 2 4 3 2 2" xfId="88" xr:uid="{00000000-0005-0000-0000-00004D000000}"/>
    <cellStyle name="Millares 2 4 3 3" xfId="89" xr:uid="{00000000-0005-0000-0000-00004E000000}"/>
    <cellStyle name="Millares 2 4 4" xfId="90" xr:uid="{00000000-0005-0000-0000-00004F000000}"/>
    <cellStyle name="Millares 2 4 4 2" xfId="91" xr:uid="{00000000-0005-0000-0000-000050000000}"/>
    <cellStyle name="Millares 2 4 5" xfId="92" xr:uid="{00000000-0005-0000-0000-000051000000}"/>
    <cellStyle name="Millares 2 5" xfId="93" xr:uid="{00000000-0005-0000-0000-000052000000}"/>
    <cellStyle name="Millares 2 5 2" xfId="94" xr:uid="{00000000-0005-0000-0000-000053000000}"/>
    <cellStyle name="Millares 2 5 2 2" xfId="95" xr:uid="{00000000-0005-0000-0000-000054000000}"/>
    <cellStyle name="Millares 2 5 2 2 2" xfId="96" xr:uid="{00000000-0005-0000-0000-000055000000}"/>
    <cellStyle name="Millares 2 5 2 3" xfId="97" xr:uid="{00000000-0005-0000-0000-000056000000}"/>
    <cellStyle name="Millares 2 5 3" xfId="98" xr:uid="{00000000-0005-0000-0000-000057000000}"/>
    <cellStyle name="Millares 2 5 3 2" xfId="99" xr:uid="{00000000-0005-0000-0000-000058000000}"/>
    <cellStyle name="Millares 2 5 4" xfId="100" xr:uid="{00000000-0005-0000-0000-000059000000}"/>
    <cellStyle name="Millares 2 6" xfId="101" xr:uid="{00000000-0005-0000-0000-00005A000000}"/>
    <cellStyle name="Millares 2 6 2" xfId="102" xr:uid="{00000000-0005-0000-0000-00005B000000}"/>
    <cellStyle name="Millares 2 6 2 2" xfId="103" xr:uid="{00000000-0005-0000-0000-00005C000000}"/>
    <cellStyle name="Millares 2 6 3" xfId="104" xr:uid="{00000000-0005-0000-0000-00005D000000}"/>
    <cellStyle name="Millares 2 7" xfId="105" xr:uid="{00000000-0005-0000-0000-00005E000000}"/>
    <cellStyle name="Millares 2 7 2" xfId="106" xr:uid="{00000000-0005-0000-0000-00005F000000}"/>
    <cellStyle name="Millares 2 8" xfId="107" xr:uid="{00000000-0005-0000-0000-000060000000}"/>
    <cellStyle name="Millares 2 9" xfId="12" xr:uid="{00000000-0005-0000-0000-000061000000}"/>
    <cellStyle name="Millares 3" xfId="108" xr:uid="{00000000-0005-0000-0000-000062000000}"/>
    <cellStyle name="Millares 3 10" xfId="109" xr:uid="{00000000-0005-0000-0000-000063000000}"/>
    <cellStyle name="Millares 3 10 2" xfId="110" xr:uid="{00000000-0005-0000-0000-000064000000}"/>
    <cellStyle name="Millares 3 10 2 2" xfId="111" xr:uid="{00000000-0005-0000-0000-000065000000}"/>
    <cellStyle name="Millares 3 10 2 2 2" xfId="112" xr:uid="{00000000-0005-0000-0000-000066000000}"/>
    <cellStyle name="Millares 3 10 2 2 2 2" xfId="113" xr:uid="{00000000-0005-0000-0000-000067000000}"/>
    <cellStyle name="Millares 3 10 2 2 2 2 2" xfId="2227" xr:uid="{00000000-0005-0000-0000-000068000000}"/>
    <cellStyle name="Millares 3 10 2 2 2 3" xfId="114" xr:uid="{00000000-0005-0000-0000-000069000000}"/>
    <cellStyle name="Millares 3 10 2 2 2 3 2" xfId="2228" xr:uid="{00000000-0005-0000-0000-00006A000000}"/>
    <cellStyle name="Millares 3 10 2 2 2 4" xfId="2226" xr:uid="{00000000-0005-0000-0000-00006B000000}"/>
    <cellStyle name="Millares 3 10 2 2 3" xfId="115" xr:uid="{00000000-0005-0000-0000-00006C000000}"/>
    <cellStyle name="Millares 3 10 2 2 3 2" xfId="2229" xr:uid="{00000000-0005-0000-0000-00006D000000}"/>
    <cellStyle name="Millares 3 10 2 2 4" xfId="116" xr:uid="{00000000-0005-0000-0000-00006E000000}"/>
    <cellStyle name="Millares 3 10 2 2 4 2" xfId="2230" xr:uid="{00000000-0005-0000-0000-00006F000000}"/>
    <cellStyle name="Millares 3 10 2 2 5" xfId="2225" xr:uid="{00000000-0005-0000-0000-000070000000}"/>
    <cellStyle name="Millares 3 10 2 3" xfId="117" xr:uid="{00000000-0005-0000-0000-000071000000}"/>
    <cellStyle name="Millares 3 10 2 3 2" xfId="118" xr:uid="{00000000-0005-0000-0000-000072000000}"/>
    <cellStyle name="Millares 3 10 2 3 2 2" xfId="2232" xr:uid="{00000000-0005-0000-0000-000073000000}"/>
    <cellStyle name="Millares 3 10 2 3 3" xfId="119" xr:uid="{00000000-0005-0000-0000-000074000000}"/>
    <cellStyle name="Millares 3 10 2 3 3 2" xfId="2233" xr:uid="{00000000-0005-0000-0000-000075000000}"/>
    <cellStyle name="Millares 3 10 2 3 4" xfId="2231" xr:uid="{00000000-0005-0000-0000-000076000000}"/>
    <cellStyle name="Millares 3 10 2 4" xfId="120" xr:uid="{00000000-0005-0000-0000-000077000000}"/>
    <cellStyle name="Millares 3 10 2 4 2" xfId="2234" xr:uid="{00000000-0005-0000-0000-000078000000}"/>
    <cellStyle name="Millares 3 10 2 5" xfId="121" xr:uid="{00000000-0005-0000-0000-000079000000}"/>
    <cellStyle name="Millares 3 10 2 5 2" xfId="2235" xr:uid="{00000000-0005-0000-0000-00007A000000}"/>
    <cellStyle name="Millares 3 10 2 6" xfId="2224" xr:uid="{00000000-0005-0000-0000-00007B000000}"/>
    <cellStyle name="Millares 3 10 3" xfId="122" xr:uid="{00000000-0005-0000-0000-00007C000000}"/>
    <cellStyle name="Millares 3 10 3 2" xfId="123" xr:uid="{00000000-0005-0000-0000-00007D000000}"/>
    <cellStyle name="Millares 3 10 3 2 2" xfId="124" xr:uid="{00000000-0005-0000-0000-00007E000000}"/>
    <cellStyle name="Millares 3 10 3 2 2 2" xfId="2238" xr:uid="{00000000-0005-0000-0000-00007F000000}"/>
    <cellStyle name="Millares 3 10 3 2 3" xfId="125" xr:uid="{00000000-0005-0000-0000-000080000000}"/>
    <cellStyle name="Millares 3 10 3 2 3 2" xfId="2239" xr:uid="{00000000-0005-0000-0000-000081000000}"/>
    <cellStyle name="Millares 3 10 3 2 4" xfId="2237" xr:uid="{00000000-0005-0000-0000-000082000000}"/>
    <cellStyle name="Millares 3 10 3 3" xfId="126" xr:uid="{00000000-0005-0000-0000-000083000000}"/>
    <cellStyle name="Millares 3 10 3 3 2" xfId="2240" xr:uid="{00000000-0005-0000-0000-000084000000}"/>
    <cellStyle name="Millares 3 10 3 4" xfId="127" xr:uid="{00000000-0005-0000-0000-000085000000}"/>
    <cellStyle name="Millares 3 10 3 4 2" xfId="2241" xr:uid="{00000000-0005-0000-0000-000086000000}"/>
    <cellStyle name="Millares 3 10 3 5" xfId="2236" xr:uid="{00000000-0005-0000-0000-000087000000}"/>
    <cellStyle name="Millares 3 10 4" xfId="128" xr:uid="{00000000-0005-0000-0000-000088000000}"/>
    <cellStyle name="Millares 3 10 4 2" xfId="129" xr:uid="{00000000-0005-0000-0000-000089000000}"/>
    <cellStyle name="Millares 3 10 4 2 2" xfId="2243" xr:uid="{00000000-0005-0000-0000-00008A000000}"/>
    <cellStyle name="Millares 3 10 4 3" xfId="130" xr:uid="{00000000-0005-0000-0000-00008B000000}"/>
    <cellStyle name="Millares 3 10 4 3 2" xfId="2244" xr:uid="{00000000-0005-0000-0000-00008C000000}"/>
    <cellStyle name="Millares 3 10 4 4" xfId="2242" xr:uid="{00000000-0005-0000-0000-00008D000000}"/>
    <cellStyle name="Millares 3 10 5" xfId="131" xr:uid="{00000000-0005-0000-0000-00008E000000}"/>
    <cellStyle name="Millares 3 10 5 2" xfId="2245" xr:uid="{00000000-0005-0000-0000-00008F000000}"/>
    <cellStyle name="Millares 3 10 6" xfId="132" xr:uid="{00000000-0005-0000-0000-000090000000}"/>
    <cellStyle name="Millares 3 10 6 2" xfId="2246" xr:uid="{00000000-0005-0000-0000-000091000000}"/>
    <cellStyle name="Millares 3 10 7" xfId="2223" xr:uid="{00000000-0005-0000-0000-000092000000}"/>
    <cellStyle name="Millares 3 11" xfId="133" xr:uid="{00000000-0005-0000-0000-000093000000}"/>
    <cellStyle name="Millares 3 11 2" xfId="134" xr:uid="{00000000-0005-0000-0000-000094000000}"/>
    <cellStyle name="Millares 3 11 2 2" xfId="135" xr:uid="{00000000-0005-0000-0000-000095000000}"/>
    <cellStyle name="Millares 3 11 2 2 2" xfId="136" xr:uid="{00000000-0005-0000-0000-000096000000}"/>
    <cellStyle name="Millares 3 11 2 2 2 2" xfId="2250" xr:uid="{00000000-0005-0000-0000-000097000000}"/>
    <cellStyle name="Millares 3 11 2 2 3" xfId="137" xr:uid="{00000000-0005-0000-0000-000098000000}"/>
    <cellStyle name="Millares 3 11 2 2 3 2" xfId="2251" xr:uid="{00000000-0005-0000-0000-000099000000}"/>
    <cellStyle name="Millares 3 11 2 2 4" xfId="2249" xr:uid="{00000000-0005-0000-0000-00009A000000}"/>
    <cellStyle name="Millares 3 11 2 3" xfId="138" xr:uid="{00000000-0005-0000-0000-00009B000000}"/>
    <cellStyle name="Millares 3 11 2 3 2" xfId="2252" xr:uid="{00000000-0005-0000-0000-00009C000000}"/>
    <cellStyle name="Millares 3 11 2 4" xfId="139" xr:uid="{00000000-0005-0000-0000-00009D000000}"/>
    <cellStyle name="Millares 3 11 2 4 2" xfId="2253" xr:uid="{00000000-0005-0000-0000-00009E000000}"/>
    <cellStyle name="Millares 3 11 2 5" xfId="2248" xr:uid="{00000000-0005-0000-0000-00009F000000}"/>
    <cellStyle name="Millares 3 11 3" xfId="140" xr:uid="{00000000-0005-0000-0000-0000A0000000}"/>
    <cellStyle name="Millares 3 11 3 2" xfId="141" xr:uid="{00000000-0005-0000-0000-0000A1000000}"/>
    <cellStyle name="Millares 3 11 3 2 2" xfId="2255" xr:uid="{00000000-0005-0000-0000-0000A2000000}"/>
    <cellStyle name="Millares 3 11 3 3" xfId="142" xr:uid="{00000000-0005-0000-0000-0000A3000000}"/>
    <cellStyle name="Millares 3 11 3 3 2" xfId="2256" xr:uid="{00000000-0005-0000-0000-0000A4000000}"/>
    <cellStyle name="Millares 3 11 3 4" xfId="2254" xr:uid="{00000000-0005-0000-0000-0000A5000000}"/>
    <cellStyle name="Millares 3 11 4" xfId="143" xr:uid="{00000000-0005-0000-0000-0000A6000000}"/>
    <cellStyle name="Millares 3 11 4 2" xfId="2257" xr:uid="{00000000-0005-0000-0000-0000A7000000}"/>
    <cellStyle name="Millares 3 11 5" xfId="144" xr:uid="{00000000-0005-0000-0000-0000A8000000}"/>
    <cellStyle name="Millares 3 11 5 2" xfId="2258" xr:uid="{00000000-0005-0000-0000-0000A9000000}"/>
    <cellStyle name="Millares 3 11 6" xfId="2247" xr:uid="{00000000-0005-0000-0000-0000AA000000}"/>
    <cellStyle name="Millares 3 12" xfId="145" xr:uid="{00000000-0005-0000-0000-0000AB000000}"/>
    <cellStyle name="Millares 3 12 2" xfId="146" xr:uid="{00000000-0005-0000-0000-0000AC000000}"/>
    <cellStyle name="Millares 3 12 2 2" xfId="147" xr:uid="{00000000-0005-0000-0000-0000AD000000}"/>
    <cellStyle name="Millares 3 12 2 2 2" xfId="2261" xr:uid="{00000000-0005-0000-0000-0000AE000000}"/>
    <cellStyle name="Millares 3 12 2 3" xfId="148" xr:uid="{00000000-0005-0000-0000-0000AF000000}"/>
    <cellStyle name="Millares 3 12 2 3 2" xfId="2262" xr:uid="{00000000-0005-0000-0000-0000B0000000}"/>
    <cellStyle name="Millares 3 12 2 4" xfId="2260" xr:uid="{00000000-0005-0000-0000-0000B1000000}"/>
    <cellStyle name="Millares 3 12 3" xfId="149" xr:uid="{00000000-0005-0000-0000-0000B2000000}"/>
    <cellStyle name="Millares 3 12 3 2" xfId="2263" xr:uid="{00000000-0005-0000-0000-0000B3000000}"/>
    <cellStyle name="Millares 3 12 4" xfId="150" xr:uid="{00000000-0005-0000-0000-0000B4000000}"/>
    <cellStyle name="Millares 3 12 4 2" xfId="2264" xr:uid="{00000000-0005-0000-0000-0000B5000000}"/>
    <cellStyle name="Millares 3 12 5" xfId="2259" xr:uid="{00000000-0005-0000-0000-0000B6000000}"/>
    <cellStyle name="Millares 3 13" xfId="151" xr:uid="{00000000-0005-0000-0000-0000B7000000}"/>
    <cellStyle name="Millares 3 13 2" xfId="152" xr:uid="{00000000-0005-0000-0000-0000B8000000}"/>
    <cellStyle name="Millares 3 13 2 2" xfId="2266" xr:uid="{00000000-0005-0000-0000-0000B9000000}"/>
    <cellStyle name="Millares 3 13 3" xfId="153" xr:uid="{00000000-0005-0000-0000-0000BA000000}"/>
    <cellStyle name="Millares 3 13 3 2" xfId="2267" xr:uid="{00000000-0005-0000-0000-0000BB000000}"/>
    <cellStyle name="Millares 3 13 4" xfId="2265" xr:uid="{00000000-0005-0000-0000-0000BC000000}"/>
    <cellStyle name="Millares 3 14" xfId="154" xr:uid="{00000000-0005-0000-0000-0000BD000000}"/>
    <cellStyle name="Millares 3 14 2" xfId="2268" xr:uid="{00000000-0005-0000-0000-0000BE000000}"/>
    <cellStyle name="Millares 3 15" xfId="155" xr:uid="{00000000-0005-0000-0000-0000BF000000}"/>
    <cellStyle name="Millares 3 15 2" xfId="2269" xr:uid="{00000000-0005-0000-0000-0000C0000000}"/>
    <cellStyle name="Millares 3 16" xfId="2222" xr:uid="{00000000-0005-0000-0000-0000C1000000}"/>
    <cellStyle name="Millares 3 2" xfId="156" xr:uid="{00000000-0005-0000-0000-0000C2000000}"/>
    <cellStyle name="Millares 3 2 10" xfId="157" xr:uid="{00000000-0005-0000-0000-0000C3000000}"/>
    <cellStyle name="Millares 3 2 10 2" xfId="158" xr:uid="{00000000-0005-0000-0000-0000C4000000}"/>
    <cellStyle name="Millares 3 2 10 2 2" xfId="159" xr:uid="{00000000-0005-0000-0000-0000C5000000}"/>
    <cellStyle name="Millares 3 2 10 2 2 2" xfId="160" xr:uid="{00000000-0005-0000-0000-0000C6000000}"/>
    <cellStyle name="Millares 3 2 10 2 2 2 2" xfId="2274" xr:uid="{00000000-0005-0000-0000-0000C7000000}"/>
    <cellStyle name="Millares 3 2 10 2 2 3" xfId="161" xr:uid="{00000000-0005-0000-0000-0000C8000000}"/>
    <cellStyle name="Millares 3 2 10 2 2 3 2" xfId="2275" xr:uid="{00000000-0005-0000-0000-0000C9000000}"/>
    <cellStyle name="Millares 3 2 10 2 2 4" xfId="2273" xr:uid="{00000000-0005-0000-0000-0000CA000000}"/>
    <cellStyle name="Millares 3 2 10 2 3" xfId="162" xr:uid="{00000000-0005-0000-0000-0000CB000000}"/>
    <cellStyle name="Millares 3 2 10 2 3 2" xfId="2276" xr:uid="{00000000-0005-0000-0000-0000CC000000}"/>
    <cellStyle name="Millares 3 2 10 2 4" xfId="163" xr:uid="{00000000-0005-0000-0000-0000CD000000}"/>
    <cellStyle name="Millares 3 2 10 2 4 2" xfId="2277" xr:uid="{00000000-0005-0000-0000-0000CE000000}"/>
    <cellStyle name="Millares 3 2 10 2 5" xfId="2272" xr:uid="{00000000-0005-0000-0000-0000CF000000}"/>
    <cellStyle name="Millares 3 2 10 3" xfId="164" xr:uid="{00000000-0005-0000-0000-0000D0000000}"/>
    <cellStyle name="Millares 3 2 10 3 2" xfId="165" xr:uid="{00000000-0005-0000-0000-0000D1000000}"/>
    <cellStyle name="Millares 3 2 10 3 2 2" xfId="2279" xr:uid="{00000000-0005-0000-0000-0000D2000000}"/>
    <cellStyle name="Millares 3 2 10 3 3" xfId="166" xr:uid="{00000000-0005-0000-0000-0000D3000000}"/>
    <cellStyle name="Millares 3 2 10 3 3 2" xfId="2280" xr:uid="{00000000-0005-0000-0000-0000D4000000}"/>
    <cellStyle name="Millares 3 2 10 3 4" xfId="2278" xr:uid="{00000000-0005-0000-0000-0000D5000000}"/>
    <cellStyle name="Millares 3 2 10 4" xfId="167" xr:uid="{00000000-0005-0000-0000-0000D6000000}"/>
    <cellStyle name="Millares 3 2 10 4 2" xfId="2281" xr:uid="{00000000-0005-0000-0000-0000D7000000}"/>
    <cellStyle name="Millares 3 2 10 5" xfId="168" xr:uid="{00000000-0005-0000-0000-0000D8000000}"/>
    <cellStyle name="Millares 3 2 10 5 2" xfId="2282" xr:uid="{00000000-0005-0000-0000-0000D9000000}"/>
    <cellStyle name="Millares 3 2 10 6" xfId="2271" xr:uid="{00000000-0005-0000-0000-0000DA000000}"/>
    <cellStyle name="Millares 3 2 11" xfId="169" xr:uid="{00000000-0005-0000-0000-0000DB000000}"/>
    <cellStyle name="Millares 3 2 11 2" xfId="170" xr:uid="{00000000-0005-0000-0000-0000DC000000}"/>
    <cellStyle name="Millares 3 2 11 2 2" xfId="171" xr:uid="{00000000-0005-0000-0000-0000DD000000}"/>
    <cellStyle name="Millares 3 2 11 2 2 2" xfId="2285" xr:uid="{00000000-0005-0000-0000-0000DE000000}"/>
    <cellStyle name="Millares 3 2 11 2 3" xfId="172" xr:uid="{00000000-0005-0000-0000-0000DF000000}"/>
    <cellStyle name="Millares 3 2 11 2 3 2" xfId="2286" xr:uid="{00000000-0005-0000-0000-0000E0000000}"/>
    <cellStyle name="Millares 3 2 11 2 4" xfId="2284" xr:uid="{00000000-0005-0000-0000-0000E1000000}"/>
    <cellStyle name="Millares 3 2 11 3" xfId="173" xr:uid="{00000000-0005-0000-0000-0000E2000000}"/>
    <cellStyle name="Millares 3 2 11 3 2" xfId="2287" xr:uid="{00000000-0005-0000-0000-0000E3000000}"/>
    <cellStyle name="Millares 3 2 11 4" xfId="174" xr:uid="{00000000-0005-0000-0000-0000E4000000}"/>
    <cellStyle name="Millares 3 2 11 4 2" xfId="2288" xr:uid="{00000000-0005-0000-0000-0000E5000000}"/>
    <cellStyle name="Millares 3 2 11 5" xfId="2283" xr:uid="{00000000-0005-0000-0000-0000E6000000}"/>
    <cellStyle name="Millares 3 2 12" xfId="175" xr:uid="{00000000-0005-0000-0000-0000E7000000}"/>
    <cellStyle name="Millares 3 2 12 2" xfId="176" xr:uid="{00000000-0005-0000-0000-0000E8000000}"/>
    <cellStyle name="Millares 3 2 12 2 2" xfId="2290" xr:uid="{00000000-0005-0000-0000-0000E9000000}"/>
    <cellStyle name="Millares 3 2 12 3" xfId="177" xr:uid="{00000000-0005-0000-0000-0000EA000000}"/>
    <cellStyle name="Millares 3 2 12 3 2" xfId="2291" xr:uid="{00000000-0005-0000-0000-0000EB000000}"/>
    <cellStyle name="Millares 3 2 12 4" xfId="2289" xr:uid="{00000000-0005-0000-0000-0000EC000000}"/>
    <cellStyle name="Millares 3 2 13" xfId="178" xr:uid="{00000000-0005-0000-0000-0000ED000000}"/>
    <cellStyle name="Millares 3 2 13 2" xfId="2292" xr:uid="{00000000-0005-0000-0000-0000EE000000}"/>
    <cellStyle name="Millares 3 2 14" xfId="179" xr:uid="{00000000-0005-0000-0000-0000EF000000}"/>
    <cellStyle name="Millares 3 2 14 2" xfId="2293" xr:uid="{00000000-0005-0000-0000-0000F0000000}"/>
    <cellStyle name="Millares 3 2 15" xfId="2270" xr:uid="{00000000-0005-0000-0000-0000F1000000}"/>
    <cellStyle name="Millares 3 2 2" xfId="180" xr:uid="{00000000-0005-0000-0000-0000F2000000}"/>
    <cellStyle name="Millares 3 2 2 10" xfId="181" xr:uid="{00000000-0005-0000-0000-0000F3000000}"/>
    <cellStyle name="Millares 3 2 2 10 2" xfId="182" xr:uid="{00000000-0005-0000-0000-0000F4000000}"/>
    <cellStyle name="Millares 3 2 2 10 2 2" xfId="183" xr:uid="{00000000-0005-0000-0000-0000F5000000}"/>
    <cellStyle name="Millares 3 2 2 10 2 2 2" xfId="2297" xr:uid="{00000000-0005-0000-0000-0000F6000000}"/>
    <cellStyle name="Millares 3 2 2 10 2 3" xfId="184" xr:uid="{00000000-0005-0000-0000-0000F7000000}"/>
    <cellStyle name="Millares 3 2 2 10 2 3 2" xfId="2298" xr:uid="{00000000-0005-0000-0000-0000F8000000}"/>
    <cellStyle name="Millares 3 2 2 10 2 4" xfId="2296" xr:uid="{00000000-0005-0000-0000-0000F9000000}"/>
    <cellStyle name="Millares 3 2 2 10 3" xfId="185" xr:uid="{00000000-0005-0000-0000-0000FA000000}"/>
    <cellStyle name="Millares 3 2 2 10 3 2" xfId="2299" xr:uid="{00000000-0005-0000-0000-0000FB000000}"/>
    <cellStyle name="Millares 3 2 2 10 4" xfId="186" xr:uid="{00000000-0005-0000-0000-0000FC000000}"/>
    <cellStyle name="Millares 3 2 2 10 4 2" xfId="2300" xr:uid="{00000000-0005-0000-0000-0000FD000000}"/>
    <cellStyle name="Millares 3 2 2 10 5" xfId="2295" xr:uid="{00000000-0005-0000-0000-0000FE000000}"/>
    <cellStyle name="Millares 3 2 2 11" xfId="187" xr:uid="{00000000-0005-0000-0000-0000FF000000}"/>
    <cellStyle name="Millares 3 2 2 11 2" xfId="188" xr:uid="{00000000-0005-0000-0000-000000010000}"/>
    <cellStyle name="Millares 3 2 2 11 2 2" xfId="2302" xr:uid="{00000000-0005-0000-0000-000001010000}"/>
    <cellStyle name="Millares 3 2 2 11 3" xfId="189" xr:uid="{00000000-0005-0000-0000-000002010000}"/>
    <cellStyle name="Millares 3 2 2 11 3 2" xfId="2303" xr:uid="{00000000-0005-0000-0000-000003010000}"/>
    <cellStyle name="Millares 3 2 2 11 4" xfId="2301" xr:uid="{00000000-0005-0000-0000-000004010000}"/>
    <cellStyle name="Millares 3 2 2 12" xfId="190" xr:uid="{00000000-0005-0000-0000-000005010000}"/>
    <cellStyle name="Millares 3 2 2 12 2" xfId="2304" xr:uid="{00000000-0005-0000-0000-000006010000}"/>
    <cellStyle name="Millares 3 2 2 13" xfId="191" xr:uid="{00000000-0005-0000-0000-000007010000}"/>
    <cellStyle name="Millares 3 2 2 13 2" xfId="2305" xr:uid="{00000000-0005-0000-0000-000008010000}"/>
    <cellStyle name="Millares 3 2 2 14" xfId="2294" xr:uid="{00000000-0005-0000-0000-000009010000}"/>
    <cellStyle name="Millares 3 2 2 2" xfId="192" xr:uid="{00000000-0005-0000-0000-00000A010000}"/>
    <cellStyle name="Millares 3 2 2 2 2" xfId="193" xr:uid="{00000000-0005-0000-0000-00000B010000}"/>
    <cellStyle name="Millares 3 2 2 2 2 2" xfId="194" xr:uid="{00000000-0005-0000-0000-00000C010000}"/>
    <cellStyle name="Millares 3 2 2 2 2 2 2" xfId="195" xr:uid="{00000000-0005-0000-0000-00000D010000}"/>
    <cellStyle name="Millares 3 2 2 2 2 2 2 2" xfId="196" xr:uid="{00000000-0005-0000-0000-00000E010000}"/>
    <cellStyle name="Millares 3 2 2 2 2 2 2 2 2" xfId="197" xr:uid="{00000000-0005-0000-0000-00000F010000}"/>
    <cellStyle name="Millares 3 2 2 2 2 2 2 2 2 2" xfId="198" xr:uid="{00000000-0005-0000-0000-000010010000}"/>
    <cellStyle name="Millares 3 2 2 2 2 2 2 2 2 2 2" xfId="2312" xr:uid="{00000000-0005-0000-0000-000011010000}"/>
    <cellStyle name="Millares 3 2 2 2 2 2 2 2 2 3" xfId="199" xr:uid="{00000000-0005-0000-0000-000012010000}"/>
    <cellStyle name="Millares 3 2 2 2 2 2 2 2 2 3 2" xfId="2313" xr:uid="{00000000-0005-0000-0000-000013010000}"/>
    <cellStyle name="Millares 3 2 2 2 2 2 2 2 2 4" xfId="2311" xr:uid="{00000000-0005-0000-0000-000014010000}"/>
    <cellStyle name="Millares 3 2 2 2 2 2 2 2 3" xfId="200" xr:uid="{00000000-0005-0000-0000-000015010000}"/>
    <cellStyle name="Millares 3 2 2 2 2 2 2 2 3 2" xfId="2314" xr:uid="{00000000-0005-0000-0000-000016010000}"/>
    <cellStyle name="Millares 3 2 2 2 2 2 2 2 4" xfId="201" xr:uid="{00000000-0005-0000-0000-000017010000}"/>
    <cellStyle name="Millares 3 2 2 2 2 2 2 2 4 2" xfId="2315" xr:uid="{00000000-0005-0000-0000-000018010000}"/>
    <cellStyle name="Millares 3 2 2 2 2 2 2 2 5" xfId="2310" xr:uid="{00000000-0005-0000-0000-000019010000}"/>
    <cellStyle name="Millares 3 2 2 2 2 2 2 3" xfId="202" xr:uid="{00000000-0005-0000-0000-00001A010000}"/>
    <cellStyle name="Millares 3 2 2 2 2 2 2 3 2" xfId="203" xr:uid="{00000000-0005-0000-0000-00001B010000}"/>
    <cellStyle name="Millares 3 2 2 2 2 2 2 3 2 2" xfId="2317" xr:uid="{00000000-0005-0000-0000-00001C010000}"/>
    <cellStyle name="Millares 3 2 2 2 2 2 2 3 3" xfId="204" xr:uid="{00000000-0005-0000-0000-00001D010000}"/>
    <cellStyle name="Millares 3 2 2 2 2 2 2 3 3 2" xfId="2318" xr:uid="{00000000-0005-0000-0000-00001E010000}"/>
    <cellStyle name="Millares 3 2 2 2 2 2 2 3 4" xfId="2316" xr:uid="{00000000-0005-0000-0000-00001F010000}"/>
    <cellStyle name="Millares 3 2 2 2 2 2 2 4" xfId="205" xr:uid="{00000000-0005-0000-0000-000020010000}"/>
    <cellStyle name="Millares 3 2 2 2 2 2 2 4 2" xfId="2319" xr:uid="{00000000-0005-0000-0000-000021010000}"/>
    <cellStyle name="Millares 3 2 2 2 2 2 2 5" xfId="206" xr:uid="{00000000-0005-0000-0000-000022010000}"/>
    <cellStyle name="Millares 3 2 2 2 2 2 2 5 2" xfId="2320" xr:uid="{00000000-0005-0000-0000-000023010000}"/>
    <cellStyle name="Millares 3 2 2 2 2 2 2 6" xfId="2309" xr:uid="{00000000-0005-0000-0000-000024010000}"/>
    <cellStyle name="Millares 3 2 2 2 2 2 3" xfId="207" xr:uid="{00000000-0005-0000-0000-000025010000}"/>
    <cellStyle name="Millares 3 2 2 2 2 2 3 2" xfId="208" xr:uid="{00000000-0005-0000-0000-000026010000}"/>
    <cellStyle name="Millares 3 2 2 2 2 2 3 2 2" xfId="209" xr:uid="{00000000-0005-0000-0000-000027010000}"/>
    <cellStyle name="Millares 3 2 2 2 2 2 3 2 2 2" xfId="2323" xr:uid="{00000000-0005-0000-0000-000028010000}"/>
    <cellStyle name="Millares 3 2 2 2 2 2 3 2 3" xfId="210" xr:uid="{00000000-0005-0000-0000-000029010000}"/>
    <cellStyle name="Millares 3 2 2 2 2 2 3 2 3 2" xfId="2324" xr:uid="{00000000-0005-0000-0000-00002A010000}"/>
    <cellStyle name="Millares 3 2 2 2 2 2 3 2 4" xfId="2322" xr:uid="{00000000-0005-0000-0000-00002B010000}"/>
    <cellStyle name="Millares 3 2 2 2 2 2 3 3" xfId="211" xr:uid="{00000000-0005-0000-0000-00002C010000}"/>
    <cellStyle name="Millares 3 2 2 2 2 2 3 3 2" xfId="2325" xr:uid="{00000000-0005-0000-0000-00002D010000}"/>
    <cellStyle name="Millares 3 2 2 2 2 2 3 4" xfId="212" xr:uid="{00000000-0005-0000-0000-00002E010000}"/>
    <cellStyle name="Millares 3 2 2 2 2 2 3 4 2" xfId="2326" xr:uid="{00000000-0005-0000-0000-00002F010000}"/>
    <cellStyle name="Millares 3 2 2 2 2 2 3 5" xfId="2321" xr:uid="{00000000-0005-0000-0000-000030010000}"/>
    <cellStyle name="Millares 3 2 2 2 2 2 4" xfId="213" xr:uid="{00000000-0005-0000-0000-000031010000}"/>
    <cellStyle name="Millares 3 2 2 2 2 2 4 2" xfId="214" xr:uid="{00000000-0005-0000-0000-000032010000}"/>
    <cellStyle name="Millares 3 2 2 2 2 2 4 2 2" xfId="2328" xr:uid="{00000000-0005-0000-0000-000033010000}"/>
    <cellStyle name="Millares 3 2 2 2 2 2 4 3" xfId="215" xr:uid="{00000000-0005-0000-0000-000034010000}"/>
    <cellStyle name="Millares 3 2 2 2 2 2 4 3 2" xfId="2329" xr:uid="{00000000-0005-0000-0000-000035010000}"/>
    <cellStyle name="Millares 3 2 2 2 2 2 4 4" xfId="2327" xr:uid="{00000000-0005-0000-0000-000036010000}"/>
    <cellStyle name="Millares 3 2 2 2 2 2 5" xfId="216" xr:uid="{00000000-0005-0000-0000-000037010000}"/>
    <cellStyle name="Millares 3 2 2 2 2 2 5 2" xfId="2330" xr:uid="{00000000-0005-0000-0000-000038010000}"/>
    <cellStyle name="Millares 3 2 2 2 2 2 6" xfId="217" xr:uid="{00000000-0005-0000-0000-000039010000}"/>
    <cellStyle name="Millares 3 2 2 2 2 2 6 2" xfId="2331" xr:uid="{00000000-0005-0000-0000-00003A010000}"/>
    <cellStyle name="Millares 3 2 2 2 2 2 7" xfId="2308" xr:uid="{00000000-0005-0000-0000-00003B010000}"/>
    <cellStyle name="Millares 3 2 2 2 2 3" xfId="218" xr:uid="{00000000-0005-0000-0000-00003C010000}"/>
    <cellStyle name="Millares 3 2 2 2 2 3 2" xfId="219" xr:uid="{00000000-0005-0000-0000-00003D010000}"/>
    <cellStyle name="Millares 3 2 2 2 2 3 2 2" xfId="220" xr:uid="{00000000-0005-0000-0000-00003E010000}"/>
    <cellStyle name="Millares 3 2 2 2 2 3 2 2 2" xfId="221" xr:uid="{00000000-0005-0000-0000-00003F010000}"/>
    <cellStyle name="Millares 3 2 2 2 2 3 2 2 2 2" xfId="2335" xr:uid="{00000000-0005-0000-0000-000040010000}"/>
    <cellStyle name="Millares 3 2 2 2 2 3 2 2 3" xfId="222" xr:uid="{00000000-0005-0000-0000-000041010000}"/>
    <cellStyle name="Millares 3 2 2 2 2 3 2 2 3 2" xfId="2336" xr:uid="{00000000-0005-0000-0000-000042010000}"/>
    <cellStyle name="Millares 3 2 2 2 2 3 2 2 4" xfId="2334" xr:uid="{00000000-0005-0000-0000-000043010000}"/>
    <cellStyle name="Millares 3 2 2 2 2 3 2 3" xfId="223" xr:uid="{00000000-0005-0000-0000-000044010000}"/>
    <cellStyle name="Millares 3 2 2 2 2 3 2 3 2" xfId="2337" xr:uid="{00000000-0005-0000-0000-000045010000}"/>
    <cellStyle name="Millares 3 2 2 2 2 3 2 4" xfId="224" xr:uid="{00000000-0005-0000-0000-000046010000}"/>
    <cellStyle name="Millares 3 2 2 2 2 3 2 4 2" xfId="2338" xr:uid="{00000000-0005-0000-0000-000047010000}"/>
    <cellStyle name="Millares 3 2 2 2 2 3 2 5" xfId="2333" xr:uid="{00000000-0005-0000-0000-000048010000}"/>
    <cellStyle name="Millares 3 2 2 2 2 3 3" xfId="225" xr:uid="{00000000-0005-0000-0000-000049010000}"/>
    <cellStyle name="Millares 3 2 2 2 2 3 3 2" xfId="226" xr:uid="{00000000-0005-0000-0000-00004A010000}"/>
    <cellStyle name="Millares 3 2 2 2 2 3 3 2 2" xfId="2340" xr:uid="{00000000-0005-0000-0000-00004B010000}"/>
    <cellStyle name="Millares 3 2 2 2 2 3 3 3" xfId="227" xr:uid="{00000000-0005-0000-0000-00004C010000}"/>
    <cellStyle name="Millares 3 2 2 2 2 3 3 3 2" xfId="2341" xr:uid="{00000000-0005-0000-0000-00004D010000}"/>
    <cellStyle name="Millares 3 2 2 2 2 3 3 4" xfId="2339" xr:uid="{00000000-0005-0000-0000-00004E010000}"/>
    <cellStyle name="Millares 3 2 2 2 2 3 4" xfId="228" xr:uid="{00000000-0005-0000-0000-00004F010000}"/>
    <cellStyle name="Millares 3 2 2 2 2 3 4 2" xfId="2342" xr:uid="{00000000-0005-0000-0000-000050010000}"/>
    <cellStyle name="Millares 3 2 2 2 2 3 5" xfId="229" xr:uid="{00000000-0005-0000-0000-000051010000}"/>
    <cellStyle name="Millares 3 2 2 2 2 3 5 2" xfId="2343" xr:uid="{00000000-0005-0000-0000-000052010000}"/>
    <cellStyle name="Millares 3 2 2 2 2 3 6" xfId="2332" xr:uid="{00000000-0005-0000-0000-000053010000}"/>
    <cellStyle name="Millares 3 2 2 2 2 4" xfId="230" xr:uid="{00000000-0005-0000-0000-000054010000}"/>
    <cellStyle name="Millares 3 2 2 2 2 4 2" xfId="231" xr:uid="{00000000-0005-0000-0000-000055010000}"/>
    <cellStyle name="Millares 3 2 2 2 2 4 2 2" xfId="232" xr:uid="{00000000-0005-0000-0000-000056010000}"/>
    <cellStyle name="Millares 3 2 2 2 2 4 2 2 2" xfId="2346" xr:uid="{00000000-0005-0000-0000-000057010000}"/>
    <cellStyle name="Millares 3 2 2 2 2 4 2 3" xfId="233" xr:uid="{00000000-0005-0000-0000-000058010000}"/>
    <cellStyle name="Millares 3 2 2 2 2 4 2 3 2" xfId="2347" xr:uid="{00000000-0005-0000-0000-000059010000}"/>
    <cellStyle name="Millares 3 2 2 2 2 4 2 4" xfId="2345" xr:uid="{00000000-0005-0000-0000-00005A010000}"/>
    <cellStyle name="Millares 3 2 2 2 2 4 3" xfId="234" xr:uid="{00000000-0005-0000-0000-00005B010000}"/>
    <cellStyle name="Millares 3 2 2 2 2 4 3 2" xfId="2348" xr:uid="{00000000-0005-0000-0000-00005C010000}"/>
    <cellStyle name="Millares 3 2 2 2 2 4 4" xfId="235" xr:uid="{00000000-0005-0000-0000-00005D010000}"/>
    <cellStyle name="Millares 3 2 2 2 2 4 4 2" xfId="2349" xr:uid="{00000000-0005-0000-0000-00005E010000}"/>
    <cellStyle name="Millares 3 2 2 2 2 4 5" xfId="2344" xr:uid="{00000000-0005-0000-0000-00005F010000}"/>
    <cellStyle name="Millares 3 2 2 2 2 5" xfId="236" xr:uid="{00000000-0005-0000-0000-000060010000}"/>
    <cellStyle name="Millares 3 2 2 2 2 5 2" xfId="237" xr:uid="{00000000-0005-0000-0000-000061010000}"/>
    <cellStyle name="Millares 3 2 2 2 2 5 2 2" xfId="2351" xr:uid="{00000000-0005-0000-0000-000062010000}"/>
    <cellStyle name="Millares 3 2 2 2 2 5 3" xfId="238" xr:uid="{00000000-0005-0000-0000-000063010000}"/>
    <cellStyle name="Millares 3 2 2 2 2 5 3 2" xfId="2352" xr:uid="{00000000-0005-0000-0000-000064010000}"/>
    <cellStyle name="Millares 3 2 2 2 2 5 4" xfId="2350" xr:uid="{00000000-0005-0000-0000-000065010000}"/>
    <cellStyle name="Millares 3 2 2 2 2 6" xfId="239" xr:uid="{00000000-0005-0000-0000-000066010000}"/>
    <cellStyle name="Millares 3 2 2 2 2 6 2" xfId="2353" xr:uid="{00000000-0005-0000-0000-000067010000}"/>
    <cellStyle name="Millares 3 2 2 2 2 7" xfId="240" xr:uid="{00000000-0005-0000-0000-000068010000}"/>
    <cellStyle name="Millares 3 2 2 2 2 7 2" xfId="2354" xr:uid="{00000000-0005-0000-0000-000069010000}"/>
    <cellStyle name="Millares 3 2 2 2 2 8" xfId="2307" xr:uid="{00000000-0005-0000-0000-00006A010000}"/>
    <cellStyle name="Millares 3 2 2 2 3" xfId="241" xr:uid="{00000000-0005-0000-0000-00006B010000}"/>
    <cellStyle name="Millares 3 2 2 2 3 2" xfId="242" xr:uid="{00000000-0005-0000-0000-00006C010000}"/>
    <cellStyle name="Millares 3 2 2 2 3 2 2" xfId="243" xr:uid="{00000000-0005-0000-0000-00006D010000}"/>
    <cellStyle name="Millares 3 2 2 2 3 2 2 2" xfId="244" xr:uid="{00000000-0005-0000-0000-00006E010000}"/>
    <cellStyle name="Millares 3 2 2 2 3 2 2 2 2" xfId="245" xr:uid="{00000000-0005-0000-0000-00006F010000}"/>
    <cellStyle name="Millares 3 2 2 2 3 2 2 2 2 2" xfId="2359" xr:uid="{00000000-0005-0000-0000-000070010000}"/>
    <cellStyle name="Millares 3 2 2 2 3 2 2 2 3" xfId="246" xr:uid="{00000000-0005-0000-0000-000071010000}"/>
    <cellStyle name="Millares 3 2 2 2 3 2 2 2 3 2" xfId="2360" xr:uid="{00000000-0005-0000-0000-000072010000}"/>
    <cellStyle name="Millares 3 2 2 2 3 2 2 2 4" xfId="2358" xr:uid="{00000000-0005-0000-0000-000073010000}"/>
    <cellStyle name="Millares 3 2 2 2 3 2 2 3" xfId="247" xr:uid="{00000000-0005-0000-0000-000074010000}"/>
    <cellStyle name="Millares 3 2 2 2 3 2 2 3 2" xfId="2361" xr:uid="{00000000-0005-0000-0000-000075010000}"/>
    <cellStyle name="Millares 3 2 2 2 3 2 2 4" xfId="248" xr:uid="{00000000-0005-0000-0000-000076010000}"/>
    <cellStyle name="Millares 3 2 2 2 3 2 2 4 2" xfId="2362" xr:uid="{00000000-0005-0000-0000-000077010000}"/>
    <cellStyle name="Millares 3 2 2 2 3 2 2 5" xfId="2357" xr:uid="{00000000-0005-0000-0000-000078010000}"/>
    <cellStyle name="Millares 3 2 2 2 3 2 3" xfId="249" xr:uid="{00000000-0005-0000-0000-000079010000}"/>
    <cellStyle name="Millares 3 2 2 2 3 2 3 2" xfId="250" xr:uid="{00000000-0005-0000-0000-00007A010000}"/>
    <cellStyle name="Millares 3 2 2 2 3 2 3 2 2" xfId="2364" xr:uid="{00000000-0005-0000-0000-00007B010000}"/>
    <cellStyle name="Millares 3 2 2 2 3 2 3 3" xfId="251" xr:uid="{00000000-0005-0000-0000-00007C010000}"/>
    <cellStyle name="Millares 3 2 2 2 3 2 3 3 2" xfId="2365" xr:uid="{00000000-0005-0000-0000-00007D010000}"/>
    <cellStyle name="Millares 3 2 2 2 3 2 3 4" xfId="2363" xr:uid="{00000000-0005-0000-0000-00007E010000}"/>
    <cellStyle name="Millares 3 2 2 2 3 2 4" xfId="252" xr:uid="{00000000-0005-0000-0000-00007F010000}"/>
    <cellStyle name="Millares 3 2 2 2 3 2 4 2" xfId="2366" xr:uid="{00000000-0005-0000-0000-000080010000}"/>
    <cellStyle name="Millares 3 2 2 2 3 2 5" xfId="253" xr:uid="{00000000-0005-0000-0000-000081010000}"/>
    <cellStyle name="Millares 3 2 2 2 3 2 5 2" xfId="2367" xr:uid="{00000000-0005-0000-0000-000082010000}"/>
    <cellStyle name="Millares 3 2 2 2 3 2 6" xfId="2356" xr:uid="{00000000-0005-0000-0000-000083010000}"/>
    <cellStyle name="Millares 3 2 2 2 3 3" xfId="254" xr:uid="{00000000-0005-0000-0000-000084010000}"/>
    <cellStyle name="Millares 3 2 2 2 3 3 2" xfId="255" xr:uid="{00000000-0005-0000-0000-000085010000}"/>
    <cellStyle name="Millares 3 2 2 2 3 3 2 2" xfId="256" xr:uid="{00000000-0005-0000-0000-000086010000}"/>
    <cellStyle name="Millares 3 2 2 2 3 3 2 2 2" xfId="2370" xr:uid="{00000000-0005-0000-0000-000087010000}"/>
    <cellStyle name="Millares 3 2 2 2 3 3 2 3" xfId="257" xr:uid="{00000000-0005-0000-0000-000088010000}"/>
    <cellStyle name="Millares 3 2 2 2 3 3 2 3 2" xfId="2371" xr:uid="{00000000-0005-0000-0000-000089010000}"/>
    <cellStyle name="Millares 3 2 2 2 3 3 2 4" xfId="2369" xr:uid="{00000000-0005-0000-0000-00008A010000}"/>
    <cellStyle name="Millares 3 2 2 2 3 3 3" xfId="258" xr:uid="{00000000-0005-0000-0000-00008B010000}"/>
    <cellStyle name="Millares 3 2 2 2 3 3 3 2" xfId="2372" xr:uid="{00000000-0005-0000-0000-00008C010000}"/>
    <cellStyle name="Millares 3 2 2 2 3 3 4" xfId="259" xr:uid="{00000000-0005-0000-0000-00008D010000}"/>
    <cellStyle name="Millares 3 2 2 2 3 3 4 2" xfId="2373" xr:uid="{00000000-0005-0000-0000-00008E010000}"/>
    <cellStyle name="Millares 3 2 2 2 3 3 5" xfId="2368" xr:uid="{00000000-0005-0000-0000-00008F010000}"/>
    <cellStyle name="Millares 3 2 2 2 3 4" xfId="260" xr:uid="{00000000-0005-0000-0000-000090010000}"/>
    <cellStyle name="Millares 3 2 2 2 3 4 2" xfId="261" xr:uid="{00000000-0005-0000-0000-000091010000}"/>
    <cellStyle name="Millares 3 2 2 2 3 4 2 2" xfId="2375" xr:uid="{00000000-0005-0000-0000-000092010000}"/>
    <cellStyle name="Millares 3 2 2 2 3 4 3" xfId="262" xr:uid="{00000000-0005-0000-0000-000093010000}"/>
    <cellStyle name="Millares 3 2 2 2 3 4 3 2" xfId="2376" xr:uid="{00000000-0005-0000-0000-000094010000}"/>
    <cellStyle name="Millares 3 2 2 2 3 4 4" xfId="2374" xr:uid="{00000000-0005-0000-0000-000095010000}"/>
    <cellStyle name="Millares 3 2 2 2 3 5" xfId="263" xr:uid="{00000000-0005-0000-0000-000096010000}"/>
    <cellStyle name="Millares 3 2 2 2 3 5 2" xfId="2377" xr:uid="{00000000-0005-0000-0000-000097010000}"/>
    <cellStyle name="Millares 3 2 2 2 3 6" xfId="264" xr:uid="{00000000-0005-0000-0000-000098010000}"/>
    <cellStyle name="Millares 3 2 2 2 3 6 2" xfId="2378" xr:uid="{00000000-0005-0000-0000-000099010000}"/>
    <cellStyle name="Millares 3 2 2 2 3 7" xfId="2355" xr:uid="{00000000-0005-0000-0000-00009A010000}"/>
    <cellStyle name="Millares 3 2 2 2 4" xfId="265" xr:uid="{00000000-0005-0000-0000-00009B010000}"/>
    <cellStyle name="Millares 3 2 2 2 4 2" xfId="266" xr:uid="{00000000-0005-0000-0000-00009C010000}"/>
    <cellStyle name="Millares 3 2 2 2 4 2 2" xfId="267" xr:uid="{00000000-0005-0000-0000-00009D010000}"/>
    <cellStyle name="Millares 3 2 2 2 4 2 2 2" xfId="268" xr:uid="{00000000-0005-0000-0000-00009E010000}"/>
    <cellStyle name="Millares 3 2 2 2 4 2 2 2 2" xfId="2382" xr:uid="{00000000-0005-0000-0000-00009F010000}"/>
    <cellStyle name="Millares 3 2 2 2 4 2 2 3" xfId="269" xr:uid="{00000000-0005-0000-0000-0000A0010000}"/>
    <cellStyle name="Millares 3 2 2 2 4 2 2 3 2" xfId="2383" xr:uid="{00000000-0005-0000-0000-0000A1010000}"/>
    <cellStyle name="Millares 3 2 2 2 4 2 2 4" xfId="2381" xr:uid="{00000000-0005-0000-0000-0000A2010000}"/>
    <cellStyle name="Millares 3 2 2 2 4 2 3" xfId="270" xr:uid="{00000000-0005-0000-0000-0000A3010000}"/>
    <cellStyle name="Millares 3 2 2 2 4 2 3 2" xfId="2384" xr:uid="{00000000-0005-0000-0000-0000A4010000}"/>
    <cellStyle name="Millares 3 2 2 2 4 2 4" xfId="271" xr:uid="{00000000-0005-0000-0000-0000A5010000}"/>
    <cellStyle name="Millares 3 2 2 2 4 2 4 2" xfId="2385" xr:uid="{00000000-0005-0000-0000-0000A6010000}"/>
    <cellStyle name="Millares 3 2 2 2 4 2 5" xfId="2380" xr:uid="{00000000-0005-0000-0000-0000A7010000}"/>
    <cellStyle name="Millares 3 2 2 2 4 3" xfId="272" xr:uid="{00000000-0005-0000-0000-0000A8010000}"/>
    <cellStyle name="Millares 3 2 2 2 4 3 2" xfId="273" xr:uid="{00000000-0005-0000-0000-0000A9010000}"/>
    <cellStyle name="Millares 3 2 2 2 4 3 2 2" xfId="2387" xr:uid="{00000000-0005-0000-0000-0000AA010000}"/>
    <cellStyle name="Millares 3 2 2 2 4 3 3" xfId="274" xr:uid="{00000000-0005-0000-0000-0000AB010000}"/>
    <cellStyle name="Millares 3 2 2 2 4 3 3 2" xfId="2388" xr:uid="{00000000-0005-0000-0000-0000AC010000}"/>
    <cellStyle name="Millares 3 2 2 2 4 3 4" xfId="2386" xr:uid="{00000000-0005-0000-0000-0000AD010000}"/>
    <cellStyle name="Millares 3 2 2 2 4 4" xfId="275" xr:uid="{00000000-0005-0000-0000-0000AE010000}"/>
    <cellStyle name="Millares 3 2 2 2 4 4 2" xfId="2389" xr:uid="{00000000-0005-0000-0000-0000AF010000}"/>
    <cellStyle name="Millares 3 2 2 2 4 5" xfId="276" xr:uid="{00000000-0005-0000-0000-0000B0010000}"/>
    <cellStyle name="Millares 3 2 2 2 4 5 2" xfId="2390" xr:uid="{00000000-0005-0000-0000-0000B1010000}"/>
    <cellStyle name="Millares 3 2 2 2 4 6" xfId="2379" xr:uid="{00000000-0005-0000-0000-0000B2010000}"/>
    <cellStyle name="Millares 3 2 2 2 5" xfId="277" xr:uid="{00000000-0005-0000-0000-0000B3010000}"/>
    <cellStyle name="Millares 3 2 2 2 5 2" xfId="278" xr:uid="{00000000-0005-0000-0000-0000B4010000}"/>
    <cellStyle name="Millares 3 2 2 2 5 2 2" xfId="279" xr:uid="{00000000-0005-0000-0000-0000B5010000}"/>
    <cellStyle name="Millares 3 2 2 2 5 2 2 2" xfId="2393" xr:uid="{00000000-0005-0000-0000-0000B6010000}"/>
    <cellStyle name="Millares 3 2 2 2 5 2 3" xfId="280" xr:uid="{00000000-0005-0000-0000-0000B7010000}"/>
    <cellStyle name="Millares 3 2 2 2 5 2 3 2" xfId="2394" xr:uid="{00000000-0005-0000-0000-0000B8010000}"/>
    <cellStyle name="Millares 3 2 2 2 5 2 4" xfId="2392" xr:uid="{00000000-0005-0000-0000-0000B9010000}"/>
    <cellStyle name="Millares 3 2 2 2 5 3" xfId="281" xr:uid="{00000000-0005-0000-0000-0000BA010000}"/>
    <cellStyle name="Millares 3 2 2 2 5 3 2" xfId="2395" xr:uid="{00000000-0005-0000-0000-0000BB010000}"/>
    <cellStyle name="Millares 3 2 2 2 5 4" xfId="282" xr:uid="{00000000-0005-0000-0000-0000BC010000}"/>
    <cellStyle name="Millares 3 2 2 2 5 4 2" xfId="2396" xr:uid="{00000000-0005-0000-0000-0000BD010000}"/>
    <cellStyle name="Millares 3 2 2 2 5 5" xfId="2391" xr:uid="{00000000-0005-0000-0000-0000BE010000}"/>
    <cellStyle name="Millares 3 2 2 2 6" xfId="283" xr:uid="{00000000-0005-0000-0000-0000BF010000}"/>
    <cellStyle name="Millares 3 2 2 2 6 2" xfId="284" xr:uid="{00000000-0005-0000-0000-0000C0010000}"/>
    <cellStyle name="Millares 3 2 2 2 6 2 2" xfId="2398" xr:uid="{00000000-0005-0000-0000-0000C1010000}"/>
    <cellStyle name="Millares 3 2 2 2 6 3" xfId="285" xr:uid="{00000000-0005-0000-0000-0000C2010000}"/>
    <cellStyle name="Millares 3 2 2 2 6 3 2" xfId="2399" xr:uid="{00000000-0005-0000-0000-0000C3010000}"/>
    <cellStyle name="Millares 3 2 2 2 6 4" xfId="2397" xr:uid="{00000000-0005-0000-0000-0000C4010000}"/>
    <cellStyle name="Millares 3 2 2 2 7" xfId="286" xr:uid="{00000000-0005-0000-0000-0000C5010000}"/>
    <cellStyle name="Millares 3 2 2 2 7 2" xfId="2400" xr:uid="{00000000-0005-0000-0000-0000C6010000}"/>
    <cellStyle name="Millares 3 2 2 2 8" xfId="287" xr:uid="{00000000-0005-0000-0000-0000C7010000}"/>
    <cellStyle name="Millares 3 2 2 2 8 2" xfId="2401" xr:uid="{00000000-0005-0000-0000-0000C8010000}"/>
    <cellStyle name="Millares 3 2 2 2 9" xfId="2306" xr:uid="{00000000-0005-0000-0000-0000C9010000}"/>
    <cellStyle name="Millares 3 2 2 3" xfId="288" xr:uid="{00000000-0005-0000-0000-0000CA010000}"/>
    <cellStyle name="Millares 3 2 2 3 2" xfId="289" xr:uid="{00000000-0005-0000-0000-0000CB010000}"/>
    <cellStyle name="Millares 3 2 2 3 2 2" xfId="290" xr:uid="{00000000-0005-0000-0000-0000CC010000}"/>
    <cellStyle name="Millares 3 2 2 3 2 2 2" xfId="291" xr:uid="{00000000-0005-0000-0000-0000CD010000}"/>
    <cellStyle name="Millares 3 2 2 3 2 2 2 2" xfId="292" xr:uid="{00000000-0005-0000-0000-0000CE010000}"/>
    <cellStyle name="Millares 3 2 2 3 2 2 2 2 2" xfId="293" xr:uid="{00000000-0005-0000-0000-0000CF010000}"/>
    <cellStyle name="Millares 3 2 2 3 2 2 2 2 2 2" xfId="294" xr:uid="{00000000-0005-0000-0000-0000D0010000}"/>
    <cellStyle name="Millares 3 2 2 3 2 2 2 2 2 2 2" xfId="2408" xr:uid="{00000000-0005-0000-0000-0000D1010000}"/>
    <cellStyle name="Millares 3 2 2 3 2 2 2 2 2 3" xfId="295" xr:uid="{00000000-0005-0000-0000-0000D2010000}"/>
    <cellStyle name="Millares 3 2 2 3 2 2 2 2 2 3 2" xfId="2409" xr:uid="{00000000-0005-0000-0000-0000D3010000}"/>
    <cellStyle name="Millares 3 2 2 3 2 2 2 2 2 4" xfId="2407" xr:uid="{00000000-0005-0000-0000-0000D4010000}"/>
    <cellStyle name="Millares 3 2 2 3 2 2 2 2 3" xfId="296" xr:uid="{00000000-0005-0000-0000-0000D5010000}"/>
    <cellStyle name="Millares 3 2 2 3 2 2 2 2 3 2" xfId="2410" xr:uid="{00000000-0005-0000-0000-0000D6010000}"/>
    <cellStyle name="Millares 3 2 2 3 2 2 2 2 4" xfId="297" xr:uid="{00000000-0005-0000-0000-0000D7010000}"/>
    <cellStyle name="Millares 3 2 2 3 2 2 2 2 4 2" xfId="2411" xr:uid="{00000000-0005-0000-0000-0000D8010000}"/>
    <cellStyle name="Millares 3 2 2 3 2 2 2 2 5" xfId="2406" xr:uid="{00000000-0005-0000-0000-0000D9010000}"/>
    <cellStyle name="Millares 3 2 2 3 2 2 2 3" xfId="298" xr:uid="{00000000-0005-0000-0000-0000DA010000}"/>
    <cellStyle name="Millares 3 2 2 3 2 2 2 3 2" xfId="299" xr:uid="{00000000-0005-0000-0000-0000DB010000}"/>
    <cellStyle name="Millares 3 2 2 3 2 2 2 3 2 2" xfId="2413" xr:uid="{00000000-0005-0000-0000-0000DC010000}"/>
    <cellStyle name="Millares 3 2 2 3 2 2 2 3 3" xfId="300" xr:uid="{00000000-0005-0000-0000-0000DD010000}"/>
    <cellStyle name="Millares 3 2 2 3 2 2 2 3 3 2" xfId="2414" xr:uid="{00000000-0005-0000-0000-0000DE010000}"/>
    <cellStyle name="Millares 3 2 2 3 2 2 2 3 4" xfId="2412" xr:uid="{00000000-0005-0000-0000-0000DF010000}"/>
    <cellStyle name="Millares 3 2 2 3 2 2 2 4" xfId="301" xr:uid="{00000000-0005-0000-0000-0000E0010000}"/>
    <cellStyle name="Millares 3 2 2 3 2 2 2 4 2" xfId="2415" xr:uid="{00000000-0005-0000-0000-0000E1010000}"/>
    <cellStyle name="Millares 3 2 2 3 2 2 2 5" xfId="302" xr:uid="{00000000-0005-0000-0000-0000E2010000}"/>
    <cellStyle name="Millares 3 2 2 3 2 2 2 5 2" xfId="2416" xr:uid="{00000000-0005-0000-0000-0000E3010000}"/>
    <cellStyle name="Millares 3 2 2 3 2 2 2 6" xfId="2405" xr:uid="{00000000-0005-0000-0000-0000E4010000}"/>
    <cellStyle name="Millares 3 2 2 3 2 2 3" xfId="303" xr:uid="{00000000-0005-0000-0000-0000E5010000}"/>
    <cellStyle name="Millares 3 2 2 3 2 2 3 2" xfId="304" xr:uid="{00000000-0005-0000-0000-0000E6010000}"/>
    <cellStyle name="Millares 3 2 2 3 2 2 3 2 2" xfId="305" xr:uid="{00000000-0005-0000-0000-0000E7010000}"/>
    <cellStyle name="Millares 3 2 2 3 2 2 3 2 2 2" xfId="2419" xr:uid="{00000000-0005-0000-0000-0000E8010000}"/>
    <cellStyle name="Millares 3 2 2 3 2 2 3 2 3" xfId="306" xr:uid="{00000000-0005-0000-0000-0000E9010000}"/>
    <cellStyle name="Millares 3 2 2 3 2 2 3 2 3 2" xfId="2420" xr:uid="{00000000-0005-0000-0000-0000EA010000}"/>
    <cellStyle name="Millares 3 2 2 3 2 2 3 2 4" xfId="2418" xr:uid="{00000000-0005-0000-0000-0000EB010000}"/>
    <cellStyle name="Millares 3 2 2 3 2 2 3 3" xfId="307" xr:uid="{00000000-0005-0000-0000-0000EC010000}"/>
    <cellStyle name="Millares 3 2 2 3 2 2 3 3 2" xfId="2421" xr:uid="{00000000-0005-0000-0000-0000ED010000}"/>
    <cellStyle name="Millares 3 2 2 3 2 2 3 4" xfId="308" xr:uid="{00000000-0005-0000-0000-0000EE010000}"/>
    <cellStyle name="Millares 3 2 2 3 2 2 3 4 2" xfId="2422" xr:uid="{00000000-0005-0000-0000-0000EF010000}"/>
    <cellStyle name="Millares 3 2 2 3 2 2 3 5" xfId="2417" xr:uid="{00000000-0005-0000-0000-0000F0010000}"/>
    <cellStyle name="Millares 3 2 2 3 2 2 4" xfId="309" xr:uid="{00000000-0005-0000-0000-0000F1010000}"/>
    <cellStyle name="Millares 3 2 2 3 2 2 4 2" xfId="310" xr:uid="{00000000-0005-0000-0000-0000F2010000}"/>
    <cellStyle name="Millares 3 2 2 3 2 2 4 2 2" xfId="2424" xr:uid="{00000000-0005-0000-0000-0000F3010000}"/>
    <cellStyle name="Millares 3 2 2 3 2 2 4 3" xfId="311" xr:uid="{00000000-0005-0000-0000-0000F4010000}"/>
    <cellStyle name="Millares 3 2 2 3 2 2 4 3 2" xfId="2425" xr:uid="{00000000-0005-0000-0000-0000F5010000}"/>
    <cellStyle name="Millares 3 2 2 3 2 2 4 4" xfId="2423" xr:uid="{00000000-0005-0000-0000-0000F6010000}"/>
    <cellStyle name="Millares 3 2 2 3 2 2 5" xfId="312" xr:uid="{00000000-0005-0000-0000-0000F7010000}"/>
    <cellStyle name="Millares 3 2 2 3 2 2 5 2" xfId="2426" xr:uid="{00000000-0005-0000-0000-0000F8010000}"/>
    <cellStyle name="Millares 3 2 2 3 2 2 6" xfId="313" xr:uid="{00000000-0005-0000-0000-0000F9010000}"/>
    <cellStyle name="Millares 3 2 2 3 2 2 6 2" xfId="2427" xr:uid="{00000000-0005-0000-0000-0000FA010000}"/>
    <cellStyle name="Millares 3 2 2 3 2 2 7" xfId="2404" xr:uid="{00000000-0005-0000-0000-0000FB010000}"/>
    <cellStyle name="Millares 3 2 2 3 2 3" xfId="314" xr:uid="{00000000-0005-0000-0000-0000FC010000}"/>
    <cellStyle name="Millares 3 2 2 3 2 3 2" xfId="315" xr:uid="{00000000-0005-0000-0000-0000FD010000}"/>
    <cellStyle name="Millares 3 2 2 3 2 3 2 2" xfId="316" xr:uid="{00000000-0005-0000-0000-0000FE010000}"/>
    <cellStyle name="Millares 3 2 2 3 2 3 2 2 2" xfId="317" xr:uid="{00000000-0005-0000-0000-0000FF010000}"/>
    <cellStyle name="Millares 3 2 2 3 2 3 2 2 2 2" xfId="2431" xr:uid="{00000000-0005-0000-0000-000000020000}"/>
    <cellStyle name="Millares 3 2 2 3 2 3 2 2 3" xfId="318" xr:uid="{00000000-0005-0000-0000-000001020000}"/>
    <cellStyle name="Millares 3 2 2 3 2 3 2 2 3 2" xfId="2432" xr:uid="{00000000-0005-0000-0000-000002020000}"/>
    <cellStyle name="Millares 3 2 2 3 2 3 2 2 4" xfId="2430" xr:uid="{00000000-0005-0000-0000-000003020000}"/>
    <cellStyle name="Millares 3 2 2 3 2 3 2 3" xfId="319" xr:uid="{00000000-0005-0000-0000-000004020000}"/>
    <cellStyle name="Millares 3 2 2 3 2 3 2 3 2" xfId="2433" xr:uid="{00000000-0005-0000-0000-000005020000}"/>
    <cellStyle name="Millares 3 2 2 3 2 3 2 4" xfId="320" xr:uid="{00000000-0005-0000-0000-000006020000}"/>
    <cellStyle name="Millares 3 2 2 3 2 3 2 4 2" xfId="2434" xr:uid="{00000000-0005-0000-0000-000007020000}"/>
    <cellStyle name="Millares 3 2 2 3 2 3 2 5" xfId="2429" xr:uid="{00000000-0005-0000-0000-000008020000}"/>
    <cellStyle name="Millares 3 2 2 3 2 3 3" xfId="321" xr:uid="{00000000-0005-0000-0000-000009020000}"/>
    <cellStyle name="Millares 3 2 2 3 2 3 3 2" xfId="322" xr:uid="{00000000-0005-0000-0000-00000A020000}"/>
    <cellStyle name="Millares 3 2 2 3 2 3 3 2 2" xfId="2436" xr:uid="{00000000-0005-0000-0000-00000B020000}"/>
    <cellStyle name="Millares 3 2 2 3 2 3 3 3" xfId="323" xr:uid="{00000000-0005-0000-0000-00000C020000}"/>
    <cellStyle name="Millares 3 2 2 3 2 3 3 3 2" xfId="2437" xr:uid="{00000000-0005-0000-0000-00000D020000}"/>
    <cellStyle name="Millares 3 2 2 3 2 3 3 4" xfId="2435" xr:uid="{00000000-0005-0000-0000-00000E020000}"/>
    <cellStyle name="Millares 3 2 2 3 2 3 4" xfId="324" xr:uid="{00000000-0005-0000-0000-00000F020000}"/>
    <cellStyle name="Millares 3 2 2 3 2 3 4 2" xfId="2438" xr:uid="{00000000-0005-0000-0000-000010020000}"/>
    <cellStyle name="Millares 3 2 2 3 2 3 5" xfId="325" xr:uid="{00000000-0005-0000-0000-000011020000}"/>
    <cellStyle name="Millares 3 2 2 3 2 3 5 2" xfId="2439" xr:uid="{00000000-0005-0000-0000-000012020000}"/>
    <cellStyle name="Millares 3 2 2 3 2 3 6" xfId="2428" xr:uid="{00000000-0005-0000-0000-000013020000}"/>
    <cellStyle name="Millares 3 2 2 3 2 4" xfId="326" xr:uid="{00000000-0005-0000-0000-000014020000}"/>
    <cellStyle name="Millares 3 2 2 3 2 4 2" xfId="327" xr:uid="{00000000-0005-0000-0000-000015020000}"/>
    <cellStyle name="Millares 3 2 2 3 2 4 2 2" xfId="328" xr:uid="{00000000-0005-0000-0000-000016020000}"/>
    <cellStyle name="Millares 3 2 2 3 2 4 2 2 2" xfId="2442" xr:uid="{00000000-0005-0000-0000-000017020000}"/>
    <cellStyle name="Millares 3 2 2 3 2 4 2 3" xfId="329" xr:uid="{00000000-0005-0000-0000-000018020000}"/>
    <cellStyle name="Millares 3 2 2 3 2 4 2 3 2" xfId="2443" xr:uid="{00000000-0005-0000-0000-000019020000}"/>
    <cellStyle name="Millares 3 2 2 3 2 4 2 4" xfId="2441" xr:uid="{00000000-0005-0000-0000-00001A020000}"/>
    <cellStyle name="Millares 3 2 2 3 2 4 3" xfId="330" xr:uid="{00000000-0005-0000-0000-00001B020000}"/>
    <cellStyle name="Millares 3 2 2 3 2 4 3 2" xfId="2444" xr:uid="{00000000-0005-0000-0000-00001C020000}"/>
    <cellStyle name="Millares 3 2 2 3 2 4 4" xfId="331" xr:uid="{00000000-0005-0000-0000-00001D020000}"/>
    <cellStyle name="Millares 3 2 2 3 2 4 4 2" xfId="2445" xr:uid="{00000000-0005-0000-0000-00001E020000}"/>
    <cellStyle name="Millares 3 2 2 3 2 4 5" xfId="2440" xr:uid="{00000000-0005-0000-0000-00001F020000}"/>
    <cellStyle name="Millares 3 2 2 3 2 5" xfId="332" xr:uid="{00000000-0005-0000-0000-000020020000}"/>
    <cellStyle name="Millares 3 2 2 3 2 5 2" xfId="333" xr:uid="{00000000-0005-0000-0000-000021020000}"/>
    <cellStyle name="Millares 3 2 2 3 2 5 2 2" xfId="2447" xr:uid="{00000000-0005-0000-0000-000022020000}"/>
    <cellStyle name="Millares 3 2 2 3 2 5 3" xfId="334" xr:uid="{00000000-0005-0000-0000-000023020000}"/>
    <cellStyle name="Millares 3 2 2 3 2 5 3 2" xfId="2448" xr:uid="{00000000-0005-0000-0000-000024020000}"/>
    <cellStyle name="Millares 3 2 2 3 2 5 4" xfId="2446" xr:uid="{00000000-0005-0000-0000-000025020000}"/>
    <cellStyle name="Millares 3 2 2 3 2 6" xfId="335" xr:uid="{00000000-0005-0000-0000-000026020000}"/>
    <cellStyle name="Millares 3 2 2 3 2 6 2" xfId="2449" xr:uid="{00000000-0005-0000-0000-000027020000}"/>
    <cellStyle name="Millares 3 2 2 3 2 7" xfId="336" xr:uid="{00000000-0005-0000-0000-000028020000}"/>
    <cellStyle name="Millares 3 2 2 3 2 7 2" xfId="2450" xr:uid="{00000000-0005-0000-0000-000029020000}"/>
    <cellStyle name="Millares 3 2 2 3 2 8" xfId="2403" xr:uid="{00000000-0005-0000-0000-00002A020000}"/>
    <cellStyle name="Millares 3 2 2 3 3" xfId="337" xr:uid="{00000000-0005-0000-0000-00002B020000}"/>
    <cellStyle name="Millares 3 2 2 3 3 2" xfId="338" xr:uid="{00000000-0005-0000-0000-00002C020000}"/>
    <cellStyle name="Millares 3 2 2 3 3 2 2" xfId="339" xr:uid="{00000000-0005-0000-0000-00002D020000}"/>
    <cellStyle name="Millares 3 2 2 3 3 2 2 2" xfId="340" xr:uid="{00000000-0005-0000-0000-00002E020000}"/>
    <cellStyle name="Millares 3 2 2 3 3 2 2 2 2" xfId="341" xr:uid="{00000000-0005-0000-0000-00002F020000}"/>
    <cellStyle name="Millares 3 2 2 3 3 2 2 2 2 2" xfId="2455" xr:uid="{00000000-0005-0000-0000-000030020000}"/>
    <cellStyle name="Millares 3 2 2 3 3 2 2 2 3" xfId="342" xr:uid="{00000000-0005-0000-0000-000031020000}"/>
    <cellStyle name="Millares 3 2 2 3 3 2 2 2 3 2" xfId="2456" xr:uid="{00000000-0005-0000-0000-000032020000}"/>
    <cellStyle name="Millares 3 2 2 3 3 2 2 2 4" xfId="2454" xr:uid="{00000000-0005-0000-0000-000033020000}"/>
    <cellStyle name="Millares 3 2 2 3 3 2 2 3" xfId="343" xr:uid="{00000000-0005-0000-0000-000034020000}"/>
    <cellStyle name="Millares 3 2 2 3 3 2 2 3 2" xfId="2457" xr:uid="{00000000-0005-0000-0000-000035020000}"/>
    <cellStyle name="Millares 3 2 2 3 3 2 2 4" xfId="344" xr:uid="{00000000-0005-0000-0000-000036020000}"/>
    <cellStyle name="Millares 3 2 2 3 3 2 2 4 2" xfId="2458" xr:uid="{00000000-0005-0000-0000-000037020000}"/>
    <cellStyle name="Millares 3 2 2 3 3 2 2 5" xfId="2453" xr:uid="{00000000-0005-0000-0000-000038020000}"/>
    <cellStyle name="Millares 3 2 2 3 3 2 3" xfId="345" xr:uid="{00000000-0005-0000-0000-000039020000}"/>
    <cellStyle name="Millares 3 2 2 3 3 2 3 2" xfId="346" xr:uid="{00000000-0005-0000-0000-00003A020000}"/>
    <cellStyle name="Millares 3 2 2 3 3 2 3 2 2" xfId="2460" xr:uid="{00000000-0005-0000-0000-00003B020000}"/>
    <cellStyle name="Millares 3 2 2 3 3 2 3 3" xfId="347" xr:uid="{00000000-0005-0000-0000-00003C020000}"/>
    <cellStyle name="Millares 3 2 2 3 3 2 3 3 2" xfId="2461" xr:uid="{00000000-0005-0000-0000-00003D020000}"/>
    <cellStyle name="Millares 3 2 2 3 3 2 3 4" xfId="2459" xr:uid="{00000000-0005-0000-0000-00003E020000}"/>
    <cellStyle name="Millares 3 2 2 3 3 2 4" xfId="348" xr:uid="{00000000-0005-0000-0000-00003F020000}"/>
    <cellStyle name="Millares 3 2 2 3 3 2 4 2" xfId="2462" xr:uid="{00000000-0005-0000-0000-000040020000}"/>
    <cellStyle name="Millares 3 2 2 3 3 2 5" xfId="349" xr:uid="{00000000-0005-0000-0000-000041020000}"/>
    <cellStyle name="Millares 3 2 2 3 3 2 5 2" xfId="2463" xr:uid="{00000000-0005-0000-0000-000042020000}"/>
    <cellStyle name="Millares 3 2 2 3 3 2 6" xfId="2452" xr:uid="{00000000-0005-0000-0000-000043020000}"/>
    <cellStyle name="Millares 3 2 2 3 3 3" xfId="350" xr:uid="{00000000-0005-0000-0000-000044020000}"/>
    <cellStyle name="Millares 3 2 2 3 3 3 2" xfId="351" xr:uid="{00000000-0005-0000-0000-000045020000}"/>
    <cellStyle name="Millares 3 2 2 3 3 3 2 2" xfId="352" xr:uid="{00000000-0005-0000-0000-000046020000}"/>
    <cellStyle name="Millares 3 2 2 3 3 3 2 2 2" xfId="2466" xr:uid="{00000000-0005-0000-0000-000047020000}"/>
    <cellStyle name="Millares 3 2 2 3 3 3 2 3" xfId="353" xr:uid="{00000000-0005-0000-0000-000048020000}"/>
    <cellStyle name="Millares 3 2 2 3 3 3 2 3 2" xfId="2467" xr:uid="{00000000-0005-0000-0000-000049020000}"/>
    <cellStyle name="Millares 3 2 2 3 3 3 2 4" xfId="2465" xr:uid="{00000000-0005-0000-0000-00004A020000}"/>
    <cellStyle name="Millares 3 2 2 3 3 3 3" xfId="354" xr:uid="{00000000-0005-0000-0000-00004B020000}"/>
    <cellStyle name="Millares 3 2 2 3 3 3 3 2" xfId="2468" xr:uid="{00000000-0005-0000-0000-00004C020000}"/>
    <cellStyle name="Millares 3 2 2 3 3 3 4" xfId="355" xr:uid="{00000000-0005-0000-0000-00004D020000}"/>
    <cellStyle name="Millares 3 2 2 3 3 3 4 2" xfId="2469" xr:uid="{00000000-0005-0000-0000-00004E020000}"/>
    <cellStyle name="Millares 3 2 2 3 3 3 5" xfId="2464" xr:uid="{00000000-0005-0000-0000-00004F020000}"/>
    <cellStyle name="Millares 3 2 2 3 3 4" xfId="356" xr:uid="{00000000-0005-0000-0000-000050020000}"/>
    <cellStyle name="Millares 3 2 2 3 3 4 2" xfId="357" xr:uid="{00000000-0005-0000-0000-000051020000}"/>
    <cellStyle name="Millares 3 2 2 3 3 4 2 2" xfId="2471" xr:uid="{00000000-0005-0000-0000-000052020000}"/>
    <cellStyle name="Millares 3 2 2 3 3 4 3" xfId="358" xr:uid="{00000000-0005-0000-0000-000053020000}"/>
    <cellStyle name="Millares 3 2 2 3 3 4 3 2" xfId="2472" xr:uid="{00000000-0005-0000-0000-000054020000}"/>
    <cellStyle name="Millares 3 2 2 3 3 4 4" xfId="2470" xr:uid="{00000000-0005-0000-0000-000055020000}"/>
    <cellStyle name="Millares 3 2 2 3 3 5" xfId="359" xr:uid="{00000000-0005-0000-0000-000056020000}"/>
    <cellStyle name="Millares 3 2 2 3 3 5 2" xfId="2473" xr:uid="{00000000-0005-0000-0000-000057020000}"/>
    <cellStyle name="Millares 3 2 2 3 3 6" xfId="360" xr:uid="{00000000-0005-0000-0000-000058020000}"/>
    <cellStyle name="Millares 3 2 2 3 3 6 2" xfId="2474" xr:uid="{00000000-0005-0000-0000-000059020000}"/>
    <cellStyle name="Millares 3 2 2 3 3 7" xfId="2451" xr:uid="{00000000-0005-0000-0000-00005A020000}"/>
    <cellStyle name="Millares 3 2 2 3 4" xfId="361" xr:uid="{00000000-0005-0000-0000-00005B020000}"/>
    <cellStyle name="Millares 3 2 2 3 4 2" xfId="362" xr:uid="{00000000-0005-0000-0000-00005C020000}"/>
    <cellStyle name="Millares 3 2 2 3 4 2 2" xfId="363" xr:uid="{00000000-0005-0000-0000-00005D020000}"/>
    <cellStyle name="Millares 3 2 2 3 4 2 2 2" xfId="364" xr:uid="{00000000-0005-0000-0000-00005E020000}"/>
    <cellStyle name="Millares 3 2 2 3 4 2 2 2 2" xfId="2478" xr:uid="{00000000-0005-0000-0000-00005F020000}"/>
    <cellStyle name="Millares 3 2 2 3 4 2 2 3" xfId="365" xr:uid="{00000000-0005-0000-0000-000060020000}"/>
    <cellStyle name="Millares 3 2 2 3 4 2 2 3 2" xfId="2479" xr:uid="{00000000-0005-0000-0000-000061020000}"/>
    <cellStyle name="Millares 3 2 2 3 4 2 2 4" xfId="2477" xr:uid="{00000000-0005-0000-0000-000062020000}"/>
    <cellStyle name="Millares 3 2 2 3 4 2 3" xfId="366" xr:uid="{00000000-0005-0000-0000-000063020000}"/>
    <cellStyle name="Millares 3 2 2 3 4 2 3 2" xfId="2480" xr:uid="{00000000-0005-0000-0000-000064020000}"/>
    <cellStyle name="Millares 3 2 2 3 4 2 4" xfId="367" xr:uid="{00000000-0005-0000-0000-000065020000}"/>
    <cellStyle name="Millares 3 2 2 3 4 2 4 2" xfId="2481" xr:uid="{00000000-0005-0000-0000-000066020000}"/>
    <cellStyle name="Millares 3 2 2 3 4 2 5" xfId="2476" xr:uid="{00000000-0005-0000-0000-000067020000}"/>
    <cellStyle name="Millares 3 2 2 3 4 3" xfId="368" xr:uid="{00000000-0005-0000-0000-000068020000}"/>
    <cellStyle name="Millares 3 2 2 3 4 3 2" xfId="369" xr:uid="{00000000-0005-0000-0000-000069020000}"/>
    <cellStyle name="Millares 3 2 2 3 4 3 2 2" xfId="2483" xr:uid="{00000000-0005-0000-0000-00006A020000}"/>
    <cellStyle name="Millares 3 2 2 3 4 3 3" xfId="370" xr:uid="{00000000-0005-0000-0000-00006B020000}"/>
    <cellStyle name="Millares 3 2 2 3 4 3 3 2" xfId="2484" xr:uid="{00000000-0005-0000-0000-00006C020000}"/>
    <cellStyle name="Millares 3 2 2 3 4 3 4" xfId="2482" xr:uid="{00000000-0005-0000-0000-00006D020000}"/>
    <cellStyle name="Millares 3 2 2 3 4 4" xfId="371" xr:uid="{00000000-0005-0000-0000-00006E020000}"/>
    <cellStyle name="Millares 3 2 2 3 4 4 2" xfId="2485" xr:uid="{00000000-0005-0000-0000-00006F020000}"/>
    <cellStyle name="Millares 3 2 2 3 4 5" xfId="372" xr:uid="{00000000-0005-0000-0000-000070020000}"/>
    <cellStyle name="Millares 3 2 2 3 4 5 2" xfId="2486" xr:uid="{00000000-0005-0000-0000-000071020000}"/>
    <cellStyle name="Millares 3 2 2 3 4 6" xfId="2475" xr:uid="{00000000-0005-0000-0000-000072020000}"/>
    <cellStyle name="Millares 3 2 2 3 5" xfId="373" xr:uid="{00000000-0005-0000-0000-000073020000}"/>
    <cellStyle name="Millares 3 2 2 3 5 2" xfId="374" xr:uid="{00000000-0005-0000-0000-000074020000}"/>
    <cellStyle name="Millares 3 2 2 3 5 2 2" xfId="375" xr:uid="{00000000-0005-0000-0000-000075020000}"/>
    <cellStyle name="Millares 3 2 2 3 5 2 2 2" xfId="2489" xr:uid="{00000000-0005-0000-0000-000076020000}"/>
    <cellStyle name="Millares 3 2 2 3 5 2 3" xfId="376" xr:uid="{00000000-0005-0000-0000-000077020000}"/>
    <cellStyle name="Millares 3 2 2 3 5 2 3 2" xfId="2490" xr:uid="{00000000-0005-0000-0000-000078020000}"/>
    <cellStyle name="Millares 3 2 2 3 5 2 4" xfId="2488" xr:uid="{00000000-0005-0000-0000-000079020000}"/>
    <cellStyle name="Millares 3 2 2 3 5 3" xfId="377" xr:uid="{00000000-0005-0000-0000-00007A020000}"/>
    <cellStyle name="Millares 3 2 2 3 5 3 2" xfId="2491" xr:uid="{00000000-0005-0000-0000-00007B020000}"/>
    <cellStyle name="Millares 3 2 2 3 5 4" xfId="378" xr:uid="{00000000-0005-0000-0000-00007C020000}"/>
    <cellStyle name="Millares 3 2 2 3 5 4 2" xfId="2492" xr:uid="{00000000-0005-0000-0000-00007D020000}"/>
    <cellStyle name="Millares 3 2 2 3 5 5" xfId="2487" xr:uid="{00000000-0005-0000-0000-00007E020000}"/>
    <cellStyle name="Millares 3 2 2 3 6" xfId="379" xr:uid="{00000000-0005-0000-0000-00007F020000}"/>
    <cellStyle name="Millares 3 2 2 3 6 2" xfId="380" xr:uid="{00000000-0005-0000-0000-000080020000}"/>
    <cellStyle name="Millares 3 2 2 3 6 2 2" xfId="2494" xr:uid="{00000000-0005-0000-0000-000081020000}"/>
    <cellStyle name="Millares 3 2 2 3 6 3" xfId="381" xr:uid="{00000000-0005-0000-0000-000082020000}"/>
    <cellStyle name="Millares 3 2 2 3 6 3 2" xfId="2495" xr:uid="{00000000-0005-0000-0000-000083020000}"/>
    <cellStyle name="Millares 3 2 2 3 6 4" xfId="2493" xr:uid="{00000000-0005-0000-0000-000084020000}"/>
    <cellStyle name="Millares 3 2 2 3 7" xfId="382" xr:uid="{00000000-0005-0000-0000-000085020000}"/>
    <cellStyle name="Millares 3 2 2 3 7 2" xfId="2496" xr:uid="{00000000-0005-0000-0000-000086020000}"/>
    <cellStyle name="Millares 3 2 2 3 8" xfId="383" xr:uid="{00000000-0005-0000-0000-000087020000}"/>
    <cellStyle name="Millares 3 2 2 3 8 2" xfId="2497" xr:uid="{00000000-0005-0000-0000-000088020000}"/>
    <cellStyle name="Millares 3 2 2 3 9" xfId="2402" xr:uid="{00000000-0005-0000-0000-000089020000}"/>
    <cellStyle name="Millares 3 2 2 4" xfId="384" xr:uid="{00000000-0005-0000-0000-00008A020000}"/>
    <cellStyle name="Millares 3 2 2 4 2" xfId="385" xr:uid="{00000000-0005-0000-0000-00008B020000}"/>
    <cellStyle name="Millares 3 2 2 4 2 2" xfId="386" xr:uid="{00000000-0005-0000-0000-00008C020000}"/>
    <cellStyle name="Millares 3 2 2 4 2 2 2" xfId="387" xr:uid="{00000000-0005-0000-0000-00008D020000}"/>
    <cellStyle name="Millares 3 2 2 4 2 2 2 2" xfId="388" xr:uid="{00000000-0005-0000-0000-00008E020000}"/>
    <cellStyle name="Millares 3 2 2 4 2 2 2 2 2" xfId="389" xr:uid="{00000000-0005-0000-0000-00008F020000}"/>
    <cellStyle name="Millares 3 2 2 4 2 2 2 2 2 2" xfId="390" xr:uid="{00000000-0005-0000-0000-000090020000}"/>
    <cellStyle name="Millares 3 2 2 4 2 2 2 2 2 2 2" xfId="2504" xr:uid="{00000000-0005-0000-0000-000091020000}"/>
    <cellStyle name="Millares 3 2 2 4 2 2 2 2 2 3" xfId="391" xr:uid="{00000000-0005-0000-0000-000092020000}"/>
    <cellStyle name="Millares 3 2 2 4 2 2 2 2 2 3 2" xfId="2505" xr:uid="{00000000-0005-0000-0000-000093020000}"/>
    <cellStyle name="Millares 3 2 2 4 2 2 2 2 2 4" xfId="2503" xr:uid="{00000000-0005-0000-0000-000094020000}"/>
    <cellStyle name="Millares 3 2 2 4 2 2 2 2 3" xfId="392" xr:uid="{00000000-0005-0000-0000-000095020000}"/>
    <cellStyle name="Millares 3 2 2 4 2 2 2 2 3 2" xfId="2506" xr:uid="{00000000-0005-0000-0000-000096020000}"/>
    <cellStyle name="Millares 3 2 2 4 2 2 2 2 4" xfId="393" xr:uid="{00000000-0005-0000-0000-000097020000}"/>
    <cellStyle name="Millares 3 2 2 4 2 2 2 2 4 2" xfId="2507" xr:uid="{00000000-0005-0000-0000-000098020000}"/>
    <cellStyle name="Millares 3 2 2 4 2 2 2 2 5" xfId="2502" xr:uid="{00000000-0005-0000-0000-000099020000}"/>
    <cellStyle name="Millares 3 2 2 4 2 2 2 3" xfId="394" xr:uid="{00000000-0005-0000-0000-00009A020000}"/>
    <cellStyle name="Millares 3 2 2 4 2 2 2 3 2" xfId="395" xr:uid="{00000000-0005-0000-0000-00009B020000}"/>
    <cellStyle name="Millares 3 2 2 4 2 2 2 3 2 2" xfId="2509" xr:uid="{00000000-0005-0000-0000-00009C020000}"/>
    <cellStyle name="Millares 3 2 2 4 2 2 2 3 3" xfId="396" xr:uid="{00000000-0005-0000-0000-00009D020000}"/>
    <cellStyle name="Millares 3 2 2 4 2 2 2 3 3 2" xfId="2510" xr:uid="{00000000-0005-0000-0000-00009E020000}"/>
    <cellStyle name="Millares 3 2 2 4 2 2 2 3 4" xfId="2508" xr:uid="{00000000-0005-0000-0000-00009F020000}"/>
    <cellStyle name="Millares 3 2 2 4 2 2 2 4" xfId="397" xr:uid="{00000000-0005-0000-0000-0000A0020000}"/>
    <cellStyle name="Millares 3 2 2 4 2 2 2 4 2" xfId="2511" xr:uid="{00000000-0005-0000-0000-0000A1020000}"/>
    <cellStyle name="Millares 3 2 2 4 2 2 2 5" xfId="398" xr:uid="{00000000-0005-0000-0000-0000A2020000}"/>
    <cellStyle name="Millares 3 2 2 4 2 2 2 5 2" xfId="2512" xr:uid="{00000000-0005-0000-0000-0000A3020000}"/>
    <cellStyle name="Millares 3 2 2 4 2 2 2 6" xfId="2501" xr:uid="{00000000-0005-0000-0000-0000A4020000}"/>
    <cellStyle name="Millares 3 2 2 4 2 2 3" xfId="399" xr:uid="{00000000-0005-0000-0000-0000A5020000}"/>
    <cellStyle name="Millares 3 2 2 4 2 2 3 2" xfId="400" xr:uid="{00000000-0005-0000-0000-0000A6020000}"/>
    <cellStyle name="Millares 3 2 2 4 2 2 3 2 2" xfId="401" xr:uid="{00000000-0005-0000-0000-0000A7020000}"/>
    <cellStyle name="Millares 3 2 2 4 2 2 3 2 2 2" xfId="2515" xr:uid="{00000000-0005-0000-0000-0000A8020000}"/>
    <cellStyle name="Millares 3 2 2 4 2 2 3 2 3" xfId="402" xr:uid="{00000000-0005-0000-0000-0000A9020000}"/>
    <cellStyle name="Millares 3 2 2 4 2 2 3 2 3 2" xfId="2516" xr:uid="{00000000-0005-0000-0000-0000AA020000}"/>
    <cellStyle name="Millares 3 2 2 4 2 2 3 2 4" xfId="2514" xr:uid="{00000000-0005-0000-0000-0000AB020000}"/>
    <cellStyle name="Millares 3 2 2 4 2 2 3 3" xfId="403" xr:uid="{00000000-0005-0000-0000-0000AC020000}"/>
    <cellStyle name="Millares 3 2 2 4 2 2 3 3 2" xfId="2517" xr:uid="{00000000-0005-0000-0000-0000AD020000}"/>
    <cellStyle name="Millares 3 2 2 4 2 2 3 4" xfId="404" xr:uid="{00000000-0005-0000-0000-0000AE020000}"/>
    <cellStyle name="Millares 3 2 2 4 2 2 3 4 2" xfId="2518" xr:uid="{00000000-0005-0000-0000-0000AF020000}"/>
    <cellStyle name="Millares 3 2 2 4 2 2 3 5" xfId="2513" xr:uid="{00000000-0005-0000-0000-0000B0020000}"/>
    <cellStyle name="Millares 3 2 2 4 2 2 4" xfId="405" xr:uid="{00000000-0005-0000-0000-0000B1020000}"/>
    <cellStyle name="Millares 3 2 2 4 2 2 4 2" xfId="406" xr:uid="{00000000-0005-0000-0000-0000B2020000}"/>
    <cellStyle name="Millares 3 2 2 4 2 2 4 2 2" xfId="2520" xr:uid="{00000000-0005-0000-0000-0000B3020000}"/>
    <cellStyle name="Millares 3 2 2 4 2 2 4 3" xfId="407" xr:uid="{00000000-0005-0000-0000-0000B4020000}"/>
    <cellStyle name="Millares 3 2 2 4 2 2 4 3 2" xfId="2521" xr:uid="{00000000-0005-0000-0000-0000B5020000}"/>
    <cellStyle name="Millares 3 2 2 4 2 2 4 4" xfId="2519" xr:uid="{00000000-0005-0000-0000-0000B6020000}"/>
    <cellStyle name="Millares 3 2 2 4 2 2 5" xfId="408" xr:uid="{00000000-0005-0000-0000-0000B7020000}"/>
    <cellStyle name="Millares 3 2 2 4 2 2 5 2" xfId="2522" xr:uid="{00000000-0005-0000-0000-0000B8020000}"/>
    <cellStyle name="Millares 3 2 2 4 2 2 6" xfId="409" xr:uid="{00000000-0005-0000-0000-0000B9020000}"/>
    <cellStyle name="Millares 3 2 2 4 2 2 6 2" xfId="2523" xr:uid="{00000000-0005-0000-0000-0000BA020000}"/>
    <cellStyle name="Millares 3 2 2 4 2 2 7" xfId="2500" xr:uid="{00000000-0005-0000-0000-0000BB020000}"/>
    <cellStyle name="Millares 3 2 2 4 2 3" xfId="410" xr:uid="{00000000-0005-0000-0000-0000BC020000}"/>
    <cellStyle name="Millares 3 2 2 4 2 3 2" xfId="411" xr:uid="{00000000-0005-0000-0000-0000BD020000}"/>
    <cellStyle name="Millares 3 2 2 4 2 3 2 2" xfId="412" xr:uid="{00000000-0005-0000-0000-0000BE020000}"/>
    <cellStyle name="Millares 3 2 2 4 2 3 2 2 2" xfId="413" xr:uid="{00000000-0005-0000-0000-0000BF020000}"/>
    <cellStyle name="Millares 3 2 2 4 2 3 2 2 2 2" xfId="2527" xr:uid="{00000000-0005-0000-0000-0000C0020000}"/>
    <cellStyle name="Millares 3 2 2 4 2 3 2 2 3" xfId="414" xr:uid="{00000000-0005-0000-0000-0000C1020000}"/>
    <cellStyle name="Millares 3 2 2 4 2 3 2 2 3 2" xfId="2528" xr:uid="{00000000-0005-0000-0000-0000C2020000}"/>
    <cellStyle name="Millares 3 2 2 4 2 3 2 2 4" xfId="2526" xr:uid="{00000000-0005-0000-0000-0000C3020000}"/>
    <cellStyle name="Millares 3 2 2 4 2 3 2 3" xfId="415" xr:uid="{00000000-0005-0000-0000-0000C4020000}"/>
    <cellStyle name="Millares 3 2 2 4 2 3 2 3 2" xfId="2529" xr:uid="{00000000-0005-0000-0000-0000C5020000}"/>
    <cellStyle name="Millares 3 2 2 4 2 3 2 4" xfId="416" xr:uid="{00000000-0005-0000-0000-0000C6020000}"/>
    <cellStyle name="Millares 3 2 2 4 2 3 2 4 2" xfId="2530" xr:uid="{00000000-0005-0000-0000-0000C7020000}"/>
    <cellStyle name="Millares 3 2 2 4 2 3 2 5" xfId="2525" xr:uid="{00000000-0005-0000-0000-0000C8020000}"/>
    <cellStyle name="Millares 3 2 2 4 2 3 3" xfId="417" xr:uid="{00000000-0005-0000-0000-0000C9020000}"/>
    <cellStyle name="Millares 3 2 2 4 2 3 3 2" xfId="418" xr:uid="{00000000-0005-0000-0000-0000CA020000}"/>
    <cellStyle name="Millares 3 2 2 4 2 3 3 2 2" xfId="2532" xr:uid="{00000000-0005-0000-0000-0000CB020000}"/>
    <cellStyle name="Millares 3 2 2 4 2 3 3 3" xfId="419" xr:uid="{00000000-0005-0000-0000-0000CC020000}"/>
    <cellStyle name="Millares 3 2 2 4 2 3 3 3 2" xfId="2533" xr:uid="{00000000-0005-0000-0000-0000CD020000}"/>
    <cellStyle name="Millares 3 2 2 4 2 3 3 4" xfId="2531" xr:uid="{00000000-0005-0000-0000-0000CE020000}"/>
    <cellStyle name="Millares 3 2 2 4 2 3 4" xfId="420" xr:uid="{00000000-0005-0000-0000-0000CF020000}"/>
    <cellStyle name="Millares 3 2 2 4 2 3 4 2" xfId="2534" xr:uid="{00000000-0005-0000-0000-0000D0020000}"/>
    <cellStyle name="Millares 3 2 2 4 2 3 5" xfId="421" xr:uid="{00000000-0005-0000-0000-0000D1020000}"/>
    <cellStyle name="Millares 3 2 2 4 2 3 5 2" xfId="2535" xr:uid="{00000000-0005-0000-0000-0000D2020000}"/>
    <cellStyle name="Millares 3 2 2 4 2 3 6" xfId="2524" xr:uid="{00000000-0005-0000-0000-0000D3020000}"/>
    <cellStyle name="Millares 3 2 2 4 2 4" xfId="422" xr:uid="{00000000-0005-0000-0000-0000D4020000}"/>
    <cellStyle name="Millares 3 2 2 4 2 4 2" xfId="423" xr:uid="{00000000-0005-0000-0000-0000D5020000}"/>
    <cellStyle name="Millares 3 2 2 4 2 4 2 2" xfId="424" xr:uid="{00000000-0005-0000-0000-0000D6020000}"/>
    <cellStyle name="Millares 3 2 2 4 2 4 2 2 2" xfId="2538" xr:uid="{00000000-0005-0000-0000-0000D7020000}"/>
    <cellStyle name="Millares 3 2 2 4 2 4 2 3" xfId="425" xr:uid="{00000000-0005-0000-0000-0000D8020000}"/>
    <cellStyle name="Millares 3 2 2 4 2 4 2 3 2" xfId="2539" xr:uid="{00000000-0005-0000-0000-0000D9020000}"/>
    <cellStyle name="Millares 3 2 2 4 2 4 2 4" xfId="2537" xr:uid="{00000000-0005-0000-0000-0000DA020000}"/>
    <cellStyle name="Millares 3 2 2 4 2 4 3" xfId="426" xr:uid="{00000000-0005-0000-0000-0000DB020000}"/>
    <cellStyle name="Millares 3 2 2 4 2 4 3 2" xfId="2540" xr:uid="{00000000-0005-0000-0000-0000DC020000}"/>
    <cellStyle name="Millares 3 2 2 4 2 4 4" xfId="427" xr:uid="{00000000-0005-0000-0000-0000DD020000}"/>
    <cellStyle name="Millares 3 2 2 4 2 4 4 2" xfId="2541" xr:uid="{00000000-0005-0000-0000-0000DE020000}"/>
    <cellStyle name="Millares 3 2 2 4 2 4 5" xfId="2536" xr:uid="{00000000-0005-0000-0000-0000DF020000}"/>
    <cellStyle name="Millares 3 2 2 4 2 5" xfId="428" xr:uid="{00000000-0005-0000-0000-0000E0020000}"/>
    <cellStyle name="Millares 3 2 2 4 2 5 2" xfId="429" xr:uid="{00000000-0005-0000-0000-0000E1020000}"/>
    <cellStyle name="Millares 3 2 2 4 2 5 2 2" xfId="2543" xr:uid="{00000000-0005-0000-0000-0000E2020000}"/>
    <cellStyle name="Millares 3 2 2 4 2 5 3" xfId="430" xr:uid="{00000000-0005-0000-0000-0000E3020000}"/>
    <cellStyle name="Millares 3 2 2 4 2 5 3 2" xfId="2544" xr:uid="{00000000-0005-0000-0000-0000E4020000}"/>
    <cellStyle name="Millares 3 2 2 4 2 5 4" xfId="2542" xr:uid="{00000000-0005-0000-0000-0000E5020000}"/>
    <cellStyle name="Millares 3 2 2 4 2 6" xfId="431" xr:uid="{00000000-0005-0000-0000-0000E6020000}"/>
    <cellStyle name="Millares 3 2 2 4 2 6 2" xfId="2545" xr:uid="{00000000-0005-0000-0000-0000E7020000}"/>
    <cellStyle name="Millares 3 2 2 4 2 7" xfId="432" xr:uid="{00000000-0005-0000-0000-0000E8020000}"/>
    <cellStyle name="Millares 3 2 2 4 2 7 2" xfId="2546" xr:uid="{00000000-0005-0000-0000-0000E9020000}"/>
    <cellStyle name="Millares 3 2 2 4 2 8" xfId="2499" xr:uid="{00000000-0005-0000-0000-0000EA020000}"/>
    <cellStyle name="Millares 3 2 2 4 3" xfId="433" xr:uid="{00000000-0005-0000-0000-0000EB020000}"/>
    <cellStyle name="Millares 3 2 2 4 3 2" xfId="434" xr:uid="{00000000-0005-0000-0000-0000EC020000}"/>
    <cellStyle name="Millares 3 2 2 4 3 2 2" xfId="435" xr:uid="{00000000-0005-0000-0000-0000ED020000}"/>
    <cellStyle name="Millares 3 2 2 4 3 2 2 2" xfId="436" xr:uid="{00000000-0005-0000-0000-0000EE020000}"/>
    <cellStyle name="Millares 3 2 2 4 3 2 2 2 2" xfId="437" xr:uid="{00000000-0005-0000-0000-0000EF020000}"/>
    <cellStyle name="Millares 3 2 2 4 3 2 2 2 2 2" xfId="2551" xr:uid="{00000000-0005-0000-0000-0000F0020000}"/>
    <cellStyle name="Millares 3 2 2 4 3 2 2 2 3" xfId="438" xr:uid="{00000000-0005-0000-0000-0000F1020000}"/>
    <cellStyle name="Millares 3 2 2 4 3 2 2 2 3 2" xfId="2552" xr:uid="{00000000-0005-0000-0000-0000F2020000}"/>
    <cellStyle name="Millares 3 2 2 4 3 2 2 2 4" xfId="2550" xr:uid="{00000000-0005-0000-0000-0000F3020000}"/>
    <cellStyle name="Millares 3 2 2 4 3 2 2 3" xfId="439" xr:uid="{00000000-0005-0000-0000-0000F4020000}"/>
    <cellStyle name="Millares 3 2 2 4 3 2 2 3 2" xfId="2553" xr:uid="{00000000-0005-0000-0000-0000F5020000}"/>
    <cellStyle name="Millares 3 2 2 4 3 2 2 4" xfId="440" xr:uid="{00000000-0005-0000-0000-0000F6020000}"/>
    <cellStyle name="Millares 3 2 2 4 3 2 2 4 2" xfId="2554" xr:uid="{00000000-0005-0000-0000-0000F7020000}"/>
    <cellStyle name="Millares 3 2 2 4 3 2 2 5" xfId="2549" xr:uid="{00000000-0005-0000-0000-0000F8020000}"/>
    <cellStyle name="Millares 3 2 2 4 3 2 3" xfId="441" xr:uid="{00000000-0005-0000-0000-0000F9020000}"/>
    <cellStyle name="Millares 3 2 2 4 3 2 3 2" xfId="442" xr:uid="{00000000-0005-0000-0000-0000FA020000}"/>
    <cellStyle name="Millares 3 2 2 4 3 2 3 2 2" xfId="2556" xr:uid="{00000000-0005-0000-0000-0000FB020000}"/>
    <cellStyle name="Millares 3 2 2 4 3 2 3 3" xfId="443" xr:uid="{00000000-0005-0000-0000-0000FC020000}"/>
    <cellStyle name="Millares 3 2 2 4 3 2 3 3 2" xfId="2557" xr:uid="{00000000-0005-0000-0000-0000FD020000}"/>
    <cellStyle name="Millares 3 2 2 4 3 2 3 4" xfId="2555" xr:uid="{00000000-0005-0000-0000-0000FE020000}"/>
    <cellStyle name="Millares 3 2 2 4 3 2 4" xfId="444" xr:uid="{00000000-0005-0000-0000-0000FF020000}"/>
    <cellStyle name="Millares 3 2 2 4 3 2 4 2" xfId="2558" xr:uid="{00000000-0005-0000-0000-000000030000}"/>
    <cellStyle name="Millares 3 2 2 4 3 2 5" xfId="445" xr:uid="{00000000-0005-0000-0000-000001030000}"/>
    <cellStyle name="Millares 3 2 2 4 3 2 5 2" xfId="2559" xr:uid="{00000000-0005-0000-0000-000002030000}"/>
    <cellStyle name="Millares 3 2 2 4 3 2 6" xfId="2548" xr:uid="{00000000-0005-0000-0000-000003030000}"/>
    <cellStyle name="Millares 3 2 2 4 3 3" xfId="446" xr:uid="{00000000-0005-0000-0000-000004030000}"/>
    <cellStyle name="Millares 3 2 2 4 3 3 2" xfId="447" xr:uid="{00000000-0005-0000-0000-000005030000}"/>
    <cellStyle name="Millares 3 2 2 4 3 3 2 2" xfId="448" xr:uid="{00000000-0005-0000-0000-000006030000}"/>
    <cellStyle name="Millares 3 2 2 4 3 3 2 2 2" xfId="2562" xr:uid="{00000000-0005-0000-0000-000007030000}"/>
    <cellStyle name="Millares 3 2 2 4 3 3 2 3" xfId="449" xr:uid="{00000000-0005-0000-0000-000008030000}"/>
    <cellStyle name="Millares 3 2 2 4 3 3 2 3 2" xfId="2563" xr:uid="{00000000-0005-0000-0000-000009030000}"/>
    <cellStyle name="Millares 3 2 2 4 3 3 2 4" xfId="2561" xr:uid="{00000000-0005-0000-0000-00000A030000}"/>
    <cellStyle name="Millares 3 2 2 4 3 3 3" xfId="450" xr:uid="{00000000-0005-0000-0000-00000B030000}"/>
    <cellStyle name="Millares 3 2 2 4 3 3 3 2" xfId="2564" xr:uid="{00000000-0005-0000-0000-00000C030000}"/>
    <cellStyle name="Millares 3 2 2 4 3 3 4" xfId="451" xr:uid="{00000000-0005-0000-0000-00000D030000}"/>
    <cellStyle name="Millares 3 2 2 4 3 3 4 2" xfId="2565" xr:uid="{00000000-0005-0000-0000-00000E030000}"/>
    <cellStyle name="Millares 3 2 2 4 3 3 5" xfId="2560" xr:uid="{00000000-0005-0000-0000-00000F030000}"/>
    <cellStyle name="Millares 3 2 2 4 3 4" xfId="452" xr:uid="{00000000-0005-0000-0000-000010030000}"/>
    <cellStyle name="Millares 3 2 2 4 3 4 2" xfId="453" xr:uid="{00000000-0005-0000-0000-000011030000}"/>
    <cellStyle name="Millares 3 2 2 4 3 4 2 2" xfId="2567" xr:uid="{00000000-0005-0000-0000-000012030000}"/>
    <cellStyle name="Millares 3 2 2 4 3 4 3" xfId="454" xr:uid="{00000000-0005-0000-0000-000013030000}"/>
    <cellStyle name="Millares 3 2 2 4 3 4 3 2" xfId="2568" xr:uid="{00000000-0005-0000-0000-000014030000}"/>
    <cellStyle name="Millares 3 2 2 4 3 4 4" xfId="2566" xr:uid="{00000000-0005-0000-0000-000015030000}"/>
    <cellStyle name="Millares 3 2 2 4 3 5" xfId="455" xr:uid="{00000000-0005-0000-0000-000016030000}"/>
    <cellStyle name="Millares 3 2 2 4 3 5 2" xfId="2569" xr:uid="{00000000-0005-0000-0000-000017030000}"/>
    <cellStyle name="Millares 3 2 2 4 3 6" xfId="456" xr:uid="{00000000-0005-0000-0000-000018030000}"/>
    <cellStyle name="Millares 3 2 2 4 3 6 2" xfId="2570" xr:uid="{00000000-0005-0000-0000-000019030000}"/>
    <cellStyle name="Millares 3 2 2 4 3 7" xfId="2547" xr:uid="{00000000-0005-0000-0000-00001A030000}"/>
    <cellStyle name="Millares 3 2 2 4 4" xfId="457" xr:uid="{00000000-0005-0000-0000-00001B030000}"/>
    <cellStyle name="Millares 3 2 2 4 4 2" xfId="458" xr:uid="{00000000-0005-0000-0000-00001C030000}"/>
    <cellStyle name="Millares 3 2 2 4 4 2 2" xfId="459" xr:uid="{00000000-0005-0000-0000-00001D030000}"/>
    <cellStyle name="Millares 3 2 2 4 4 2 2 2" xfId="460" xr:uid="{00000000-0005-0000-0000-00001E030000}"/>
    <cellStyle name="Millares 3 2 2 4 4 2 2 2 2" xfId="2574" xr:uid="{00000000-0005-0000-0000-00001F030000}"/>
    <cellStyle name="Millares 3 2 2 4 4 2 2 3" xfId="461" xr:uid="{00000000-0005-0000-0000-000020030000}"/>
    <cellStyle name="Millares 3 2 2 4 4 2 2 3 2" xfId="2575" xr:uid="{00000000-0005-0000-0000-000021030000}"/>
    <cellStyle name="Millares 3 2 2 4 4 2 2 4" xfId="2573" xr:uid="{00000000-0005-0000-0000-000022030000}"/>
    <cellStyle name="Millares 3 2 2 4 4 2 3" xfId="462" xr:uid="{00000000-0005-0000-0000-000023030000}"/>
    <cellStyle name="Millares 3 2 2 4 4 2 3 2" xfId="2576" xr:uid="{00000000-0005-0000-0000-000024030000}"/>
    <cellStyle name="Millares 3 2 2 4 4 2 4" xfId="463" xr:uid="{00000000-0005-0000-0000-000025030000}"/>
    <cellStyle name="Millares 3 2 2 4 4 2 4 2" xfId="2577" xr:uid="{00000000-0005-0000-0000-000026030000}"/>
    <cellStyle name="Millares 3 2 2 4 4 2 5" xfId="2572" xr:uid="{00000000-0005-0000-0000-000027030000}"/>
    <cellStyle name="Millares 3 2 2 4 4 3" xfId="464" xr:uid="{00000000-0005-0000-0000-000028030000}"/>
    <cellStyle name="Millares 3 2 2 4 4 3 2" xfId="465" xr:uid="{00000000-0005-0000-0000-000029030000}"/>
    <cellStyle name="Millares 3 2 2 4 4 3 2 2" xfId="2579" xr:uid="{00000000-0005-0000-0000-00002A030000}"/>
    <cellStyle name="Millares 3 2 2 4 4 3 3" xfId="466" xr:uid="{00000000-0005-0000-0000-00002B030000}"/>
    <cellStyle name="Millares 3 2 2 4 4 3 3 2" xfId="2580" xr:uid="{00000000-0005-0000-0000-00002C030000}"/>
    <cellStyle name="Millares 3 2 2 4 4 3 4" xfId="2578" xr:uid="{00000000-0005-0000-0000-00002D030000}"/>
    <cellStyle name="Millares 3 2 2 4 4 4" xfId="467" xr:uid="{00000000-0005-0000-0000-00002E030000}"/>
    <cellStyle name="Millares 3 2 2 4 4 4 2" xfId="2581" xr:uid="{00000000-0005-0000-0000-00002F030000}"/>
    <cellStyle name="Millares 3 2 2 4 4 5" xfId="468" xr:uid="{00000000-0005-0000-0000-000030030000}"/>
    <cellStyle name="Millares 3 2 2 4 4 5 2" xfId="2582" xr:uid="{00000000-0005-0000-0000-000031030000}"/>
    <cellStyle name="Millares 3 2 2 4 4 6" xfId="2571" xr:uid="{00000000-0005-0000-0000-000032030000}"/>
    <cellStyle name="Millares 3 2 2 4 5" xfId="469" xr:uid="{00000000-0005-0000-0000-000033030000}"/>
    <cellStyle name="Millares 3 2 2 4 5 2" xfId="470" xr:uid="{00000000-0005-0000-0000-000034030000}"/>
    <cellStyle name="Millares 3 2 2 4 5 2 2" xfId="471" xr:uid="{00000000-0005-0000-0000-000035030000}"/>
    <cellStyle name="Millares 3 2 2 4 5 2 2 2" xfId="2585" xr:uid="{00000000-0005-0000-0000-000036030000}"/>
    <cellStyle name="Millares 3 2 2 4 5 2 3" xfId="472" xr:uid="{00000000-0005-0000-0000-000037030000}"/>
    <cellStyle name="Millares 3 2 2 4 5 2 3 2" xfId="2586" xr:uid="{00000000-0005-0000-0000-000038030000}"/>
    <cellStyle name="Millares 3 2 2 4 5 2 4" xfId="2584" xr:uid="{00000000-0005-0000-0000-000039030000}"/>
    <cellStyle name="Millares 3 2 2 4 5 3" xfId="473" xr:uid="{00000000-0005-0000-0000-00003A030000}"/>
    <cellStyle name="Millares 3 2 2 4 5 3 2" xfId="2587" xr:uid="{00000000-0005-0000-0000-00003B030000}"/>
    <cellStyle name="Millares 3 2 2 4 5 4" xfId="474" xr:uid="{00000000-0005-0000-0000-00003C030000}"/>
    <cellStyle name="Millares 3 2 2 4 5 4 2" xfId="2588" xr:uid="{00000000-0005-0000-0000-00003D030000}"/>
    <cellStyle name="Millares 3 2 2 4 5 5" xfId="2583" xr:uid="{00000000-0005-0000-0000-00003E030000}"/>
    <cellStyle name="Millares 3 2 2 4 6" xfId="475" xr:uid="{00000000-0005-0000-0000-00003F030000}"/>
    <cellStyle name="Millares 3 2 2 4 6 2" xfId="476" xr:uid="{00000000-0005-0000-0000-000040030000}"/>
    <cellStyle name="Millares 3 2 2 4 6 2 2" xfId="2590" xr:uid="{00000000-0005-0000-0000-000041030000}"/>
    <cellStyle name="Millares 3 2 2 4 6 3" xfId="477" xr:uid="{00000000-0005-0000-0000-000042030000}"/>
    <cellStyle name="Millares 3 2 2 4 6 3 2" xfId="2591" xr:uid="{00000000-0005-0000-0000-000043030000}"/>
    <cellStyle name="Millares 3 2 2 4 6 4" xfId="2589" xr:uid="{00000000-0005-0000-0000-000044030000}"/>
    <cellStyle name="Millares 3 2 2 4 7" xfId="478" xr:uid="{00000000-0005-0000-0000-000045030000}"/>
    <cellStyle name="Millares 3 2 2 4 7 2" xfId="2592" xr:uid="{00000000-0005-0000-0000-000046030000}"/>
    <cellStyle name="Millares 3 2 2 4 8" xfId="479" xr:uid="{00000000-0005-0000-0000-000047030000}"/>
    <cellStyle name="Millares 3 2 2 4 8 2" xfId="2593" xr:uid="{00000000-0005-0000-0000-000048030000}"/>
    <cellStyle name="Millares 3 2 2 4 9" xfId="2498" xr:uid="{00000000-0005-0000-0000-000049030000}"/>
    <cellStyle name="Millares 3 2 2 5" xfId="480" xr:uid="{00000000-0005-0000-0000-00004A030000}"/>
    <cellStyle name="Millares 3 2 2 5 2" xfId="481" xr:uid="{00000000-0005-0000-0000-00004B030000}"/>
    <cellStyle name="Millares 3 2 2 5 2 2" xfId="482" xr:uid="{00000000-0005-0000-0000-00004C030000}"/>
    <cellStyle name="Millares 3 2 2 5 2 2 2" xfId="483" xr:uid="{00000000-0005-0000-0000-00004D030000}"/>
    <cellStyle name="Millares 3 2 2 5 2 2 2 2" xfId="484" xr:uid="{00000000-0005-0000-0000-00004E030000}"/>
    <cellStyle name="Millares 3 2 2 5 2 2 2 2 2" xfId="485" xr:uid="{00000000-0005-0000-0000-00004F030000}"/>
    <cellStyle name="Millares 3 2 2 5 2 2 2 2 2 2" xfId="486" xr:uid="{00000000-0005-0000-0000-000050030000}"/>
    <cellStyle name="Millares 3 2 2 5 2 2 2 2 2 2 2" xfId="2600" xr:uid="{00000000-0005-0000-0000-000051030000}"/>
    <cellStyle name="Millares 3 2 2 5 2 2 2 2 2 3" xfId="487" xr:uid="{00000000-0005-0000-0000-000052030000}"/>
    <cellStyle name="Millares 3 2 2 5 2 2 2 2 2 3 2" xfId="2601" xr:uid="{00000000-0005-0000-0000-000053030000}"/>
    <cellStyle name="Millares 3 2 2 5 2 2 2 2 2 4" xfId="2599" xr:uid="{00000000-0005-0000-0000-000054030000}"/>
    <cellStyle name="Millares 3 2 2 5 2 2 2 2 3" xfId="488" xr:uid="{00000000-0005-0000-0000-000055030000}"/>
    <cellStyle name="Millares 3 2 2 5 2 2 2 2 3 2" xfId="2602" xr:uid="{00000000-0005-0000-0000-000056030000}"/>
    <cellStyle name="Millares 3 2 2 5 2 2 2 2 4" xfId="489" xr:uid="{00000000-0005-0000-0000-000057030000}"/>
    <cellStyle name="Millares 3 2 2 5 2 2 2 2 4 2" xfId="2603" xr:uid="{00000000-0005-0000-0000-000058030000}"/>
    <cellStyle name="Millares 3 2 2 5 2 2 2 2 5" xfId="2598" xr:uid="{00000000-0005-0000-0000-000059030000}"/>
    <cellStyle name="Millares 3 2 2 5 2 2 2 3" xfId="490" xr:uid="{00000000-0005-0000-0000-00005A030000}"/>
    <cellStyle name="Millares 3 2 2 5 2 2 2 3 2" xfId="491" xr:uid="{00000000-0005-0000-0000-00005B030000}"/>
    <cellStyle name="Millares 3 2 2 5 2 2 2 3 2 2" xfId="2605" xr:uid="{00000000-0005-0000-0000-00005C030000}"/>
    <cellStyle name="Millares 3 2 2 5 2 2 2 3 3" xfId="492" xr:uid="{00000000-0005-0000-0000-00005D030000}"/>
    <cellStyle name="Millares 3 2 2 5 2 2 2 3 3 2" xfId="2606" xr:uid="{00000000-0005-0000-0000-00005E030000}"/>
    <cellStyle name="Millares 3 2 2 5 2 2 2 3 4" xfId="2604" xr:uid="{00000000-0005-0000-0000-00005F030000}"/>
    <cellStyle name="Millares 3 2 2 5 2 2 2 4" xfId="493" xr:uid="{00000000-0005-0000-0000-000060030000}"/>
    <cellStyle name="Millares 3 2 2 5 2 2 2 4 2" xfId="2607" xr:uid="{00000000-0005-0000-0000-000061030000}"/>
    <cellStyle name="Millares 3 2 2 5 2 2 2 5" xfId="494" xr:uid="{00000000-0005-0000-0000-000062030000}"/>
    <cellStyle name="Millares 3 2 2 5 2 2 2 5 2" xfId="2608" xr:uid="{00000000-0005-0000-0000-000063030000}"/>
    <cellStyle name="Millares 3 2 2 5 2 2 2 6" xfId="2597" xr:uid="{00000000-0005-0000-0000-000064030000}"/>
    <cellStyle name="Millares 3 2 2 5 2 2 3" xfId="495" xr:uid="{00000000-0005-0000-0000-000065030000}"/>
    <cellStyle name="Millares 3 2 2 5 2 2 3 2" xfId="496" xr:uid="{00000000-0005-0000-0000-000066030000}"/>
    <cellStyle name="Millares 3 2 2 5 2 2 3 2 2" xfId="497" xr:uid="{00000000-0005-0000-0000-000067030000}"/>
    <cellStyle name="Millares 3 2 2 5 2 2 3 2 2 2" xfId="2611" xr:uid="{00000000-0005-0000-0000-000068030000}"/>
    <cellStyle name="Millares 3 2 2 5 2 2 3 2 3" xfId="498" xr:uid="{00000000-0005-0000-0000-000069030000}"/>
    <cellStyle name="Millares 3 2 2 5 2 2 3 2 3 2" xfId="2612" xr:uid="{00000000-0005-0000-0000-00006A030000}"/>
    <cellStyle name="Millares 3 2 2 5 2 2 3 2 4" xfId="2610" xr:uid="{00000000-0005-0000-0000-00006B030000}"/>
    <cellStyle name="Millares 3 2 2 5 2 2 3 3" xfId="499" xr:uid="{00000000-0005-0000-0000-00006C030000}"/>
    <cellStyle name="Millares 3 2 2 5 2 2 3 3 2" xfId="2613" xr:uid="{00000000-0005-0000-0000-00006D030000}"/>
    <cellStyle name="Millares 3 2 2 5 2 2 3 4" xfId="500" xr:uid="{00000000-0005-0000-0000-00006E030000}"/>
    <cellStyle name="Millares 3 2 2 5 2 2 3 4 2" xfId="2614" xr:uid="{00000000-0005-0000-0000-00006F030000}"/>
    <cellStyle name="Millares 3 2 2 5 2 2 3 5" xfId="2609" xr:uid="{00000000-0005-0000-0000-000070030000}"/>
    <cellStyle name="Millares 3 2 2 5 2 2 4" xfId="501" xr:uid="{00000000-0005-0000-0000-000071030000}"/>
    <cellStyle name="Millares 3 2 2 5 2 2 4 2" xfId="502" xr:uid="{00000000-0005-0000-0000-000072030000}"/>
    <cellStyle name="Millares 3 2 2 5 2 2 4 2 2" xfId="2616" xr:uid="{00000000-0005-0000-0000-000073030000}"/>
    <cellStyle name="Millares 3 2 2 5 2 2 4 3" xfId="503" xr:uid="{00000000-0005-0000-0000-000074030000}"/>
    <cellStyle name="Millares 3 2 2 5 2 2 4 3 2" xfId="2617" xr:uid="{00000000-0005-0000-0000-000075030000}"/>
    <cellStyle name="Millares 3 2 2 5 2 2 4 4" xfId="2615" xr:uid="{00000000-0005-0000-0000-000076030000}"/>
    <cellStyle name="Millares 3 2 2 5 2 2 5" xfId="504" xr:uid="{00000000-0005-0000-0000-000077030000}"/>
    <cellStyle name="Millares 3 2 2 5 2 2 5 2" xfId="2618" xr:uid="{00000000-0005-0000-0000-000078030000}"/>
    <cellStyle name="Millares 3 2 2 5 2 2 6" xfId="505" xr:uid="{00000000-0005-0000-0000-000079030000}"/>
    <cellStyle name="Millares 3 2 2 5 2 2 6 2" xfId="2619" xr:uid="{00000000-0005-0000-0000-00007A030000}"/>
    <cellStyle name="Millares 3 2 2 5 2 2 7" xfId="2596" xr:uid="{00000000-0005-0000-0000-00007B030000}"/>
    <cellStyle name="Millares 3 2 2 5 2 3" xfId="506" xr:uid="{00000000-0005-0000-0000-00007C030000}"/>
    <cellStyle name="Millares 3 2 2 5 2 3 2" xfId="507" xr:uid="{00000000-0005-0000-0000-00007D030000}"/>
    <cellStyle name="Millares 3 2 2 5 2 3 2 2" xfId="508" xr:uid="{00000000-0005-0000-0000-00007E030000}"/>
    <cellStyle name="Millares 3 2 2 5 2 3 2 2 2" xfId="509" xr:uid="{00000000-0005-0000-0000-00007F030000}"/>
    <cellStyle name="Millares 3 2 2 5 2 3 2 2 2 2" xfId="2623" xr:uid="{00000000-0005-0000-0000-000080030000}"/>
    <cellStyle name="Millares 3 2 2 5 2 3 2 2 3" xfId="510" xr:uid="{00000000-0005-0000-0000-000081030000}"/>
    <cellStyle name="Millares 3 2 2 5 2 3 2 2 3 2" xfId="2624" xr:uid="{00000000-0005-0000-0000-000082030000}"/>
    <cellStyle name="Millares 3 2 2 5 2 3 2 2 4" xfId="2622" xr:uid="{00000000-0005-0000-0000-000083030000}"/>
    <cellStyle name="Millares 3 2 2 5 2 3 2 3" xfId="511" xr:uid="{00000000-0005-0000-0000-000084030000}"/>
    <cellStyle name="Millares 3 2 2 5 2 3 2 3 2" xfId="2625" xr:uid="{00000000-0005-0000-0000-000085030000}"/>
    <cellStyle name="Millares 3 2 2 5 2 3 2 4" xfId="512" xr:uid="{00000000-0005-0000-0000-000086030000}"/>
    <cellStyle name="Millares 3 2 2 5 2 3 2 4 2" xfId="2626" xr:uid="{00000000-0005-0000-0000-000087030000}"/>
    <cellStyle name="Millares 3 2 2 5 2 3 2 5" xfId="2621" xr:uid="{00000000-0005-0000-0000-000088030000}"/>
    <cellStyle name="Millares 3 2 2 5 2 3 3" xfId="513" xr:uid="{00000000-0005-0000-0000-000089030000}"/>
    <cellStyle name="Millares 3 2 2 5 2 3 3 2" xfId="514" xr:uid="{00000000-0005-0000-0000-00008A030000}"/>
    <cellStyle name="Millares 3 2 2 5 2 3 3 2 2" xfId="2628" xr:uid="{00000000-0005-0000-0000-00008B030000}"/>
    <cellStyle name="Millares 3 2 2 5 2 3 3 3" xfId="515" xr:uid="{00000000-0005-0000-0000-00008C030000}"/>
    <cellStyle name="Millares 3 2 2 5 2 3 3 3 2" xfId="2629" xr:uid="{00000000-0005-0000-0000-00008D030000}"/>
    <cellStyle name="Millares 3 2 2 5 2 3 3 4" xfId="2627" xr:uid="{00000000-0005-0000-0000-00008E030000}"/>
    <cellStyle name="Millares 3 2 2 5 2 3 4" xfId="516" xr:uid="{00000000-0005-0000-0000-00008F030000}"/>
    <cellStyle name="Millares 3 2 2 5 2 3 4 2" xfId="2630" xr:uid="{00000000-0005-0000-0000-000090030000}"/>
    <cellStyle name="Millares 3 2 2 5 2 3 5" xfId="517" xr:uid="{00000000-0005-0000-0000-000091030000}"/>
    <cellStyle name="Millares 3 2 2 5 2 3 5 2" xfId="2631" xr:uid="{00000000-0005-0000-0000-000092030000}"/>
    <cellStyle name="Millares 3 2 2 5 2 3 6" xfId="2620" xr:uid="{00000000-0005-0000-0000-000093030000}"/>
    <cellStyle name="Millares 3 2 2 5 2 4" xfId="518" xr:uid="{00000000-0005-0000-0000-000094030000}"/>
    <cellStyle name="Millares 3 2 2 5 2 4 2" xfId="519" xr:uid="{00000000-0005-0000-0000-000095030000}"/>
    <cellStyle name="Millares 3 2 2 5 2 4 2 2" xfId="520" xr:uid="{00000000-0005-0000-0000-000096030000}"/>
    <cellStyle name="Millares 3 2 2 5 2 4 2 2 2" xfId="2634" xr:uid="{00000000-0005-0000-0000-000097030000}"/>
    <cellStyle name="Millares 3 2 2 5 2 4 2 3" xfId="521" xr:uid="{00000000-0005-0000-0000-000098030000}"/>
    <cellStyle name="Millares 3 2 2 5 2 4 2 3 2" xfId="2635" xr:uid="{00000000-0005-0000-0000-000099030000}"/>
    <cellStyle name="Millares 3 2 2 5 2 4 2 4" xfId="2633" xr:uid="{00000000-0005-0000-0000-00009A030000}"/>
    <cellStyle name="Millares 3 2 2 5 2 4 3" xfId="522" xr:uid="{00000000-0005-0000-0000-00009B030000}"/>
    <cellStyle name="Millares 3 2 2 5 2 4 3 2" xfId="2636" xr:uid="{00000000-0005-0000-0000-00009C030000}"/>
    <cellStyle name="Millares 3 2 2 5 2 4 4" xfId="523" xr:uid="{00000000-0005-0000-0000-00009D030000}"/>
    <cellStyle name="Millares 3 2 2 5 2 4 4 2" xfId="2637" xr:uid="{00000000-0005-0000-0000-00009E030000}"/>
    <cellStyle name="Millares 3 2 2 5 2 4 5" xfId="2632" xr:uid="{00000000-0005-0000-0000-00009F030000}"/>
    <cellStyle name="Millares 3 2 2 5 2 5" xfId="524" xr:uid="{00000000-0005-0000-0000-0000A0030000}"/>
    <cellStyle name="Millares 3 2 2 5 2 5 2" xfId="525" xr:uid="{00000000-0005-0000-0000-0000A1030000}"/>
    <cellStyle name="Millares 3 2 2 5 2 5 2 2" xfId="2639" xr:uid="{00000000-0005-0000-0000-0000A2030000}"/>
    <cellStyle name="Millares 3 2 2 5 2 5 3" xfId="526" xr:uid="{00000000-0005-0000-0000-0000A3030000}"/>
    <cellStyle name="Millares 3 2 2 5 2 5 3 2" xfId="2640" xr:uid="{00000000-0005-0000-0000-0000A4030000}"/>
    <cellStyle name="Millares 3 2 2 5 2 5 4" xfId="2638" xr:uid="{00000000-0005-0000-0000-0000A5030000}"/>
    <cellStyle name="Millares 3 2 2 5 2 6" xfId="527" xr:uid="{00000000-0005-0000-0000-0000A6030000}"/>
    <cellStyle name="Millares 3 2 2 5 2 6 2" xfId="2641" xr:uid="{00000000-0005-0000-0000-0000A7030000}"/>
    <cellStyle name="Millares 3 2 2 5 2 7" xfId="528" xr:uid="{00000000-0005-0000-0000-0000A8030000}"/>
    <cellStyle name="Millares 3 2 2 5 2 7 2" xfId="2642" xr:uid="{00000000-0005-0000-0000-0000A9030000}"/>
    <cellStyle name="Millares 3 2 2 5 2 8" xfId="2595" xr:uid="{00000000-0005-0000-0000-0000AA030000}"/>
    <cellStyle name="Millares 3 2 2 5 3" xfId="529" xr:uid="{00000000-0005-0000-0000-0000AB030000}"/>
    <cellStyle name="Millares 3 2 2 5 3 2" xfId="530" xr:uid="{00000000-0005-0000-0000-0000AC030000}"/>
    <cellStyle name="Millares 3 2 2 5 3 2 2" xfId="531" xr:uid="{00000000-0005-0000-0000-0000AD030000}"/>
    <cellStyle name="Millares 3 2 2 5 3 2 2 2" xfId="532" xr:uid="{00000000-0005-0000-0000-0000AE030000}"/>
    <cellStyle name="Millares 3 2 2 5 3 2 2 2 2" xfId="533" xr:uid="{00000000-0005-0000-0000-0000AF030000}"/>
    <cellStyle name="Millares 3 2 2 5 3 2 2 2 2 2" xfId="2647" xr:uid="{00000000-0005-0000-0000-0000B0030000}"/>
    <cellStyle name="Millares 3 2 2 5 3 2 2 2 3" xfId="534" xr:uid="{00000000-0005-0000-0000-0000B1030000}"/>
    <cellStyle name="Millares 3 2 2 5 3 2 2 2 3 2" xfId="2648" xr:uid="{00000000-0005-0000-0000-0000B2030000}"/>
    <cellStyle name="Millares 3 2 2 5 3 2 2 2 4" xfId="2646" xr:uid="{00000000-0005-0000-0000-0000B3030000}"/>
    <cellStyle name="Millares 3 2 2 5 3 2 2 3" xfId="535" xr:uid="{00000000-0005-0000-0000-0000B4030000}"/>
    <cellStyle name="Millares 3 2 2 5 3 2 2 3 2" xfId="2649" xr:uid="{00000000-0005-0000-0000-0000B5030000}"/>
    <cellStyle name="Millares 3 2 2 5 3 2 2 4" xfId="536" xr:uid="{00000000-0005-0000-0000-0000B6030000}"/>
    <cellStyle name="Millares 3 2 2 5 3 2 2 4 2" xfId="2650" xr:uid="{00000000-0005-0000-0000-0000B7030000}"/>
    <cellStyle name="Millares 3 2 2 5 3 2 2 5" xfId="2645" xr:uid="{00000000-0005-0000-0000-0000B8030000}"/>
    <cellStyle name="Millares 3 2 2 5 3 2 3" xfId="537" xr:uid="{00000000-0005-0000-0000-0000B9030000}"/>
    <cellStyle name="Millares 3 2 2 5 3 2 3 2" xfId="538" xr:uid="{00000000-0005-0000-0000-0000BA030000}"/>
    <cellStyle name="Millares 3 2 2 5 3 2 3 2 2" xfId="2652" xr:uid="{00000000-0005-0000-0000-0000BB030000}"/>
    <cellStyle name="Millares 3 2 2 5 3 2 3 3" xfId="539" xr:uid="{00000000-0005-0000-0000-0000BC030000}"/>
    <cellStyle name="Millares 3 2 2 5 3 2 3 3 2" xfId="2653" xr:uid="{00000000-0005-0000-0000-0000BD030000}"/>
    <cellStyle name="Millares 3 2 2 5 3 2 3 4" xfId="2651" xr:uid="{00000000-0005-0000-0000-0000BE030000}"/>
    <cellStyle name="Millares 3 2 2 5 3 2 4" xfId="540" xr:uid="{00000000-0005-0000-0000-0000BF030000}"/>
    <cellStyle name="Millares 3 2 2 5 3 2 4 2" xfId="2654" xr:uid="{00000000-0005-0000-0000-0000C0030000}"/>
    <cellStyle name="Millares 3 2 2 5 3 2 5" xfId="541" xr:uid="{00000000-0005-0000-0000-0000C1030000}"/>
    <cellStyle name="Millares 3 2 2 5 3 2 5 2" xfId="2655" xr:uid="{00000000-0005-0000-0000-0000C2030000}"/>
    <cellStyle name="Millares 3 2 2 5 3 2 6" xfId="2644" xr:uid="{00000000-0005-0000-0000-0000C3030000}"/>
    <cellStyle name="Millares 3 2 2 5 3 3" xfId="542" xr:uid="{00000000-0005-0000-0000-0000C4030000}"/>
    <cellStyle name="Millares 3 2 2 5 3 3 2" xfId="543" xr:uid="{00000000-0005-0000-0000-0000C5030000}"/>
    <cellStyle name="Millares 3 2 2 5 3 3 2 2" xfId="544" xr:uid="{00000000-0005-0000-0000-0000C6030000}"/>
    <cellStyle name="Millares 3 2 2 5 3 3 2 2 2" xfId="2658" xr:uid="{00000000-0005-0000-0000-0000C7030000}"/>
    <cellStyle name="Millares 3 2 2 5 3 3 2 3" xfId="545" xr:uid="{00000000-0005-0000-0000-0000C8030000}"/>
    <cellStyle name="Millares 3 2 2 5 3 3 2 3 2" xfId="2659" xr:uid="{00000000-0005-0000-0000-0000C9030000}"/>
    <cellStyle name="Millares 3 2 2 5 3 3 2 4" xfId="2657" xr:uid="{00000000-0005-0000-0000-0000CA030000}"/>
    <cellStyle name="Millares 3 2 2 5 3 3 3" xfId="546" xr:uid="{00000000-0005-0000-0000-0000CB030000}"/>
    <cellStyle name="Millares 3 2 2 5 3 3 3 2" xfId="2660" xr:uid="{00000000-0005-0000-0000-0000CC030000}"/>
    <cellStyle name="Millares 3 2 2 5 3 3 4" xfId="547" xr:uid="{00000000-0005-0000-0000-0000CD030000}"/>
    <cellStyle name="Millares 3 2 2 5 3 3 4 2" xfId="2661" xr:uid="{00000000-0005-0000-0000-0000CE030000}"/>
    <cellStyle name="Millares 3 2 2 5 3 3 5" xfId="2656" xr:uid="{00000000-0005-0000-0000-0000CF030000}"/>
    <cellStyle name="Millares 3 2 2 5 3 4" xfId="548" xr:uid="{00000000-0005-0000-0000-0000D0030000}"/>
    <cellStyle name="Millares 3 2 2 5 3 4 2" xfId="549" xr:uid="{00000000-0005-0000-0000-0000D1030000}"/>
    <cellStyle name="Millares 3 2 2 5 3 4 2 2" xfId="2663" xr:uid="{00000000-0005-0000-0000-0000D2030000}"/>
    <cellStyle name="Millares 3 2 2 5 3 4 3" xfId="550" xr:uid="{00000000-0005-0000-0000-0000D3030000}"/>
    <cellStyle name="Millares 3 2 2 5 3 4 3 2" xfId="2664" xr:uid="{00000000-0005-0000-0000-0000D4030000}"/>
    <cellStyle name="Millares 3 2 2 5 3 4 4" xfId="2662" xr:uid="{00000000-0005-0000-0000-0000D5030000}"/>
    <cellStyle name="Millares 3 2 2 5 3 5" xfId="551" xr:uid="{00000000-0005-0000-0000-0000D6030000}"/>
    <cellStyle name="Millares 3 2 2 5 3 5 2" xfId="2665" xr:uid="{00000000-0005-0000-0000-0000D7030000}"/>
    <cellStyle name="Millares 3 2 2 5 3 6" xfId="552" xr:uid="{00000000-0005-0000-0000-0000D8030000}"/>
    <cellStyle name="Millares 3 2 2 5 3 6 2" xfId="2666" xr:uid="{00000000-0005-0000-0000-0000D9030000}"/>
    <cellStyle name="Millares 3 2 2 5 3 7" xfId="2643" xr:uid="{00000000-0005-0000-0000-0000DA030000}"/>
    <cellStyle name="Millares 3 2 2 5 4" xfId="553" xr:uid="{00000000-0005-0000-0000-0000DB030000}"/>
    <cellStyle name="Millares 3 2 2 5 4 2" xfId="554" xr:uid="{00000000-0005-0000-0000-0000DC030000}"/>
    <cellStyle name="Millares 3 2 2 5 4 2 2" xfId="555" xr:uid="{00000000-0005-0000-0000-0000DD030000}"/>
    <cellStyle name="Millares 3 2 2 5 4 2 2 2" xfId="556" xr:uid="{00000000-0005-0000-0000-0000DE030000}"/>
    <cellStyle name="Millares 3 2 2 5 4 2 2 2 2" xfId="2670" xr:uid="{00000000-0005-0000-0000-0000DF030000}"/>
    <cellStyle name="Millares 3 2 2 5 4 2 2 3" xfId="557" xr:uid="{00000000-0005-0000-0000-0000E0030000}"/>
    <cellStyle name="Millares 3 2 2 5 4 2 2 3 2" xfId="2671" xr:uid="{00000000-0005-0000-0000-0000E1030000}"/>
    <cellStyle name="Millares 3 2 2 5 4 2 2 4" xfId="2669" xr:uid="{00000000-0005-0000-0000-0000E2030000}"/>
    <cellStyle name="Millares 3 2 2 5 4 2 3" xfId="558" xr:uid="{00000000-0005-0000-0000-0000E3030000}"/>
    <cellStyle name="Millares 3 2 2 5 4 2 3 2" xfId="2672" xr:uid="{00000000-0005-0000-0000-0000E4030000}"/>
    <cellStyle name="Millares 3 2 2 5 4 2 4" xfId="559" xr:uid="{00000000-0005-0000-0000-0000E5030000}"/>
    <cellStyle name="Millares 3 2 2 5 4 2 4 2" xfId="2673" xr:uid="{00000000-0005-0000-0000-0000E6030000}"/>
    <cellStyle name="Millares 3 2 2 5 4 2 5" xfId="2668" xr:uid="{00000000-0005-0000-0000-0000E7030000}"/>
    <cellStyle name="Millares 3 2 2 5 4 3" xfId="560" xr:uid="{00000000-0005-0000-0000-0000E8030000}"/>
    <cellStyle name="Millares 3 2 2 5 4 3 2" xfId="561" xr:uid="{00000000-0005-0000-0000-0000E9030000}"/>
    <cellStyle name="Millares 3 2 2 5 4 3 2 2" xfId="2675" xr:uid="{00000000-0005-0000-0000-0000EA030000}"/>
    <cellStyle name="Millares 3 2 2 5 4 3 3" xfId="562" xr:uid="{00000000-0005-0000-0000-0000EB030000}"/>
    <cellStyle name="Millares 3 2 2 5 4 3 3 2" xfId="2676" xr:uid="{00000000-0005-0000-0000-0000EC030000}"/>
    <cellStyle name="Millares 3 2 2 5 4 3 4" xfId="2674" xr:uid="{00000000-0005-0000-0000-0000ED030000}"/>
    <cellStyle name="Millares 3 2 2 5 4 4" xfId="563" xr:uid="{00000000-0005-0000-0000-0000EE030000}"/>
    <cellStyle name="Millares 3 2 2 5 4 4 2" xfId="2677" xr:uid="{00000000-0005-0000-0000-0000EF030000}"/>
    <cellStyle name="Millares 3 2 2 5 4 5" xfId="564" xr:uid="{00000000-0005-0000-0000-0000F0030000}"/>
    <cellStyle name="Millares 3 2 2 5 4 5 2" xfId="2678" xr:uid="{00000000-0005-0000-0000-0000F1030000}"/>
    <cellStyle name="Millares 3 2 2 5 4 6" xfId="2667" xr:uid="{00000000-0005-0000-0000-0000F2030000}"/>
    <cellStyle name="Millares 3 2 2 5 5" xfId="565" xr:uid="{00000000-0005-0000-0000-0000F3030000}"/>
    <cellStyle name="Millares 3 2 2 5 5 2" xfId="566" xr:uid="{00000000-0005-0000-0000-0000F4030000}"/>
    <cellStyle name="Millares 3 2 2 5 5 2 2" xfId="567" xr:uid="{00000000-0005-0000-0000-0000F5030000}"/>
    <cellStyle name="Millares 3 2 2 5 5 2 2 2" xfId="2681" xr:uid="{00000000-0005-0000-0000-0000F6030000}"/>
    <cellStyle name="Millares 3 2 2 5 5 2 3" xfId="568" xr:uid="{00000000-0005-0000-0000-0000F7030000}"/>
    <cellStyle name="Millares 3 2 2 5 5 2 3 2" xfId="2682" xr:uid="{00000000-0005-0000-0000-0000F8030000}"/>
    <cellStyle name="Millares 3 2 2 5 5 2 4" xfId="2680" xr:uid="{00000000-0005-0000-0000-0000F9030000}"/>
    <cellStyle name="Millares 3 2 2 5 5 3" xfId="569" xr:uid="{00000000-0005-0000-0000-0000FA030000}"/>
    <cellStyle name="Millares 3 2 2 5 5 3 2" xfId="2683" xr:uid="{00000000-0005-0000-0000-0000FB030000}"/>
    <cellStyle name="Millares 3 2 2 5 5 4" xfId="570" xr:uid="{00000000-0005-0000-0000-0000FC030000}"/>
    <cellStyle name="Millares 3 2 2 5 5 4 2" xfId="2684" xr:uid="{00000000-0005-0000-0000-0000FD030000}"/>
    <cellStyle name="Millares 3 2 2 5 5 5" xfId="2679" xr:uid="{00000000-0005-0000-0000-0000FE030000}"/>
    <cellStyle name="Millares 3 2 2 5 6" xfId="571" xr:uid="{00000000-0005-0000-0000-0000FF030000}"/>
    <cellStyle name="Millares 3 2 2 5 6 2" xfId="572" xr:uid="{00000000-0005-0000-0000-000000040000}"/>
    <cellStyle name="Millares 3 2 2 5 6 2 2" xfId="2686" xr:uid="{00000000-0005-0000-0000-000001040000}"/>
    <cellStyle name="Millares 3 2 2 5 6 3" xfId="573" xr:uid="{00000000-0005-0000-0000-000002040000}"/>
    <cellStyle name="Millares 3 2 2 5 6 3 2" xfId="2687" xr:uid="{00000000-0005-0000-0000-000003040000}"/>
    <cellStyle name="Millares 3 2 2 5 6 4" xfId="2685" xr:uid="{00000000-0005-0000-0000-000004040000}"/>
    <cellStyle name="Millares 3 2 2 5 7" xfId="574" xr:uid="{00000000-0005-0000-0000-000005040000}"/>
    <cellStyle name="Millares 3 2 2 5 7 2" xfId="2688" xr:uid="{00000000-0005-0000-0000-000006040000}"/>
    <cellStyle name="Millares 3 2 2 5 8" xfId="575" xr:uid="{00000000-0005-0000-0000-000007040000}"/>
    <cellStyle name="Millares 3 2 2 5 8 2" xfId="2689" xr:uid="{00000000-0005-0000-0000-000008040000}"/>
    <cellStyle name="Millares 3 2 2 5 9" xfId="2594" xr:uid="{00000000-0005-0000-0000-000009040000}"/>
    <cellStyle name="Millares 3 2 2 6" xfId="576" xr:uid="{00000000-0005-0000-0000-00000A040000}"/>
    <cellStyle name="Millares 3 2 2 6 2" xfId="577" xr:uid="{00000000-0005-0000-0000-00000B040000}"/>
    <cellStyle name="Millares 3 2 2 6 2 2" xfId="578" xr:uid="{00000000-0005-0000-0000-00000C040000}"/>
    <cellStyle name="Millares 3 2 2 6 2 2 2" xfId="579" xr:uid="{00000000-0005-0000-0000-00000D040000}"/>
    <cellStyle name="Millares 3 2 2 6 2 2 2 2" xfId="580" xr:uid="{00000000-0005-0000-0000-00000E040000}"/>
    <cellStyle name="Millares 3 2 2 6 2 2 2 2 2" xfId="581" xr:uid="{00000000-0005-0000-0000-00000F040000}"/>
    <cellStyle name="Millares 3 2 2 6 2 2 2 2 2 2" xfId="2695" xr:uid="{00000000-0005-0000-0000-000010040000}"/>
    <cellStyle name="Millares 3 2 2 6 2 2 2 2 3" xfId="582" xr:uid="{00000000-0005-0000-0000-000011040000}"/>
    <cellStyle name="Millares 3 2 2 6 2 2 2 2 3 2" xfId="2696" xr:uid="{00000000-0005-0000-0000-000012040000}"/>
    <cellStyle name="Millares 3 2 2 6 2 2 2 2 4" xfId="2694" xr:uid="{00000000-0005-0000-0000-000013040000}"/>
    <cellStyle name="Millares 3 2 2 6 2 2 2 3" xfId="583" xr:uid="{00000000-0005-0000-0000-000014040000}"/>
    <cellStyle name="Millares 3 2 2 6 2 2 2 3 2" xfId="2697" xr:uid="{00000000-0005-0000-0000-000015040000}"/>
    <cellStyle name="Millares 3 2 2 6 2 2 2 4" xfId="584" xr:uid="{00000000-0005-0000-0000-000016040000}"/>
    <cellStyle name="Millares 3 2 2 6 2 2 2 4 2" xfId="2698" xr:uid="{00000000-0005-0000-0000-000017040000}"/>
    <cellStyle name="Millares 3 2 2 6 2 2 2 5" xfId="2693" xr:uid="{00000000-0005-0000-0000-000018040000}"/>
    <cellStyle name="Millares 3 2 2 6 2 2 3" xfId="585" xr:uid="{00000000-0005-0000-0000-000019040000}"/>
    <cellStyle name="Millares 3 2 2 6 2 2 3 2" xfId="586" xr:uid="{00000000-0005-0000-0000-00001A040000}"/>
    <cellStyle name="Millares 3 2 2 6 2 2 3 2 2" xfId="2700" xr:uid="{00000000-0005-0000-0000-00001B040000}"/>
    <cellStyle name="Millares 3 2 2 6 2 2 3 3" xfId="587" xr:uid="{00000000-0005-0000-0000-00001C040000}"/>
    <cellStyle name="Millares 3 2 2 6 2 2 3 3 2" xfId="2701" xr:uid="{00000000-0005-0000-0000-00001D040000}"/>
    <cellStyle name="Millares 3 2 2 6 2 2 3 4" xfId="2699" xr:uid="{00000000-0005-0000-0000-00001E040000}"/>
    <cellStyle name="Millares 3 2 2 6 2 2 4" xfId="588" xr:uid="{00000000-0005-0000-0000-00001F040000}"/>
    <cellStyle name="Millares 3 2 2 6 2 2 4 2" xfId="2702" xr:uid="{00000000-0005-0000-0000-000020040000}"/>
    <cellStyle name="Millares 3 2 2 6 2 2 5" xfId="589" xr:uid="{00000000-0005-0000-0000-000021040000}"/>
    <cellStyle name="Millares 3 2 2 6 2 2 5 2" xfId="2703" xr:uid="{00000000-0005-0000-0000-000022040000}"/>
    <cellStyle name="Millares 3 2 2 6 2 2 6" xfId="2692" xr:uid="{00000000-0005-0000-0000-000023040000}"/>
    <cellStyle name="Millares 3 2 2 6 2 3" xfId="590" xr:uid="{00000000-0005-0000-0000-000024040000}"/>
    <cellStyle name="Millares 3 2 2 6 2 3 2" xfId="591" xr:uid="{00000000-0005-0000-0000-000025040000}"/>
    <cellStyle name="Millares 3 2 2 6 2 3 2 2" xfId="592" xr:uid="{00000000-0005-0000-0000-000026040000}"/>
    <cellStyle name="Millares 3 2 2 6 2 3 2 2 2" xfId="2706" xr:uid="{00000000-0005-0000-0000-000027040000}"/>
    <cellStyle name="Millares 3 2 2 6 2 3 2 3" xfId="593" xr:uid="{00000000-0005-0000-0000-000028040000}"/>
    <cellStyle name="Millares 3 2 2 6 2 3 2 3 2" xfId="2707" xr:uid="{00000000-0005-0000-0000-000029040000}"/>
    <cellStyle name="Millares 3 2 2 6 2 3 2 4" xfId="2705" xr:uid="{00000000-0005-0000-0000-00002A040000}"/>
    <cellStyle name="Millares 3 2 2 6 2 3 3" xfId="594" xr:uid="{00000000-0005-0000-0000-00002B040000}"/>
    <cellStyle name="Millares 3 2 2 6 2 3 3 2" xfId="2708" xr:uid="{00000000-0005-0000-0000-00002C040000}"/>
    <cellStyle name="Millares 3 2 2 6 2 3 4" xfId="595" xr:uid="{00000000-0005-0000-0000-00002D040000}"/>
    <cellStyle name="Millares 3 2 2 6 2 3 4 2" xfId="2709" xr:uid="{00000000-0005-0000-0000-00002E040000}"/>
    <cellStyle name="Millares 3 2 2 6 2 3 5" xfId="2704" xr:uid="{00000000-0005-0000-0000-00002F040000}"/>
    <cellStyle name="Millares 3 2 2 6 2 4" xfId="596" xr:uid="{00000000-0005-0000-0000-000030040000}"/>
    <cellStyle name="Millares 3 2 2 6 2 4 2" xfId="597" xr:uid="{00000000-0005-0000-0000-000031040000}"/>
    <cellStyle name="Millares 3 2 2 6 2 4 2 2" xfId="2711" xr:uid="{00000000-0005-0000-0000-000032040000}"/>
    <cellStyle name="Millares 3 2 2 6 2 4 3" xfId="598" xr:uid="{00000000-0005-0000-0000-000033040000}"/>
    <cellStyle name="Millares 3 2 2 6 2 4 3 2" xfId="2712" xr:uid="{00000000-0005-0000-0000-000034040000}"/>
    <cellStyle name="Millares 3 2 2 6 2 4 4" xfId="2710" xr:uid="{00000000-0005-0000-0000-000035040000}"/>
    <cellStyle name="Millares 3 2 2 6 2 5" xfId="599" xr:uid="{00000000-0005-0000-0000-000036040000}"/>
    <cellStyle name="Millares 3 2 2 6 2 5 2" xfId="2713" xr:uid="{00000000-0005-0000-0000-000037040000}"/>
    <cellStyle name="Millares 3 2 2 6 2 6" xfId="600" xr:uid="{00000000-0005-0000-0000-000038040000}"/>
    <cellStyle name="Millares 3 2 2 6 2 6 2" xfId="2714" xr:uid="{00000000-0005-0000-0000-000039040000}"/>
    <cellStyle name="Millares 3 2 2 6 2 7" xfId="2691" xr:uid="{00000000-0005-0000-0000-00003A040000}"/>
    <cellStyle name="Millares 3 2 2 6 3" xfId="601" xr:uid="{00000000-0005-0000-0000-00003B040000}"/>
    <cellStyle name="Millares 3 2 2 6 3 2" xfId="602" xr:uid="{00000000-0005-0000-0000-00003C040000}"/>
    <cellStyle name="Millares 3 2 2 6 3 2 2" xfId="603" xr:uid="{00000000-0005-0000-0000-00003D040000}"/>
    <cellStyle name="Millares 3 2 2 6 3 2 2 2" xfId="604" xr:uid="{00000000-0005-0000-0000-00003E040000}"/>
    <cellStyle name="Millares 3 2 2 6 3 2 2 2 2" xfId="2718" xr:uid="{00000000-0005-0000-0000-00003F040000}"/>
    <cellStyle name="Millares 3 2 2 6 3 2 2 3" xfId="605" xr:uid="{00000000-0005-0000-0000-000040040000}"/>
    <cellStyle name="Millares 3 2 2 6 3 2 2 3 2" xfId="2719" xr:uid="{00000000-0005-0000-0000-000041040000}"/>
    <cellStyle name="Millares 3 2 2 6 3 2 2 4" xfId="2717" xr:uid="{00000000-0005-0000-0000-000042040000}"/>
    <cellStyle name="Millares 3 2 2 6 3 2 3" xfId="606" xr:uid="{00000000-0005-0000-0000-000043040000}"/>
    <cellStyle name="Millares 3 2 2 6 3 2 3 2" xfId="2720" xr:uid="{00000000-0005-0000-0000-000044040000}"/>
    <cellStyle name="Millares 3 2 2 6 3 2 4" xfId="607" xr:uid="{00000000-0005-0000-0000-000045040000}"/>
    <cellStyle name="Millares 3 2 2 6 3 2 4 2" xfId="2721" xr:uid="{00000000-0005-0000-0000-000046040000}"/>
    <cellStyle name="Millares 3 2 2 6 3 2 5" xfId="2716" xr:uid="{00000000-0005-0000-0000-000047040000}"/>
    <cellStyle name="Millares 3 2 2 6 3 3" xfId="608" xr:uid="{00000000-0005-0000-0000-000048040000}"/>
    <cellStyle name="Millares 3 2 2 6 3 3 2" xfId="609" xr:uid="{00000000-0005-0000-0000-000049040000}"/>
    <cellStyle name="Millares 3 2 2 6 3 3 2 2" xfId="2723" xr:uid="{00000000-0005-0000-0000-00004A040000}"/>
    <cellStyle name="Millares 3 2 2 6 3 3 3" xfId="610" xr:uid="{00000000-0005-0000-0000-00004B040000}"/>
    <cellStyle name="Millares 3 2 2 6 3 3 3 2" xfId="2724" xr:uid="{00000000-0005-0000-0000-00004C040000}"/>
    <cellStyle name="Millares 3 2 2 6 3 3 4" xfId="2722" xr:uid="{00000000-0005-0000-0000-00004D040000}"/>
    <cellStyle name="Millares 3 2 2 6 3 4" xfId="611" xr:uid="{00000000-0005-0000-0000-00004E040000}"/>
    <cellStyle name="Millares 3 2 2 6 3 4 2" xfId="2725" xr:uid="{00000000-0005-0000-0000-00004F040000}"/>
    <cellStyle name="Millares 3 2 2 6 3 5" xfId="612" xr:uid="{00000000-0005-0000-0000-000050040000}"/>
    <cellStyle name="Millares 3 2 2 6 3 5 2" xfId="2726" xr:uid="{00000000-0005-0000-0000-000051040000}"/>
    <cellStyle name="Millares 3 2 2 6 3 6" xfId="2715" xr:uid="{00000000-0005-0000-0000-000052040000}"/>
    <cellStyle name="Millares 3 2 2 6 4" xfId="613" xr:uid="{00000000-0005-0000-0000-000053040000}"/>
    <cellStyle name="Millares 3 2 2 6 4 2" xfId="614" xr:uid="{00000000-0005-0000-0000-000054040000}"/>
    <cellStyle name="Millares 3 2 2 6 4 2 2" xfId="615" xr:uid="{00000000-0005-0000-0000-000055040000}"/>
    <cellStyle name="Millares 3 2 2 6 4 2 2 2" xfId="2729" xr:uid="{00000000-0005-0000-0000-000056040000}"/>
    <cellStyle name="Millares 3 2 2 6 4 2 3" xfId="616" xr:uid="{00000000-0005-0000-0000-000057040000}"/>
    <cellStyle name="Millares 3 2 2 6 4 2 3 2" xfId="2730" xr:uid="{00000000-0005-0000-0000-000058040000}"/>
    <cellStyle name="Millares 3 2 2 6 4 2 4" xfId="2728" xr:uid="{00000000-0005-0000-0000-000059040000}"/>
    <cellStyle name="Millares 3 2 2 6 4 3" xfId="617" xr:uid="{00000000-0005-0000-0000-00005A040000}"/>
    <cellStyle name="Millares 3 2 2 6 4 3 2" xfId="2731" xr:uid="{00000000-0005-0000-0000-00005B040000}"/>
    <cellStyle name="Millares 3 2 2 6 4 4" xfId="618" xr:uid="{00000000-0005-0000-0000-00005C040000}"/>
    <cellStyle name="Millares 3 2 2 6 4 4 2" xfId="2732" xr:uid="{00000000-0005-0000-0000-00005D040000}"/>
    <cellStyle name="Millares 3 2 2 6 4 5" xfId="2727" xr:uid="{00000000-0005-0000-0000-00005E040000}"/>
    <cellStyle name="Millares 3 2 2 6 5" xfId="619" xr:uid="{00000000-0005-0000-0000-00005F040000}"/>
    <cellStyle name="Millares 3 2 2 6 5 2" xfId="620" xr:uid="{00000000-0005-0000-0000-000060040000}"/>
    <cellStyle name="Millares 3 2 2 6 5 2 2" xfId="2734" xr:uid="{00000000-0005-0000-0000-000061040000}"/>
    <cellStyle name="Millares 3 2 2 6 5 3" xfId="621" xr:uid="{00000000-0005-0000-0000-000062040000}"/>
    <cellStyle name="Millares 3 2 2 6 5 3 2" xfId="2735" xr:uid="{00000000-0005-0000-0000-000063040000}"/>
    <cellStyle name="Millares 3 2 2 6 5 4" xfId="2733" xr:uid="{00000000-0005-0000-0000-000064040000}"/>
    <cellStyle name="Millares 3 2 2 6 6" xfId="622" xr:uid="{00000000-0005-0000-0000-000065040000}"/>
    <cellStyle name="Millares 3 2 2 6 6 2" xfId="2736" xr:uid="{00000000-0005-0000-0000-000066040000}"/>
    <cellStyle name="Millares 3 2 2 6 7" xfId="623" xr:uid="{00000000-0005-0000-0000-000067040000}"/>
    <cellStyle name="Millares 3 2 2 6 7 2" xfId="2737" xr:uid="{00000000-0005-0000-0000-000068040000}"/>
    <cellStyle name="Millares 3 2 2 6 8" xfId="2690" xr:uid="{00000000-0005-0000-0000-000069040000}"/>
    <cellStyle name="Millares 3 2 2 7" xfId="624" xr:uid="{00000000-0005-0000-0000-00006A040000}"/>
    <cellStyle name="Millares 3 2 2 7 2" xfId="625" xr:uid="{00000000-0005-0000-0000-00006B040000}"/>
    <cellStyle name="Millares 3 2 2 7 2 2" xfId="626" xr:uid="{00000000-0005-0000-0000-00006C040000}"/>
    <cellStyle name="Millares 3 2 2 7 2 2 2" xfId="627" xr:uid="{00000000-0005-0000-0000-00006D040000}"/>
    <cellStyle name="Millares 3 2 2 7 2 2 2 2" xfId="628" xr:uid="{00000000-0005-0000-0000-00006E040000}"/>
    <cellStyle name="Millares 3 2 2 7 2 2 2 2 2" xfId="629" xr:uid="{00000000-0005-0000-0000-00006F040000}"/>
    <cellStyle name="Millares 3 2 2 7 2 2 2 2 2 2" xfId="2743" xr:uid="{00000000-0005-0000-0000-000070040000}"/>
    <cellStyle name="Millares 3 2 2 7 2 2 2 2 3" xfId="630" xr:uid="{00000000-0005-0000-0000-000071040000}"/>
    <cellStyle name="Millares 3 2 2 7 2 2 2 2 3 2" xfId="2744" xr:uid="{00000000-0005-0000-0000-000072040000}"/>
    <cellStyle name="Millares 3 2 2 7 2 2 2 2 4" xfId="2742" xr:uid="{00000000-0005-0000-0000-000073040000}"/>
    <cellStyle name="Millares 3 2 2 7 2 2 2 3" xfId="631" xr:uid="{00000000-0005-0000-0000-000074040000}"/>
    <cellStyle name="Millares 3 2 2 7 2 2 2 3 2" xfId="2745" xr:uid="{00000000-0005-0000-0000-000075040000}"/>
    <cellStyle name="Millares 3 2 2 7 2 2 2 4" xfId="632" xr:uid="{00000000-0005-0000-0000-000076040000}"/>
    <cellStyle name="Millares 3 2 2 7 2 2 2 4 2" xfId="2746" xr:uid="{00000000-0005-0000-0000-000077040000}"/>
    <cellStyle name="Millares 3 2 2 7 2 2 2 5" xfId="2741" xr:uid="{00000000-0005-0000-0000-000078040000}"/>
    <cellStyle name="Millares 3 2 2 7 2 2 3" xfId="633" xr:uid="{00000000-0005-0000-0000-000079040000}"/>
    <cellStyle name="Millares 3 2 2 7 2 2 3 2" xfId="634" xr:uid="{00000000-0005-0000-0000-00007A040000}"/>
    <cellStyle name="Millares 3 2 2 7 2 2 3 2 2" xfId="2748" xr:uid="{00000000-0005-0000-0000-00007B040000}"/>
    <cellStyle name="Millares 3 2 2 7 2 2 3 3" xfId="635" xr:uid="{00000000-0005-0000-0000-00007C040000}"/>
    <cellStyle name="Millares 3 2 2 7 2 2 3 3 2" xfId="2749" xr:uid="{00000000-0005-0000-0000-00007D040000}"/>
    <cellStyle name="Millares 3 2 2 7 2 2 3 4" xfId="2747" xr:uid="{00000000-0005-0000-0000-00007E040000}"/>
    <cellStyle name="Millares 3 2 2 7 2 2 4" xfId="636" xr:uid="{00000000-0005-0000-0000-00007F040000}"/>
    <cellStyle name="Millares 3 2 2 7 2 2 4 2" xfId="2750" xr:uid="{00000000-0005-0000-0000-000080040000}"/>
    <cellStyle name="Millares 3 2 2 7 2 2 5" xfId="637" xr:uid="{00000000-0005-0000-0000-000081040000}"/>
    <cellStyle name="Millares 3 2 2 7 2 2 5 2" xfId="2751" xr:uid="{00000000-0005-0000-0000-000082040000}"/>
    <cellStyle name="Millares 3 2 2 7 2 2 6" xfId="2740" xr:uid="{00000000-0005-0000-0000-000083040000}"/>
    <cellStyle name="Millares 3 2 2 7 2 3" xfId="638" xr:uid="{00000000-0005-0000-0000-000084040000}"/>
    <cellStyle name="Millares 3 2 2 7 2 3 2" xfId="639" xr:uid="{00000000-0005-0000-0000-000085040000}"/>
    <cellStyle name="Millares 3 2 2 7 2 3 2 2" xfId="640" xr:uid="{00000000-0005-0000-0000-000086040000}"/>
    <cellStyle name="Millares 3 2 2 7 2 3 2 2 2" xfId="2754" xr:uid="{00000000-0005-0000-0000-000087040000}"/>
    <cellStyle name="Millares 3 2 2 7 2 3 2 3" xfId="641" xr:uid="{00000000-0005-0000-0000-000088040000}"/>
    <cellStyle name="Millares 3 2 2 7 2 3 2 3 2" xfId="2755" xr:uid="{00000000-0005-0000-0000-000089040000}"/>
    <cellStyle name="Millares 3 2 2 7 2 3 2 4" xfId="2753" xr:uid="{00000000-0005-0000-0000-00008A040000}"/>
    <cellStyle name="Millares 3 2 2 7 2 3 3" xfId="642" xr:uid="{00000000-0005-0000-0000-00008B040000}"/>
    <cellStyle name="Millares 3 2 2 7 2 3 3 2" xfId="2756" xr:uid="{00000000-0005-0000-0000-00008C040000}"/>
    <cellStyle name="Millares 3 2 2 7 2 3 4" xfId="643" xr:uid="{00000000-0005-0000-0000-00008D040000}"/>
    <cellStyle name="Millares 3 2 2 7 2 3 4 2" xfId="2757" xr:uid="{00000000-0005-0000-0000-00008E040000}"/>
    <cellStyle name="Millares 3 2 2 7 2 3 5" xfId="2752" xr:uid="{00000000-0005-0000-0000-00008F040000}"/>
    <cellStyle name="Millares 3 2 2 7 2 4" xfId="644" xr:uid="{00000000-0005-0000-0000-000090040000}"/>
    <cellStyle name="Millares 3 2 2 7 2 4 2" xfId="645" xr:uid="{00000000-0005-0000-0000-000091040000}"/>
    <cellStyle name="Millares 3 2 2 7 2 4 2 2" xfId="2759" xr:uid="{00000000-0005-0000-0000-000092040000}"/>
    <cellStyle name="Millares 3 2 2 7 2 4 3" xfId="646" xr:uid="{00000000-0005-0000-0000-000093040000}"/>
    <cellStyle name="Millares 3 2 2 7 2 4 3 2" xfId="2760" xr:uid="{00000000-0005-0000-0000-000094040000}"/>
    <cellStyle name="Millares 3 2 2 7 2 4 4" xfId="2758" xr:uid="{00000000-0005-0000-0000-000095040000}"/>
    <cellStyle name="Millares 3 2 2 7 2 5" xfId="647" xr:uid="{00000000-0005-0000-0000-000096040000}"/>
    <cellStyle name="Millares 3 2 2 7 2 5 2" xfId="2761" xr:uid="{00000000-0005-0000-0000-000097040000}"/>
    <cellStyle name="Millares 3 2 2 7 2 6" xfId="648" xr:uid="{00000000-0005-0000-0000-000098040000}"/>
    <cellStyle name="Millares 3 2 2 7 2 6 2" xfId="2762" xr:uid="{00000000-0005-0000-0000-000099040000}"/>
    <cellStyle name="Millares 3 2 2 7 2 7" xfId="2739" xr:uid="{00000000-0005-0000-0000-00009A040000}"/>
    <cellStyle name="Millares 3 2 2 7 3" xfId="649" xr:uid="{00000000-0005-0000-0000-00009B040000}"/>
    <cellStyle name="Millares 3 2 2 7 3 2" xfId="650" xr:uid="{00000000-0005-0000-0000-00009C040000}"/>
    <cellStyle name="Millares 3 2 2 7 3 2 2" xfId="651" xr:uid="{00000000-0005-0000-0000-00009D040000}"/>
    <cellStyle name="Millares 3 2 2 7 3 2 2 2" xfId="652" xr:uid="{00000000-0005-0000-0000-00009E040000}"/>
    <cellStyle name="Millares 3 2 2 7 3 2 2 2 2" xfId="2766" xr:uid="{00000000-0005-0000-0000-00009F040000}"/>
    <cellStyle name="Millares 3 2 2 7 3 2 2 3" xfId="653" xr:uid="{00000000-0005-0000-0000-0000A0040000}"/>
    <cellStyle name="Millares 3 2 2 7 3 2 2 3 2" xfId="2767" xr:uid="{00000000-0005-0000-0000-0000A1040000}"/>
    <cellStyle name="Millares 3 2 2 7 3 2 2 4" xfId="2765" xr:uid="{00000000-0005-0000-0000-0000A2040000}"/>
    <cellStyle name="Millares 3 2 2 7 3 2 3" xfId="654" xr:uid="{00000000-0005-0000-0000-0000A3040000}"/>
    <cellStyle name="Millares 3 2 2 7 3 2 3 2" xfId="2768" xr:uid="{00000000-0005-0000-0000-0000A4040000}"/>
    <cellStyle name="Millares 3 2 2 7 3 2 4" xfId="655" xr:uid="{00000000-0005-0000-0000-0000A5040000}"/>
    <cellStyle name="Millares 3 2 2 7 3 2 4 2" xfId="2769" xr:uid="{00000000-0005-0000-0000-0000A6040000}"/>
    <cellStyle name="Millares 3 2 2 7 3 2 5" xfId="2764" xr:uid="{00000000-0005-0000-0000-0000A7040000}"/>
    <cellStyle name="Millares 3 2 2 7 3 3" xfId="656" xr:uid="{00000000-0005-0000-0000-0000A8040000}"/>
    <cellStyle name="Millares 3 2 2 7 3 3 2" xfId="657" xr:uid="{00000000-0005-0000-0000-0000A9040000}"/>
    <cellStyle name="Millares 3 2 2 7 3 3 2 2" xfId="2771" xr:uid="{00000000-0005-0000-0000-0000AA040000}"/>
    <cellStyle name="Millares 3 2 2 7 3 3 3" xfId="658" xr:uid="{00000000-0005-0000-0000-0000AB040000}"/>
    <cellStyle name="Millares 3 2 2 7 3 3 3 2" xfId="2772" xr:uid="{00000000-0005-0000-0000-0000AC040000}"/>
    <cellStyle name="Millares 3 2 2 7 3 3 4" xfId="2770" xr:uid="{00000000-0005-0000-0000-0000AD040000}"/>
    <cellStyle name="Millares 3 2 2 7 3 4" xfId="659" xr:uid="{00000000-0005-0000-0000-0000AE040000}"/>
    <cellStyle name="Millares 3 2 2 7 3 4 2" xfId="2773" xr:uid="{00000000-0005-0000-0000-0000AF040000}"/>
    <cellStyle name="Millares 3 2 2 7 3 5" xfId="660" xr:uid="{00000000-0005-0000-0000-0000B0040000}"/>
    <cellStyle name="Millares 3 2 2 7 3 5 2" xfId="2774" xr:uid="{00000000-0005-0000-0000-0000B1040000}"/>
    <cellStyle name="Millares 3 2 2 7 3 6" xfId="2763" xr:uid="{00000000-0005-0000-0000-0000B2040000}"/>
    <cellStyle name="Millares 3 2 2 7 4" xfId="661" xr:uid="{00000000-0005-0000-0000-0000B3040000}"/>
    <cellStyle name="Millares 3 2 2 7 4 2" xfId="662" xr:uid="{00000000-0005-0000-0000-0000B4040000}"/>
    <cellStyle name="Millares 3 2 2 7 4 2 2" xfId="663" xr:uid="{00000000-0005-0000-0000-0000B5040000}"/>
    <cellStyle name="Millares 3 2 2 7 4 2 2 2" xfId="2777" xr:uid="{00000000-0005-0000-0000-0000B6040000}"/>
    <cellStyle name="Millares 3 2 2 7 4 2 3" xfId="664" xr:uid="{00000000-0005-0000-0000-0000B7040000}"/>
    <cellStyle name="Millares 3 2 2 7 4 2 3 2" xfId="2778" xr:uid="{00000000-0005-0000-0000-0000B8040000}"/>
    <cellStyle name="Millares 3 2 2 7 4 2 4" xfId="2776" xr:uid="{00000000-0005-0000-0000-0000B9040000}"/>
    <cellStyle name="Millares 3 2 2 7 4 3" xfId="665" xr:uid="{00000000-0005-0000-0000-0000BA040000}"/>
    <cellStyle name="Millares 3 2 2 7 4 3 2" xfId="2779" xr:uid="{00000000-0005-0000-0000-0000BB040000}"/>
    <cellStyle name="Millares 3 2 2 7 4 4" xfId="666" xr:uid="{00000000-0005-0000-0000-0000BC040000}"/>
    <cellStyle name="Millares 3 2 2 7 4 4 2" xfId="2780" xr:uid="{00000000-0005-0000-0000-0000BD040000}"/>
    <cellStyle name="Millares 3 2 2 7 4 5" xfId="2775" xr:uid="{00000000-0005-0000-0000-0000BE040000}"/>
    <cellStyle name="Millares 3 2 2 7 5" xfId="667" xr:uid="{00000000-0005-0000-0000-0000BF040000}"/>
    <cellStyle name="Millares 3 2 2 7 5 2" xfId="668" xr:uid="{00000000-0005-0000-0000-0000C0040000}"/>
    <cellStyle name="Millares 3 2 2 7 5 2 2" xfId="2782" xr:uid="{00000000-0005-0000-0000-0000C1040000}"/>
    <cellStyle name="Millares 3 2 2 7 5 3" xfId="669" xr:uid="{00000000-0005-0000-0000-0000C2040000}"/>
    <cellStyle name="Millares 3 2 2 7 5 3 2" xfId="2783" xr:uid="{00000000-0005-0000-0000-0000C3040000}"/>
    <cellStyle name="Millares 3 2 2 7 5 4" xfId="2781" xr:uid="{00000000-0005-0000-0000-0000C4040000}"/>
    <cellStyle name="Millares 3 2 2 7 6" xfId="670" xr:uid="{00000000-0005-0000-0000-0000C5040000}"/>
    <cellStyle name="Millares 3 2 2 7 6 2" xfId="2784" xr:uid="{00000000-0005-0000-0000-0000C6040000}"/>
    <cellStyle name="Millares 3 2 2 7 7" xfId="671" xr:uid="{00000000-0005-0000-0000-0000C7040000}"/>
    <cellStyle name="Millares 3 2 2 7 7 2" xfId="2785" xr:uid="{00000000-0005-0000-0000-0000C8040000}"/>
    <cellStyle name="Millares 3 2 2 7 8" xfId="2738" xr:uid="{00000000-0005-0000-0000-0000C9040000}"/>
    <cellStyle name="Millares 3 2 2 8" xfId="672" xr:uid="{00000000-0005-0000-0000-0000CA040000}"/>
    <cellStyle name="Millares 3 2 2 8 2" xfId="673" xr:uid="{00000000-0005-0000-0000-0000CB040000}"/>
    <cellStyle name="Millares 3 2 2 8 2 2" xfId="674" xr:uid="{00000000-0005-0000-0000-0000CC040000}"/>
    <cellStyle name="Millares 3 2 2 8 2 2 2" xfId="675" xr:uid="{00000000-0005-0000-0000-0000CD040000}"/>
    <cellStyle name="Millares 3 2 2 8 2 2 2 2" xfId="676" xr:uid="{00000000-0005-0000-0000-0000CE040000}"/>
    <cellStyle name="Millares 3 2 2 8 2 2 2 2 2" xfId="2790" xr:uid="{00000000-0005-0000-0000-0000CF040000}"/>
    <cellStyle name="Millares 3 2 2 8 2 2 2 3" xfId="677" xr:uid="{00000000-0005-0000-0000-0000D0040000}"/>
    <cellStyle name="Millares 3 2 2 8 2 2 2 3 2" xfId="2791" xr:uid="{00000000-0005-0000-0000-0000D1040000}"/>
    <cellStyle name="Millares 3 2 2 8 2 2 2 4" xfId="2789" xr:uid="{00000000-0005-0000-0000-0000D2040000}"/>
    <cellStyle name="Millares 3 2 2 8 2 2 3" xfId="678" xr:uid="{00000000-0005-0000-0000-0000D3040000}"/>
    <cellStyle name="Millares 3 2 2 8 2 2 3 2" xfId="2792" xr:uid="{00000000-0005-0000-0000-0000D4040000}"/>
    <cellStyle name="Millares 3 2 2 8 2 2 4" xfId="679" xr:uid="{00000000-0005-0000-0000-0000D5040000}"/>
    <cellStyle name="Millares 3 2 2 8 2 2 4 2" xfId="2793" xr:uid="{00000000-0005-0000-0000-0000D6040000}"/>
    <cellStyle name="Millares 3 2 2 8 2 2 5" xfId="2788" xr:uid="{00000000-0005-0000-0000-0000D7040000}"/>
    <cellStyle name="Millares 3 2 2 8 2 3" xfId="680" xr:uid="{00000000-0005-0000-0000-0000D8040000}"/>
    <cellStyle name="Millares 3 2 2 8 2 3 2" xfId="681" xr:uid="{00000000-0005-0000-0000-0000D9040000}"/>
    <cellStyle name="Millares 3 2 2 8 2 3 2 2" xfId="2795" xr:uid="{00000000-0005-0000-0000-0000DA040000}"/>
    <cellStyle name="Millares 3 2 2 8 2 3 3" xfId="682" xr:uid="{00000000-0005-0000-0000-0000DB040000}"/>
    <cellStyle name="Millares 3 2 2 8 2 3 3 2" xfId="2796" xr:uid="{00000000-0005-0000-0000-0000DC040000}"/>
    <cellStyle name="Millares 3 2 2 8 2 3 4" xfId="2794" xr:uid="{00000000-0005-0000-0000-0000DD040000}"/>
    <cellStyle name="Millares 3 2 2 8 2 4" xfId="683" xr:uid="{00000000-0005-0000-0000-0000DE040000}"/>
    <cellStyle name="Millares 3 2 2 8 2 4 2" xfId="2797" xr:uid="{00000000-0005-0000-0000-0000DF040000}"/>
    <cellStyle name="Millares 3 2 2 8 2 5" xfId="684" xr:uid="{00000000-0005-0000-0000-0000E0040000}"/>
    <cellStyle name="Millares 3 2 2 8 2 5 2" xfId="2798" xr:uid="{00000000-0005-0000-0000-0000E1040000}"/>
    <cellStyle name="Millares 3 2 2 8 2 6" xfId="2787" xr:uid="{00000000-0005-0000-0000-0000E2040000}"/>
    <cellStyle name="Millares 3 2 2 8 3" xfId="685" xr:uid="{00000000-0005-0000-0000-0000E3040000}"/>
    <cellStyle name="Millares 3 2 2 8 3 2" xfId="686" xr:uid="{00000000-0005-0000-0000-0000E4040000}"/>
    <cellStyle name="Millares 3 2 2 8 3 2 2" xfId="687" xr:uid="{00000000-0005-0000-0000-0000E5040000}"/>
    <cellStyle name="Millares 3 2 2 8 3 2 2 2" xfId="2801" xr:uid="{00000000-0005-0000-0000-0000E6040000}"/>
    <cellStyle name="Millares 3 2 2 8 3 2 3" xfId="688" xr:uid="{00000000-0005-0000-0000-0000E7040000}"/>
    <cellStyle name="Millares 3 2 2 8 3 2 3 2" xfId="2802" xr:uid="{00000000-0005-0000-0000-0000E8040000}"/>
    <cellStyle name="Millares 3 2 2 8 3 2 4" xfId="2800" xr:uid="{00000000-0005-0000-0000-0000E9040000}"/>
    <cellStyle name="Millares 3 2 2 8 3 3" xfId="689" xr:uid="{00000000-0005-0000-0000-0000EA040000}"/>
    <cellStyle name="Millares 3 2 2 8 3 3 2" xfId="2803" xr:uid="{00000000-0005-0000-0000-0000EB040000}"/>
    <cellStyle name="Millares 3 2 2 8 3 4" xfId="690" xr:uid="{00000000-0005-0000-0000-0000EC040000}"/>
    <cellStyle name="Millares 3 2 2 8 3 4 2" xfId="2804" xr:uid="{00000000-0005-0000-0000-0000ED040000}"/>
    <cellStyle name="Millares 3 2 2 8 3 5" xfId="2799" xr:uid="{00000000-0005-0000-0000-0000EE040000}"/>
    <cellStyle name="Millares 3 2 2 8 4" xfId="691" xr:uid="{00000000-0005-0000-0000-0000EF040000}"/>
    <cellStyle name="Millares 3 2 2 8 4 2" xfId="692" xr:uid="{00000000-0005-0000-0000-0000F0040000}"/>
    <cellStyle name="Millares 3 2 2 8 4 2 2" xfId="2806" xr:uid="{00000000-0005-0000-0000-0000F1040000}"/>
    <cellStyle name="Millares 3 2 2 8 4 3" xfId="693" xr:uid="{00000000-0005-0000-0000-0000F2040000}"/>
    <cellStyle name="Millares 3 2 2 8 4 3 2" xfId="2807" xr:uid="{00000000-0005-0000-0000-0000F3040000}"/>
    <cellStyle name="Millares 3 2 2 8 4 4" xfId="2805" xr:uid="{00000000-0005-0000-0000-0000F4040000}"/>
    <cellStyle name="Millares 3 2 2 8 5" xfId="694" xr:uid="{00000000-0005-0000-0000-0000F5040000}"/>
    <cellStyle name="Millares 3 2 2 8 5 2" xfId="2808" xr:uid="{00000000-0005-0000-0000-0000F6040000}"/>
    <cellStyle name="Millares 3 2 2 8 6" xfId="695" xr:uid="{00000000-0005-0000-0000-0000F7040000}"/>
    <cellStyle name="Millares 3 2 2 8 6 2" xfId="2809" xr:uid="{00000000-0005-0000-0000-0000F8040000}"/>
    <cellStyle name="Millares 3 2 2 8 7" xfId="2786" xr:uid="{00000000-0005-0000-0000-0000F9040000}"/>
    <cellStyle name="Millares 3 2 2 9" xfId="696" xr:uid="{00000000-0005-0000-0000-0000FA040000}"/>
    <cellStyle name="Millares 3 2 2 9 2" xfId="697" xr:uid="{00000000-0005-0000-0000-0000FB040000}"/>
    <cellStyle name="Millares 3 2 2 9 2 2" xfId="698" xr:uid="{00000000-0005-0000-0000-0000FC040000}"/>
    <cellStyle name="Millares 3 2 2 9 2 2 2" xfId="699" xr:uid="{00000000-0005-0000-0000-0000FD040000}"/>
    <cellStyle name="Millares 3 2 2 9 2 2 2 2" xfId="2813" xr:uid="{00000000-0005-0000-0000-0000FE040000}"/>
    <cellStyle name="Millares 3 2 2 9 2 2 3" xfId="700" xr:uid="{00000000-0005-0000-0000-0000FF040000}"/>
    <cellStyle name="Millares 3 2 2 9 2 2 3 2" xfId="2814" xr:uid="{00000000-0005-0000-0000-000000050000}"/>
    <cellStyle name="Millares 3 2 2 9 2 2 4" xfId="2812" xr:uid="{00000000-0005-0000-0000-000001050000}"/>
    <cellStyle name="Millares 3 2 2 9 2 3" xfId="701" xr:uid="{00000000-0005-0000-0000-000002050000}"/>
    <cellStyle name="Millares 3 2 2 9 2 3 2" xfId="2815" xr:uid="{00000000-0005-0000-0000-000003050000}"/>
    <cellStyle name="Millares 3 2 2 9 2 4" xfId="702" xr:uid="{00000000-0005-0000-0000-000004050000}"/>
    <cellStyle name="Millares 3 2 2 9 2 4 2" xfId="2816" xr:uid="{00000000-0005-0000-0000-000005050000}"/>
    <cellStyle name="Millares 3 2 2 9 2 5" xfId="2811" xr:uid="{00000000-0005-0000-0000-000006050000}"/>
    <cellStyle name="Millares 3 2 2 9 3" xfId="703" xr:uid="{00000000-0005-0000-0000-000007050000}"/>
    <cellStyle name="Millares 3 2 2 9 3 2" xfId="704" xr:uid="{00000000-0005-0000-0000-000008050000}"/>
    <cellStyle name="Millares 3 2 2 9 3 2 2" xfId="2818" xr:uid="{00000000-0005-0000-0000-000009050000}"/>
    <cellStyle name="Millares 3 2 2 9 3 3" xfId="705" xr:uid="{00000000-0005-0000-0000-00000A050000}"/>
    <cellStyle name="Millares 3 2 2 9 3 3 2" xfId="2819" xr:uid="{00000000-0005-0000-0000-00000B050000}"/>
    <cellStyle name="Millares 3 2 2 9 3 4" xfId="2817" xr:uid="{00000000-0005-0000-0000-00000C050000}"/>
    <cellStyle name="Millares 3 2 2 9 4" xfId="706" xr:uid="{00000000-0005-0000-0000-00000D050000}"/>
    <cellStyle name="Millares 3 2 2 9 4 2" xfId="2820" xr:uid="{00000000-0005-0000-0000-00000E050000}"/>
    <cellStyle name="Millares 3 2 2 9 5" xfId="707" xr:uid="{00000000-0005-0000-0000-00000F050000}"/>
    <cellStyle name="Millares 3 2 2 9 5 2" xfId="2821" xr:uid="{00000000-0005-0000-0000-000010050000}"/>
    <cellStyle name="Millares 3 2 2 9 6" xfId="2810" xr:uid="{00000000-0005-0000-0000-000011050000}"/>
    <cellStyle name="Millares 3 2 3" xfId="708" xr:uid="{00000000-0005-0000-0000-000012050000}"/>
    <cellStyle name="Millares 3 2 3 2" xfId="709" xr:uid="{00000000-0005-0000-0000-000013050000}"/>
    <cellStyle name="Millares 3 2 3 2 2" xfId="710" xr:uid="{00000000-0005-0000-0000-000014050000}"/>
    <cellStyle name="Millares 3 2 3 2 2 2" xfId="711" xr:uid="{00000000-0005-0000-0000-000015050000}"/>
    <cellStyle name="Millares 3 2 3 2 2 2 2" xfId="712" xr:uid="{00000000-0005-0000-0000-000016050000}"/>
    <cellStyle name="Millares 3 2 3 2 2 2 2 2" xfId="713" xr:uid="{00000000-0005-0000-0000-000017050000}"/>
    <cellStyle name="Millares 3 2 3 2 2 2 2 2 2" xfId="714" xr:uid="{00000000-0005-0000-0000-000018050000}"/>
    <cellStyle name="Millares 3 2 3 2 2 2 2 2 2 2" xfId="2828" xr:uid="{00000000-0005-0000-0000-000019050000}"/>
    <cellStyle name="Millares 3 2 3 2 2 2 2 2 3" xfId="715" xr:uid="{00000000-0005-0000-0000-00001A050000}"/>
    <cellStyle name="Millares 3 2 3 2 2 2 2 2 3 2" xfId="2829" xr:uid="{00000000-0005-0000-0000-00001B050000}"/>
    <cellStyle name="Millares 3 2 3 2 2 2 2 2 4" xfId="2827" xr:uid="{00000000-0005-0000-0000-00001C050000}"/>
    <cellStyle name="Millares 3 2 3 2 2 2 2 3" xfId="716" xr:uid="{00000000-0005-0000-0000-00001D050000}"/>
    <cellStyle name="Millares 3 2 3 2 2 2 2 3 2" xfId="2830" xr:uid="{00000000-0005-0000-0000-00001E050000}"/>
    <cellStyle name="Millares 3 2 3 2 2 2 2 4" xfId="717" xr:uid="{00000000-0005-0000-0000-00001F050000}"/>
    <cellStyle name="Millares 3 2 3 2 2 2 2 4 2" xfId="2831" xr:uid="{00000000-0005-0000-0000-000020050000}"/>
    <cellStyle name="Millares 3 2 3 2 2 2 2 5" xfId="2826" xr:uid="{00000000-0005-0000-0000-000021050000}"/>
    <cellStyle name="Millares 3 2 3 2 2 2 3" xfId="718" xr:uid="{00000000-0005-0000-0000-000022050000}"/>
    <cellStyle name="Millares 3 2 3 2 2 2 3 2" xfId="719" xr:uid="{00000000-0005-0000-0000-000023050000}"/>
    <cellStyle name="Millares 3 2 3 2 2 2 3 2 2" xfId="2833" xr:uid="{00000000-0005-0000-0000-000024050000}"/>
    <cellStyle name="Millares 3 2 3 2 2 2 3 3" xfId="720" xr:uid="{00000000-0005-0000-0000-000025050000}"/>
    <cellStyle name="Millares 3 2 3 2 2 2 3 3 2" xfId="2834" xr:uid="{00000000-0005-0000-0000-000026050000}"/>
    <cellStyle name="Millares 3 2 3 2 2 2 3 4" xfId="2832" xr:uid="{00000000-0005-0000-0000-000027050000}"/>
    <cellStyle name="Millares 3 2 3 2 2 2 4" xfId="721" xr:uid="{00000000-0005-0000-0000-000028050000}"/>
    <cellStyle name="Millares 3 2 3 2 2 2 4 2" xfId="2835" xr:uid="{00000000-0005-0000-0000-000029050000}"/>
    <cellStyle name="Millares 3 2 3 2 2 2 5" xfId="722" xr:uid="{00000000-0005-0000-0000-00002A050000}"/>
    <cellStyle name="Millares 3 2 3 2 2 2 5 2" xfId="2836" xr:uid="{00000000-0005-0000-0000-00002B050000}"/>
    <cellStyle name="Millares 3 2 3 2 2 2 6" xfId="2825" xr:uid="{00000000-0005-0000-0000-00002C050000}"/>
    <cellStyle name="Millares 3 2 3 2 2 3" xfId="723" xr:uid="{00000000-0005-0000-0000-00002D050000}"/>
    <cellStyle name="Millares 3 2 3 2 2 3 2" xfId="724" xr:uid="{00000000-0005-0000-0000-00002E050000}"/>
    <cellStyle name="Millares 3 2 3 2 2 3 2 2" xfId="725" xr:uid="{00000000-0005-0000-0000-00002F050000}"/>
    <cellStyle name="Millares 3 2 3 2 2 3 2 2 2" xfId="2839" xr:uid="{00000000-0005-0000-0000-000030050000}"/>
    <cellStyle name="Millares 3 2 3 2 2 3 2 3" xfId="726" xr:uid="{00000000-0005-0000-0000-000031050000}"/>
    <cellStyle name="Millares 3 2 3 2 2 3 2 3 2" xfId="2840" xr:uid="{00000000-0005-0000-0000-000032050000}"/>
    <cellStyle name="Millares 3 2 3 2 2 3 2 4" xfId="2838" xr:uid="{00000000-0005-0000-0000-000033050000}"/>
    <cellStyle name="Millares 3 2 3 2 2 3 3" xfId="727" xr:uid="{00000000-0005-0000-0000-000034050000}"/>
    <cellStyle name="Millares 3 2 3 2 2 3 3 2" xfId="2841" xr:uid="{00000000-0005-0000-0000-000035050000}"/>
    <cellStyle name="Millares 3 2 3 2 2 3 4" xfId="728" xr:uid="{00000000-0005-0000-0000-000036050000}"/>
    <cellStyle name="Millares 3 2 3 2 2 3 4 2" xfId="2842" xr:uid="{00000000-0005-0000-0000-000037050000}"/>
    <cellStyle name="Millares 3 2 3 2 2 3 5" xfId="2837" xr:uid="{00000000-0005-0000-0000-000038050000}"/>
    <cellStyle name="Millares 3 2 3 2 2 4" xfId="729" xr:uid="{00000000-0005-0000-0000-000039050000}"/>
    <cellStyle name="Millares 3 2 3 2 2 4 2" xfId="730" xr:uid="{00000000-0005-0000-0000-00003A050000}"/>
    <cellStyle name="Millares 3 2 3 2 2 4 2 2" xfId="2844" xr:uid="{00000000-0005-0000-0000-00003B050000}"/>
    <cellStyle name="Millares 3 2 3 2 2 4 3" xfId="731" xr:uid="{00000000-0005-0000-0000-00003C050000}"/>
    <cellStyle name="Millares 3 2 3 2 2 4 3 2" xfId="2845" xr:uid="{00000000-0005-0000-0000-00003D050000}"/>
    <cellStyle name="Millares 3 2 3 2 2 4 4" xfId="2843" xr:uid="{00000000-0005-0000-0000-00003E050000}"/>
    <cellStyle name="Millares 3 2 3 2 2 5" xfId="732" xr:uid="{00000000-0005-0000-0000-00003F050000}"/>
    <cellStyle name="Millares 3 2 3 2 2 5 2" xfId="2846" xr:uid="{00000000-0005-0000-0000-000040050000}"/>
    <cellStyle name="Millares 3 2 3 2 2 6" xfId="733" xr:uid="{00000000-0005-0000-0000-000041050000}"/>
    <cellStyle name="Millares 3 2 3 2 2 6 2" xfId="2847" xr:uid="{00000000-0005-0000-0000-000042050000}"/>
    <cellStyle name="Millares 3 2 3 2 2 7" xfId="2824" xr:uid="{00000000-0005-0000-0000-000043050000}"/>
    <cellStyle name="Millares 3 2 3 2 3" xfId="734" xr:uid="{00000000-0005-0000-0000-000044050000}"/>
    <cellStyle name="Millares 3 2 3 2 3 2" xfId="735" xr:uid="{00000000-0005-0000-0000-000045050000}"/>
    <cellStyle name="Millares 3 2 3 2 3 2 2" xfId="736" xr:uid="{00000000-0005-0000-0000-000046050000}"/>
    <cellStyle name="Millares 3 2 3 2 3 2 2 2" xfId="737" xr:uid="{00000000-0005-0000-0000-000047050000}"/>
    <cellStyle name="Millares 3 2 3 2 3 2 2 2 2" xfId="2851" xr:uid="{00000000-0005-0000-0000-000048050000}"/>
    <cellStyle name="Millares 3 2 3 2 3 2 2 3" xfId="738" xr:uid="{00000000-0005-0000-0000-000049050000}"/>
    <cellStyle name="Millares 3 2 3 2 3 2 2 3 2" xfId="2852" xr:uid="{00000000-0005-0000-0000-00004A050000}"/>
    <cellStyle name="Millares 3 2 3 2 3 2 2 4" xfId="2850" xr:uid="{00000000-0005-0000-0000-00004B050000}"/>
    <cellStyle name="Millares 3 2 3 2 3 2 3" xfId="739" xr:uid="{00000000-0005-0000-0000-00004C050000}"/>
    <cellStyle name="Millares 3 2 3 2 3 2 3 2" xfId="2853" xr:uid="{00000000-0005-0000-0000-00004D050000}"/>
    <cellStyle name="Millares 3 2 3 2 3 2 4" xfId="740" xr:uid="{00000000-0005-0000-0000-00004E050000}"/>
    <cellStyle name="Millares 3 2 3 2 3 2 4 2" xfId="2854" xr:uid="{00000000-0005-0000-0000-00004F050000}"/>
    <cellStyle name="Millares 3 2 3 2 3 2 5" xfId="2849" xr:uid="{00000000-0005-0000-0000-000050050000}"/>
    <cellStyle name="Millares 3 2 3 2 3 3" xfId="741" xr:uid="{00000000-0005-0000-0000-000051050000}"/>
    <cellStyle name="Millares 3 2 3 2 3 3 2" xfId="742" xr:uid="{00000000-0005-0000-0000-000052050000}"/>
    <cellStyle name="Millares 3 2 3 2 3 3 2 2" xfId="2856" xr:uid="{00000000-0005-0000-0000-000053050000}"/>
    <cellStyle name="Millares 3 2 3 2 3 3 3" xfId="743" xr:uid="{00000000-0005-0000-0000-000054050000}"/>
    <cellStyle name="Millares 3 2 3 2 3 3 3 2" xfId="2857" xr:uid="{00000000-0005-0000-0000-000055050000}"/>
    <cellStyle name="Millares 3 2 3 2 3 3 4" xfId="2855" xr:uid="{00000000-0005-0000-0000-000056050000}"/>
    <cellStyle name="Millares 3 2 3 2 3 4" xfId="744" xr:uid="{00000000-0005-0000-0000-000057050000}"/>
    <cellStyle name="Millares 3 2 3 2 3 4 2" xfId="2858" xr:uid="{00000000-0005-0000-0000-000058050000}"/>
    <cellStyle name="Millares 3 2 3 2 3 5" xfId="745" xr:uid="{00000000-0005-0000-0000-000059050000}"/>
    <cellStyle name="Millares 3 2 3 2 3 5 2" xfId="2859" xr:uid="{00000000-0005-0000-0000-00005A050000}"/>
    <cellStyle name="Millares 3 2 3 2 3 6" xfId="2848" xr:uid="{00000000-0005-0000-0000-00005B050000}"/>
    <cellStyle name="Millares 3 2 3 2 4" xfId="746" xr:uid="{00000000-0005-0000-0000-00005C050000}"/>
    <cellStyle name="Millares 3 2 3 2 4 2" xfId="747" xr:uid="{00000000-0005-0000-0000-00005D050000}"/>
    <cellStyle name="Millares 3 2 3 2 4 2 2" xfId="748" xr:uid="{00000000-0005-0000-0000-00005E050000}"/>
    <cellStyle name="Millares 3 2 3 2 4 2 2 2" xfId="2862" xr:uid="{00000000-0005-0000-0000-00005F050000}"/>
    <cellStyle name="Millares 3 2 3 2 4 2 3" xfId="749" xr:uid="{00000000-0005-0000-0000-000060050000}"/>
    <cellStyle name="Millares 3 2 3 2 4 2 3 2" xfId="2863" xr:uid="{00000000-0005-0000-0000-000061050000}"/>
    <cellStyle name="Millares 3 2 3 2 4 2 4" xfId="2861" xr:uid="{00000000-0005-0000-0000-000062050000}"/>
    <cellStyle name="Millares 3 2 3 2 4 3" xfId="750" xr:uid="{00000000-0005-0000-0000-000063050000}"/>
    <cellStyle name="Millares 3 2 3 2 4 3 2" xfId="2864" xr:uid="{00000000-0005-0000-0000-000064050000}"/>
    <cellStyle name="Millares 3 2 3 2 4 4" xfId="751" xr:uid="{00000000-0005-0000-0000-000065050000}"/>
    <cellStyle name="Millares 3 2 3 2 4 4 2" xfId="2865" xr:uid="{00000000-0005-0000-0000-000066050000}"/>
    <cellStyle name="Millares 3 2 3 2 4 5" xfId="2860" xr:uid="{00000000-0005-0000-0000-000067050000}"/>
    <cellStyle name="Millares 3 2 3 2 5" xfId="752" xr:uid="{00000000-0005-0000-0000-000068050000}"/>
    <cellStyle name="Millares 3 2 3 2 5 2" xfId="753" xr:uid="{00000000-0005-0000-0000-000069050000}"/>
    <cellStyle name="Millares 3 2 3 2 5 2 2" xfId="2867" xr:uid="{00000000-0005-0000-0000-00006A050000}"/>
    <cellStyle name="Millares 3 2 3 2 5 3" xfId="754" xr:uid="{00000000-0005-0000-0000-00006B050000}"/>
    <cellStyle name="Millares 3 2 3 2 5 3 2" xfId="2868" xr:uid="{00000000-0005-0000-0000-00006C050000}"/>
    <cellStyle name="Millares 3 2 3 2 5 4" xfId="2866" xr:uid="{00000000-0005-0000-0000-00006D050000}"/>
    <cellStyle name="Millares 3 2 3 2 6" xfId="755" xr:uid="{00000000-0005-0000-0000-00006E050000}"/>
    <cellStyle name="Millares 3 2 3 2 6 2" xfId="2869" xr:uid="{00000000-0005-0000-0000-00006F050000}"/>
    <cellStyle name="Millares 3 2 3 2 7" xfId="756" xr:uid="{00000000-0005-0000-0000-000070050000}"/>
    <cellStyle name="Millares 3 2 3 2 7 2" xfId="2870" xr:uid="{00000000-0005-0000-0000-000071050000}"/>
    <cellStyle name="Millares 3 2 3 2 8" xfId="2823" xr:uid="{00000000-0005-0000-0000-000072050000}"/>
    <cellStyle name="Millares 3 2 3 3" xfId="757" xr:uid="{00000000-0005-0000-0000-000073050000}"/>
    <cellStyle name="Millares 3 2 3 3 2" xfId="758" xr:uid="{00000000-0005-0000-0000-000074050000}"/>
    <cellStyle name="Millares 3 2 3 3 2 2" xfId="759" xr:uid="{00000000-0005-0000-0000-000075050000}"/>
    <cellStyle name="Millares 3 2 3 3 2 2 2" xfId="760" xr:uid="{00000000-0005-0000-0000-000076050000}"/>
    <cellStyle name="Millares 3 2 3 3 2 2 2 2" xfId="761" xr:uid="{00000000-0005-0000-0000-000077050000}"/>
    <cellStyle name="Millares 3 2 3 3 2 2 2 2 2" xfId="2875" xr:uid="{00000000-0005-0000-0000-000078050000}"/>
    <cellStyle name="Millares 3 2 3 3 2 2 2 3" xfId="762" xr:uid="{00000000-0005-0000-0000-000079050000}"/>
    <cellStyle name="Millares 3 2 3 3 2 2 2 3 2" xfId="2876" xr:uid="{00000000-0005-0000-0000-00007A050000}"/>
    <cellStyle name="Millares 3 2 3 3 2 2 2 4" xfId="2874" xr:uid="{00000000-0005-0000-0000-00007B050000}"/>
    <cellStyle name="Millares 3 2 3 3 2 2 3" xfId="763" xr:uid="{00000000-0005-0000-0000-00007C050000}"/>
    <cellStyle name="Millares 3 2 3 3 2 2 3 2" xfId="2877" xr:uid="{00000000-0005-0000-0000-00007D050000}"/>
    <cellStyle name="Millares 3 2 3 3 2 2 4" xfId="764" xr:uid="{00000000-0005-0000-0000-00007E050000}"/>
    <cellStyle name="Millares 3 2 3 3 2 2 4 2" xfId="2878" xr:uid="{00000000-0005-0000-0000-00007F050000}"/>
    <cellStyle name="Millares 3 2 3 3 2 2 5" xfId="2873" xr:uid="{00000000-0005-0000-0000-000080050000}"/>
    <cellStyle name="Millares 3 2 3 3 2 3" xfId="765" xr:uid="{00000000-0005-0000-0000-000081050000}"/>
    <cellStyle name="Millares 3 2 3 3 2 3 2" xfId="766" xr:uid="{00000000-0005-0000-0000-000082050000}"/>
    <cellStyle name="Millares 3 2 3 3 2 3 2 2" xfId="2880" xr:uid="{00000000-0005-0000-0000-000083050000}"/>
    <cellStyle name="Millares 3 2 3 3 2 3 3" xfId="767" xr:uid="{00000000-0005-0000-0000-000084050000}"/>
    <cellStyle name="Millares 3 2 3 3 2 3 3 2" xfId="2881" xr:uid="{00000000-0005-0000-0000-000085050000}"/>
    <cellStyle name="Millares 3 2 3 3 2 3 4" xfId="2879" xr:uid="{00000000-0005-0000-0000-000086050000}"/>
    <cellStyle name="Millares 3 2 3 3 2 4" xfId="768" xr:uid="{00000000-0005-0000-0000-000087050000}"/>
    <cellStyle name="Millares 3 2 3 3 2 4 2" xfId="2882" xr:uid="{00000000-0005-0000-0000-000088050000}"/>
    <cellStyle name="Millares 3 2 3 3 2 5" xfId="769" xr:uid="{00000000-0005-0000-0000-000089050000}"/>
    <cellStyle name="Millares 3 2 3 3 2 5 2" xfId="2883" xr:uid="{00000000-0005-0000-0000-00008A050000}"/>
    <cellStyle name="Millares 3 2 3 3 2 6" xfId="2872" xr:uid="{00000000-0005-0000-0000-00008B050000}"/>
    <cellStyle name="Millares 3 2 3 3 3" xfId="770" xr:uid="{00000000-0005-0000-0000-00008C050000}"/>
    <cellStyle name="Millares 3 2 3 3 3 2" xfId="771" xr:uid="{00000000-0005-0000-0000-00008D050000}"/>
    <cellStyle name="Millares 3 2 3 3 3 2 2" xfId="772" xr:uid="{00000000-0005-0000-0000-00008E050000}"/>
    <cellStyle name="Millares 3 2 3 3 3 2 2 2" xfId="2886" xr:uid="{00000000-0005-0000-0000-00008F050000}"/>
    <cellStyle name="Millares 3 2 3 3 3 2 3" xfId="773" xr:uid="{00000000-0005-0000-0000-000090050000}"/>
    <cellStyle name="Millares 3 2 3 3 3 2 3 2" xfId="2887" xr:uid="{00000000-0005-0000-0000-000091050000}"/>
    <cellStyle name="Millares 3 2 3 3 3 2 4" xfId="2885" xr:uid="{00000000-0005-0000-0000-000092050000}"/>
    <cellStyle name="Millares 3 2 3 3 3 3" xfId="774" xr:uid="{00000000-0005-0000-0000-000093050000}"/>
    <cellStyle name="Millares 3 2 3 3 3 3 2" xfId="2888" xr:uid="{00000000-0005-0000-0000-000094050000}"/>
    <cellStyle name="Millares 3 2 3 3 3 4" xfId="775" xr:uid="{00000000-0005-0000-0000-000095050000}"/>
    <cellStyle name="Millares 3 2 3 3 3 4 2" xfId="2889" xr:uid="{00000000-0005-0000-0000-000096050000}"/>
    <cellStyle name="Millares 3 2 3 3 3 5" xfId="2884" xr:uid="{00000000-0005-0000-0000-000097050000}"/>
    <cellStyle name="Millares 3 2 3 3 4" xfId="776" xr:uid="{00000000-0005-0000-0000-000098050000}"/>
    <cellStyle name="Millares 3 2 3 3 4 2" xfId="777" xr:uid="{00000000-0005-0000-0000-000099050000}"/>
    <cellStyle name="Millares 3 2 3 3 4 2 2" xfId="2891" xr:uid="{00000000-0005-0000-0000-00009A050000}"/>
    <cellStyle name="Millares 3 2 3 3 4 3" xfId="778" xr:uid="{00000000-0005-0000-0000-00009B050000}"/>
    <cellStyle name="Millares 3 2 3 3 4 3 2" xfId="2892" xr:uid="{00000000-0005-0000-0000-00009C050000}"/>
    <cellStyle name="Millares 3 2 3 3 4 4" xfId="2890" xr:uid="{00000000-0005-0000-0000-00009D050000}"/>
    <cellStyle name="Millares 3 2 3 3 5" xfId="779" xr:uid="{00000000-0005-0000-0000-00009E050000}"/>
    <cellStyle name="Millares 3 2 3 3 5 2" xfId="2893" xr:uid="{00000000-0005-0000-0000-00009F050000}"/>
    <cellStyle name="Millares 3 2 3 3 6" xfId="780" xr:uid="{00000000-0005-0000-0000-0000A0050000}"/>
    <cellStyle name="Millares 3 2 3 3 6 2" xfId="2894" xr:uid="{00000000-0005-0000-0000-0000A1050000}"/>
    <cellStyle name="Millares 3 2 3 3 7" xfId="2871" xr:uid="{00000000-0005-0000-0000-0000A2050000}"/>
    <cellStyle name="Millares 3 2 3 4" xfId="781" xr:uid="{00000000-0005-0000-0000-0000A3050000}"/>
    <cellStyle name="Millares 3 2 3 4 2" xfId="782" xr:uid="{00000000-0005-0000-0000-0000A4050000}"/>
    <cellStyle name="Millares 3 2 3 4 2 2" xfId="783" xr:uid="{00000000-0005-0000-0000-0000A5050000}"/>
    <cellStyle name="Millares 3 2 3 4 2 2 2" xfId="784" xr:uid="{00000000-0005-0000-0000-0000A6050000}"/>
    <cellStyle name="Millares 3 2 3 4 2 2 2 2" xfId="2898" xr:uid="{00000000-0005-0000-0000-0000A7050000}"/>
    <cellStyle name="Millares 3 2 3 4 2 2 3" xfId="785" xr:uid="{00000000-0005-0000-0000-0000A8050000}"/>
    <cellStyle name="Millares 3 2 3 4 2 2 3 2" xfId="2899" xr:uid="{00000000-0005-0000-0000-0000A9050000}"/>
    <cellStyle name="Millares 3 2 3 4 2 2 4" xfId="2897" xr:uid="{00000000-0005-0000-0000-0000AA050000}"/>
    <cellStyle name="Millares 3 2 3 4 2 3" xfId="786" xr:uid="{00000000-0005-0000-0000-0000AB050000}"/>
    <cellStyle name="Millares 3 2 3 4 2 3 2" xfId="2900" xr:uid="{00000000-0005-0000-0000-0000AC050000}"/>
    <cellStyle name="Millares 3 2 3 4 2 4" xfId="787" xr:uid="{00000000-0005-0000-0000-0000AD050000}"/>
    <cellStyle name="Millares 3 2 3 4 2 4 2" xfId="2901" xr:uid="{00000000-0005-0000-0000-0000AE050000}"/>
    <cellStyle name="Millares 3 2 3 4 2 5" xfId="2896" xr:uid="{00000000-0005-0000-0000-0000AF050000}"/>
    <cellStyle name="Millares 3 2 3 4 3" xfId="788" xr:uid="{00000000-0005-0000-0000-0000B0050000}"/>
    <cellStyle name="Millares 3 2 3 4 3 2" xfId="789" xr:uid="{00000000-0005-0000-0000-0000B1050000}"/>
    <cellStyle name="Millares 3 2 3 4 3 2 2" xfId="2903" xr:uid="{00000000-0005-0000-0000-0000B2050000}"/>
    <cellStyle name="Millares 3 2 3 4 3 3" xfId="790" xr:uid="{00000000-0005-0000-0000-0000B3050000}"/>
    <cellStyle name="Millares 3 2 3 4 3 3 2" xfId="2904" xr:uid="{00000000-0005-0000-0000-0000B4050000}"/>
    <cellStyle name="Millares 3 2 3 4 3 4" xfId="2902" xr:uid="{00000000-0005-0000-0000-0000B5050000}"/>
    <cellStyle name="Millares 3 2 3 4 4" xfId="791" xr:uid="{00000000-0005-0000-0000-0000B6050000}"/>
    <cellStyle name="Millares 3 2 3 4 4 2" xfId="2905" xr:uid="{00000000-0005-0000-0000-0000B7050000}"/>
    <cellStyle name="Millares 3 2 3 4 5" xfId="792" xr:uid="{00000000-0005-0000-0000-0000B8050000}"/>
    <cellStyle name="Millares 3 2 3 4 5 2" xfId="2906" xr:uid="{00000000-0005-0000-0000-0000B9050000}"/>
    <cellStyle name="Millares 3 2 3 4 6" xfId="2895" xr:uid="{00000000-0005-0000-0000-0000BA050000}"/>
    <cellStyle name="Millares 3 2 3 5" xfId="793" xr:uid="{00000000-0005-0000-0000-0000BB050000}"/>
    <cellStyle name="Millares 3 2 3 5 2" xfId="794" xr:uid="{00000000-0005-0000-0000-0000BC050000}"/>
    <cellStyle name="Millares 3 2 3 5 2 2" xfId="795" xr:uid="{00000000-0005-0000-0000-0000BD050000}"/>
    <cellStyle name="Millares 3 2 3 5 2 2 2" xfId="2909" xr:uid="{00000000-0005-0000-0000-0000BE050000}"/>
    <cellStyle name="Millares 3 2 3 5 2 3" xfId="796" xr:uid="{00000000-0005-0000-0000-0000BF050000}"/>
    <cellStyle name="Millares 3 2 3 5 2 3 2" xfId="2910" xr:uid="{00000000-0005-0000-0000-0000C0050000}"/>
    <cellStyle name="Millares 3 2 3 5 2 4" xfId="2908" xr:uid="{00000000-0005-0000-0000-0000C1050000}"/>
    <cellStyle name="Millares 3 2 3 5 3" xfId="797" xr:uid="{00000000-0005-0000-0000-0000C2050000}"/>
    <cellStyle name="Millares 3 2 3 5 3 2" xfId="2911" xr:uid="{00000000-0005-0000-0000-0000C3050000}"/>
    <cellStyle name="Millares 3 2 3 5 4" xfId="798" xr:uid="{00000000-0005-0000-0000-0000C4050000}"/>
    <cellStyle name="Millares 3 2 3 5 4 2" xfId="2912" xr:uid="{00000000-0005-0000-0000-0000C5050000}"/>
    <cellStyle name="Millares 3 2 3 5 5" xfId="2907" xr:uid="{00000000-0005-0000-0000-0000C6050000}"/>
    <cellStyle name="Millares 3 2 3 6" xfId="799" xr:uid="{00000000-0005-0000-0000-0000C7050000}"/>
    <cellStyle name="Millares 3 2 3 6 2" xfId="800" xr:uid="{00000000-0005-0000-0000-0000C8050000}"/>
    <cellStyle name="Millares 3 2 3 6 2 2" xfId="2914" xr:uid="{00000000-0005-0000-0000-0000C9050000}"/>
    <cellStyle name="Millares 3 2 3 6 3" xfId="801" xr:uid="{00000000-0005-0000-0000-0000CA050000}"/>
    <cellStyle name="Millares 3 2 3 6 3 2" xfId="2915" xr:uid="{00000000-0005-0000-0000-0000CB050000}"/>
    <cellStyle name="Millares 3 2 3 6 4" xfId="2913" xr:uid="{00000000-0005-0000-0000-0000CC050000}"/>
    <cellStyle name="Millares 3 2 3 7" xfId="802" xr:uid="{00000000-0005-0000-0000-0000CD050000}"/>
    <cellStyle name="Millares 3 2 3 7 2" xfId="2916" xr:uid="{00000000-0005-0000-0000-0000CE050000}"/>
    <cellStyle name="Millares 3 2 3 8" xfId="803" xr:uid="{00000000-0005-0000-0000-0000CF050000}"/>
    <cellStyle name="Millares 3 2 3 8 2" xfId="2917" xr:uid="{00000000-0005-0000-0000-0000D0050000}"/>
    <cellStyle name="Millares 3 2 3 9" xfId="2822" xr:uid="{00000000-0005-0000-0000-0000D1050000}"/>
    <cellStyle name="Millares 3 2 4" xfId="804" xr:uid="{00000000-0005-0000-0000-0000D2050000}"/>
    <cellStyle name="Millares 3 2 4 2" xfId="805" xr:uid="{00000000-0005-0000-0000-0000D3050000}"/>
    <cellStyle name="Millares 3 2 4 2 2" xfId="806" xr:uid="{00000000-0005-0000-0000-0000D4050000}"/>
    <cellStyle name="Millares 3 2 4 2 2 2" xfId="807" xr:uid="{00000000-0005-0000-0000-0000D5050000}"/>
    <cellStyle name="Millares 3 2 4 2 2 2 2" xfId="808" xr:uid="{00000000-0005-0000-0000-0000D6050000}"/>
    <cellStyle name="Millares 3 2 4 2 2 2 2 2" xfId="809" xr:uid="{00000000-0005-0000-0000-0000D7050000}"/>
    <cellStyle name="Millares 3 2 4 2 2 2 2 2 2" xfId="810" xr:uid="{00000000-0005-0000-0000-0000D8050000}"/>
    <cellStyle name="Millares 3 2 4 2 2 2 2 2 2 2" xfId="2924" xr:uid="{00000000-0005-0000-0000-0000D9050000}"/>
    <cellStyle name="Millares 3 2 4 2 2 2 2 2 3" xfId="811" xr:uid="{00000000-0005-0000-0000-0000DA050000}"/>
    <cellStyle name="Millares 3 2 4 2 2 2 2 2 3 2" xfId="2925" xr:uid="{00000000-0005-0000-0000-0000DB050000}"/>
    <cellStyle name="Millares 3 2 4 2 2 2 2 2 4" xfId="2923" xr:uid="{00000000-0005-0000-0000-0000DC050000}"/>
    <cellStyle name="Millares 3 2 4 2 2 2 2 3" xfId="812" xr:uid="{00000000-0005-0000-0000-0000DD050000}"/>
    <cellStyle name="Millares 3 2 4 2 2 2 2 3 2" xfId="2926" xr:uid="{00000000-0005-0000-0000-0000DE050000}"/>
    <cellStyle name="Millares 3 2 4 2 2 2 2 4" xfId="813" xr:uid="{00000000-0005-0000-0000-0000DF050000}"/>
    <cellStyle name="Millares 3 2 4 2 2 2 2 4 2" xfId="2927" xr:uid="{00000000-0005-0000-0000-0000E0050000}"/>
    <cellStyle name="Millares 3 2 4 2 2 2 2 5" xfId="2922" xr:uid="{00000000-0005-0000-0000-0000E1050000}"/>
    <cellStyle name="Millares 3 2 4 2 2 2 3" xfId="814" xr:uid="{00000000-0005-0000-0000-0000E2050000}"/>
    <cellStyle name="Millares 3 2 4 2 2 2 3 2" xfId="815" xr:uid="{00000000-0005-0000-0000-0000E3050000}"/>
    <cellStyle name="Millares 3 2 4 2 2 2 3 2 2" xfId="2929" xr:uid="{00000000-0005-0000-0000-0000E4050000}"/>
    <cellStyle name="Millares 3 2 4 2 2 2 3 3" xfId="816" xr:uid="{00000000-0005-0000-0000-0000E5050000}"/>
    <cellStyle name="Millares 3 2 4 2 2 2 3 3 2" xfId="2930" xr:uid="{00000000-0005-0000-0000-0000E6050000}"/>
    <cellStyle name="Millares 3 2 4 2 2 2 3 4" xfId="2928" xr:uid="{00000000-0005-0000-0000-0000E7050000}"/>
    <cellStyle name="Millares 3 2 4 2 2 2 4" xfId="817" xr:uid="{00000000-0005-0000-0000-0000E8050000}"/>
    <cellStyle name="Millares 3 2 4 2 2 2 4 2" xfId="2931" xr:uid="{00000000-0005-0000-0000-0000E9050000}"/>
    <cellStyle name="Millares 3 2 4 2 2 2 5" xfId="818" xr:uid="{00000000-0005-0000-0000-0000EA050000}"/>
    <cellStyle name="Millares 3 2 4 2 2 2 5 2" xfId="2932" xr:uid="{00000000-0005-0000-0000-0000EB050000}"/>
    <cellStyle name="Millares 3 2 4 2 2 2 6" xfId="2921" xr:uid="{00000000-0005-0000-0000-0000EC050000}"/>
    <cellStyle name="Millares 3 2 4 2 2 3" xfId="819" xr:uid="{00000000-0005-0000-0000-0000ED050000}"/>
    <cellStyle name="Millares 3 2 4 2 2 3 2" xfId="820" xr:uid="{00000000-0005-0000-0000-0000EE050000}"/>
    <cellStyle name="Millares 3 2 4 2 2 3 2 2" xfId="821" xr:uid="{00000000-0005-0000-0000-0000EF050000}"/>
    <cellStyle name="Millares 3 2 4 2 2 3 2 2 2" xfId="2935" xr:uid="{00000000-0005-0000-0000-0000F0050000}"/>
    <cellStyle name="Millares 3 2 4 2 2 3 2 3" xfId="822" xr:uid="{00000000-0005-0000-0000-0000F1050000}"/>
    <cellStyle name="Millares 3 2 4 2 2 3 2 3 2" xfId="2936" xr:uid="{00000000-0005-0000-0000-0000F2050000}"/>
    <cellStyle name="Millares 3 2 4 2 2 3 2 4" xfId="2934" xr:uid="{00000000-0005-0000-0000-0000F3050000}"/>
    <cellStyle name="Millares 3 2 4 2 2 3 3" xfId="823" xr:uid="{00000000-0005-0000-0000-0000F4050000}"/>
    <cellStyle name="Millares 3 2 4 2 2 3 3 2" xfId="2937" xr:uid="{00000000-0005-0000-0000-0000F5050000}"/>
    <cellStyle name="Millares 3 2 4 2 2 3 4" xfId="824" xr:uid="{00000000-0005-0000-0000-0000F6050000}"/>
    <cellStyle name="Millares 3 2 4 2 2 3 4 2" xfId="2938" xr:uid="{00000000-0005-0000-0000-0000F7050000}"/>
    <cellStyle name="Millares 3 2 4 2 2 3 5" xfId="2933" xr:uid="{00000000-0005-0000-0000-0000F8050000}"/>
    <cellStyle name="Millares 3 2 4 2 2 4" xfId="825" xr:uid="{00000000-0005-0000-0000-0000F9050000}"/>
    <cellStyle name="Millares 3 2 4 2 2 4 2" xfId="826" xr:uid="{00000000-0005-0000-0000-0000FA050000}"/>
    <cellStyle name="Millares 3 2 4 2 2 4 2 2" xfId="2940" xr:uid="{00000000-0005-0000-0000-0000FB050000}"/>
    <cellStyle name="Millares 3 2 4 2 2 4 3" xfId="827" xr:uid="{00000000-0005-0000-0000-0000FC050000}"/>
    <cellStyle name="Millares 3 2 4 2 2 4 3 2" xfId="2941" xr:uid="{00000000-0005-0000-0000-0000FD050000}"/>
    <cellStyle name="Millares 3 2 4 2 2 4 4" xfId="2939" xr:uid="{00000000-0005-0000-0000-0000FE050000}"/>
    <cellStyle name="Millares 3 2 4 2 2 5" xfId="828" xr:uid="{00000000-0005-0000-0000-0000FF050000}"/>
    <cellStyle name="Millares 3 2 4 2 2 5 2" xfId="2942" xr:uid="{00000000-0005-0000-0000-000000060000}"/>
    <cellStyle name="Millares 3 2 4 2 2 6" xfId="829" xr:uid="{00000000-0005-0000-0000-000001060000}"/>
    <cellStyle name="Millares 3 2 4 2 2 6 2" xfId="2943" xr:uid="{00000000-0005-0000-0000-000002060000}"/>
    <cellStyle name="Millares 3 2 4 2 2 7" xfId="2920" xr:uid="{00000000-0005-0000-0000-000003060000}"/>
    <cellStyle name="Millares 3 2 4 2 3" xfId="830" xr:uid="{00000000-0005-0000-0000-000004060000}"/>
    <cellStyle name="Millares 3 2 4 2 3 2" xfId="831" xr:uid="{00000000-0005-0000-0000-000005060000}"/>
    <cellStyle name="Millares 3 2 4 2 3 2 2" xfId="832" xr:uid="{00000000-0005-0000-0000-000006060000}"/>
    <cellStyle name="Millares 3 2 4 2 3 2 2 2" xfId="833" xr:uid="{00000000-0005-0000-0000-000007060000}"/>
    <cellStyle name="Millares 3 2 4 2 3 2 2 2 2" xfId="2947" xr:uid="{00000000-0005-0000-0000-000008060000}"/>
    <cellStyle name="Millares 3 2 4 2 3 2 2 3" xfId="834" xr:uid="{00000000-0005-0000-0000-000009060000}"/>
    <cellStyle name="Millares 3 2 4 2 3 2 2 3 2" xfId="2948" xr:uid="{00000000-0005-0000-0000-00000A060000}"/>
    <cellStyle name="Millares 3 2 4 2 3 2 2 4" xfId="2946" xr:uid="{00000000-0005-0000-0000-00000B060000}"/>
    <cellStyle name="Millares 3 2 4 2 3 2 3" xfId="835" xr:uid="{00000000-0005-0000-0000-00000C060000}"/>
    <cellStyle name="Millares 3 2 4 2 3 2 3 2" xfId="2949" xr:uid="{00000000-0005-0000-0000-00000D060000}"/>
    <cellStyle name="Millares 3 2 4 2 3 2 4" xfId="836" xr:uid="{00000000-0005-0000-0000-00000E060000}"/>
    <cellStyle name="Millares 3 2 4 2 3 2 4 2" xfId="2950" xr:uid="{00000000-0005-0000-0000-00000F060000}"/>
    <cellStyle name="Millares 3 2 4 2 3 2 5" xfId="2945" xr:uid="{00000000-0005-0000-0000-000010060000}"/>
    <cellStyle name="Millares 3 2 4 2 3 3" xfId="837" xr:uid="{00000000-0005-0000-0000-000011060000}"/>
    <cellStyle name="Millares 3 2 4 2 3 3 2" xfId="838" xr:uid="{00000000-0005-0000-0000-000012060000}"/>
    <cellStyle name="Millares 3 2 4 2 3 3 2 2" xfId="2952" xr:uid="{00000000-0005-0000-0000-000013060000}"/>
    <cellStyle name="Millares 3 2 4 2 3 3 3" xfId="839" xr:uid="{00000000-0005-0000-0000-000014060000}"/>
    <cellStyle name="Millares 3 2 4 2 3 3 3 2" xfId="2953" xr:uid="{00000000-0005-0000-0000-000015060000}"/>
    <cellStyle name="Millares 3 2 4 2 3 3 4" xfId="2951" xr:uid="{00000000-0005-0000-0000-000016060000}"/>
    <cellStyle name="Millares 3 2 4 2 3 4" xfId="840" xr:uid="{00000000-0005-0000-0000-000017060000}"/>
    <cellStyle name="Millares 3 2 4 2 3 4 2" xfId="2954" xr:uid="{00000000-0005-0000-0000-000018060000}"/>
    <cellStyle name="Millares 3 2 4 2 3 5" xfId="841" xr:uid="{00000000-0005-0000-0000-000019060000}"/>
    <cellStyle name="Millares 3 2 4 2 3 5 2" xfId="2955" xr:uid="{00000000-0005-0000-0000-00001A060000}"/>
    <cellStyle name="Millares 3 2 4 2 3 6" xfId="2944" xr:uid="{00000000-0005-0000-0000-00001B060000}"/>
    <cellStyle name="Millares 3 2 4 2 4" xfId="842" xr:uid="{00000000-0005-0000-0000-00001C060000}"/>
    <cellStyle name="Millares 3 2 4 2 4 2" xfId="843" xr:uid="{00000000-0005-0000-0000-00001D060000}"/>
    <cellStyle name="Millares 3 2 4 2 4 2 2" xfId="844" xr:uid="{00000000-0005-0000-0000-00001E060000}"/>
    <cellStyle name="Millares 3 2 4 2 4 2 2 2" xfId="2958" xr:uid="{00000000-0005-0000-0000-00001F060000}"/>
    <cellStyle name="Millares 3 2 4 2 4 2 3" xfId="845" xr:uid="{00000000-0005-0000-0000-000020060000}"/>
    <cellStyle name="Millares 3 2 4 2 4 2 3 2" xfId="2959" xr:uid="{00000000-0005-0000-0000-000021060000}"/>
    <cellStyle name="Millares 3 2 4 2 4 2 4" xfId="2957" xr:uid="{00000000-0005-0000-0000-000022060000}"/>
    <cellStyle name="Millares 3 2 4 2 4 3" xfId="846" xr:uid="{00000000-0005-0000-0000-000023060000}"/>
    <cellStyle name="Millares 3 2 4 2 4 3 2" xfId="2960" xr:uid="{00000000-0005-0000-0000-000024060000}"/>
    <cellStyle name="Millares 3 2 4 2 4 4" xfId="847" xr:uid="{00000000-0005-0000-0000-000025060000}"/>
    <cellStyle name="Millares 3 2 4 2 4 4 2" xfId="2961" xr:uid="{00000000-0005-0000-0000-000026060000}"/>
    <cellStyle name="Millares 3 2 4 2 4 5" xfId="2956" xr:uid="{00000000-0005-0000-0000-000027060000}"/>
    <cellStyle name="Millares 3 2 4 2 5" xfId="848" xr:uid="{00000000-0005-0000-0000-000028060000}"/>
    <cellStyle name="Millares 3 2 4 2 5 2" xfId="849" xr:uid="{00000000-0005-0000-0000-000029060000}"/>
    <cellStyle name="Millares 3 2 4 2 5 2 2" xfId="2963" xr:uid="{00000000-0005-0000-0000-00002A060000}"/>
    <cellStyle name="Millares 3 2 4 2 5 3" xfId="850" xr:uid="{00000000-0005-0000-0000-00002B060000}"/>
    <cellStyle name="Millares 3 2 4 2 5 3 2" xfId="2964" xr:uid="{00000000-0005-0000-0000-00002C060000}"/>
    <cellStyle name="Millares 3 2 4 2 5 4" xfId="2962" xr:uid="{00000000-0005-0000-0000-00002D060000}"/>
    <cellStyle name="Millares 3 2 4 2 6" xfId="851" xr:uid="{00000000-0005-0000-0000-00002E060000}"/>
    <cellStyle name="Millares 3 2 4 2 6 2" xfId="2965" xr:uid="{00000000-0005-0000-0000-00002F060000}"/>
    <cellStyle name="Millares 3 2 4 2 7" xfId="852" xr:uid="{00000000-0005-0000-0000-000030060000}"/>
    <cellStyle name="Millares 3 2 4 2 7 2" xfId="2966" xr:uid="{00000000-0005-0000-0000-000031060000}"/>
    <cellStyle name="Millares 3 2 4 2 8" xfId="2919" xr:uid="{00000000-0005-0000-0000-000032060000}"/>
    <cellStyle name="Millares 3 2 4 3" xfId="853" xr:uid="{00000000-0005-0000-0000-000033060000}"/>
    <cellStyle name="Millares 3 2 4 3 2" xfId="854" xr:uid="{00000000-0005-0000-0000-000034060000}"/>
    <cellStyle name="Millares 3 2 4 3 2 2" xfId="855" xr:uid="{00000000-0005-0000-0000-000035060000}"/>
    <cellStyle name="Millares 3 2 4 3 2 2 2" xfId="856" xr:uid="{00000000-0005-0000-0000-000036060000}"/>
    <cellStyle name="Millares 3 2 4 3 2 2 2 2" xfId="857" xr:uid="{00000000-0005-0000-0000-000037060000}"/>
    <cellStyle name="Millares 3 2 4 3 2 2 2 2 2" xfId="2971" xr:uid="{00000000-0005-0000-0000-000038060000}"/>
    <cellStyle name="Millares 3 2 4 3 2 2 2 3" xfId="858" xr:uid="{00000000-0005-0000-0000-000039060000}"/>
    <cellStyle name="Millares 3 2 4 3 2 2 2 3 2" xfId="2972" xr:uid="{00000000-0005-0000-0000-00003A060000}"/>
    <cellStyle name="Millares 3 2 4 3 2 2 2 4" xfId="2970" xr:uid="{00000000-0005-0000-0000-00003B060000}"/>
    <cellStyle name="Millares 3 2 4 3 2 2 3" xfId="859" xr:uid="{00000000-0005-0000-0000-00003C060000}"/>
    <cellStyle name="Millares 3 2 4 3 2 2 3 2" xfId="2973" xr:uid="{00000000-0005-0000-0000-00003D060000}"/>
    <cellStyle name="Millares 3 2 4 3 2 2 4" xfId="860" xr:uid="{00000000-0005-0000-0000-00003E060000}"/>
    <cellStyle name="Millares 3 2 4 3 2 2 4 2" xfId="2974" xr:uid="{00000000-0005-0000-0000-00003F060000}"/>
    <cellStyle name="Millares 3 2 4 3 2 2 5" xfId="2969" xr:uid="{00000000-0005-0000-0000-000040060000}"/>
    <cellStyle name="Millares 3 2 4 3 2 3" xfId="861" xr:uid="{00000000-0005-0000-0000-000041060000}"/>
    <cellStyle name="Millares 3 2 4 3 2 3 2" xfId="862" xr:uid="{00000000-0005-0000-0000-000042060000}"/>
    <cellStyle name="Millares 3 2 4 3 2 3 2 2" xfId="2976" xr:uid="{00000000-0005-0000-0000-000043060000}"/>
    <cellStyle name="Millares 3 2 4 3 2 3 3" xfId="863" xr:uid="{00000000-0005-0000-0000-000044060000}"/>
    <cellStyle name="Millares 3 2 4 3 2 3 3 2" xfId="2977" xr:uid="{00000000-0005-0000-0000-000045060000}"/>
    <cellStyle name="Millares 3 2 4 3 2 3 4" xfId="2975" xr:uid="{00000000-0005-0000-0000-000046060000}"/>
    <cellStyle name="Millares 3 2 4 3 2 4" xfId="864" xr:uid="{00000000-0005-0000-0000-000047060000}"/>
    <cellStyle name="Millares 3 2 4 3 2 4 2" xfId="2978" xr:uid="{00000000-0005-0000-0000-000048060000}"/>
    <cellStyle name="Millares 3 2 4 3 2 5" xfId="865" xr:uid="{00000000-0005-0000-0000-000049060000}"/>
    <cellStyle name="Millares 3 2 4 3 2 5 2" xfId="2979" xr:uid="{00000000-0005-0000-0000-00004A060000}"/>
    <cellStyle name="Millares 3 2 4 3 2 6" xfId="2968" xr:uid="{00000000-0005-0000-0000-00004B060000}"/>
    <cellStyle name="Millares 3 2 4 3 3" xfId="866" xr:uid="{00000000-0005-0000-0000-00004C060000}"/>
    <cellStyle name="Millares 3 2 4 3 3 2" xfId="867" xr:uid="{00000000-0005-0000-0000-00004D060000}"/>
    <cellStyle name="Millares 3 2 4 3 3 2 2" xfId="868" xr:uid="{00000000-0005-0000-0000-00004E060000}"/>
    <cellStyle name="Millares 3 2 4 3 3 2 2 2" xfId="2982" xr:uid="{00000000-0005-0000-0000-00004F060000}"/>
    <cellStyle name="Millares 3 2 4 3 3 2 3" xfId="869" xr:uid="{00000000-0005-0000-0000-000050060000}"/>
    <cellStyle name="Millares 3 2 4 3 3 2 3 2" xfId="2983" xr:uid="{00000000-0005-0000-0000-000051060000}"/>
    <cellStyle name="Millares 3 2 4 3 3 2 4" xfId="2981" xr:uid="{00000000-0005-0000-0000-000052060000}"/>
    <cellStyle name="Millares 3 2 4 3 3 3" xfId="870" xr:uid="{00000000-0005-0000-0000-000053060000}"/>
    <cellStyle name="Millares 3 2 4 3 3 3 2" xfId="2984" xr:uid="{00000000-0005-0000-0000-000054060000}"/>
    <cellStyle name="Millares 3 2 4 3 3 4" xfId="871" xr:uid="{00000000-0005-0000-0000-000055060000}"/>
    <cellStyle name="Millares 3 2 4 3 3 4 2" xfId="2985" xr:uid="{00000000-0005-0000-0000-000056060000}"/>
    <cellStyle name="Millares 3 2 4 3 3 5" xfId="2980" xr:uid="{00000000-0005-0000-0000-000057060000}"/>
    <cellStyle name="Millares 3 2 4 3 4" xfId="872" xr:uid="{00000000-0005-0000-0000-000058060000}"/>
    <cellStyle name="Millares 3 2 4 3 4 2" xfId="873" xr:uid="{00000000-0005-0000-0000-000059060000}"/>
    <cellStyle name="Millares 3 2 4 3 4 2 2" xfId="2987" xr:uid="{00000000-0005-0000-0000-00005A060000}"/>
    <cellStyle name="Millares 3 2 4 3 4 3" xfId="874" xr:uid="{00000000-0005-0000-0000-00005B060000}"/>
    <cellStyle name="Millares 3 2 4 3 4 3 2" xfId="2988" xr:uid="{00000000-0005-0000-0000-00005C060000}"/>
    <cellStyle name="Millares 3 2 4 3 4 4" xfId="2986" xr:uid="{00000000-0005-0000-0000-00005D060000}"/>
    <cellStyle name="Millares 3 2 4 3 5" xfId="875" xr:uid="{00000000-0005-0000-0000-00005E060000}"/>
    <cellStyle name="Millares 3 2 4 3 5 2" xfId="2989" xr:uid="{00000000-0005-0000-0000-00005F060000}"/>
    <cellStyle name="Millares 3 2 4 3 6" xfId="876" xr:uid="{00000000-0005-0000-0000-000060060000}"/>
    <cellStyle name="Millares 3 2 4 3 6 2" xfId="2990" xr:uid="{00000000-0005-0000-0000-000061060000}"/>
    <cellStyle name="Millares 3 2 4 3 7" xfId="2967" xr:uid="{00000000-0005-0000-0000-000062060000}"/>
    <cellStyle name="Millares 3 2 4 4" xfId="877" xr:uid="{00000000-0005-0000-0000-000063060000}"/>
    <cellStyle name="Millares 3 2 4 4 2" xfId="878" xr:uid="{00000000-0005-0000-0000-000064060000}"/>
    <cellStyle name="Millares 3 2 4 4 2 2" xfId="879" xr:uid="{00000000-0005-0000-0000-000065060000}"/>
    <cellStyle name="Millares 3 2 4 4 2 2 2" xfId="880" xr:uid="{00000000-0005-0000-0000-000066060000}"/>
    <cellStyle name="Millares 3 2 4 4 2 2 2 2" xfId="2994" xr:uid="{00000000-0005-0000-0000-000067060000}"/>
    <cellStyle name="Millares 3 2 4 4 2 2 3" xfId="881" xr:uid="{00000000-0005-0000-0000-000068060000}"/>
    <cellStyle name="Millares 3 2 4 4 2 2 3 2" xfId="2995" xr:uid="{00000000-0005-0000-0000-000069060000}"/>
    <cellStyle name="Millares 3 2 4 4 2 2 4" xfId="2993" xr:uid="{00000000-0005-0000-0000-00006A060000}"/>
    <cellStyle name="Millares 3 2 4 4 2 3" xfId="882" xr:uid="{00000000-0005-0000-0000-00006B060000}"/>
    <cellStyle name="Millares 3 2 4 4 2 3 2" xfId="2996" xr:uid="{00000000-0005-0000-0000-00006C060000}"/>
    <cellStyle name="Millares 3 2 4 4 2 4" xfId="883" xr:uid="{00000000-0005-0000-0000-00006D060000}"/>
    <cellStyle name="Millares 3 2 4 4 2 4 2" xfId="2997" xr:uid="{00000000-0005-0000-0000-00006E060000}"/>
    <cellStyle name="Millares 3 2 4 4 2 5" xfId="2992" xr:uid="{00000000-0005-0000-0000-00006F060000}"/>
    <cellStyle name="Millares 3 2 4 4 3" xfId="884" xr:uid="{00000000-0005-0000-0000-000070060000}"/>
    <cellStyle name="Millares 3 2 4 4 3 2" xfId="885" xr:uid="{00000000-0005-0000-0000-000071060000}"/>
    <cellStyle name="Millares 3 2 4 4 3 2 2" xfId="2999" xr:uid="{00000000-0005-0000-0000-000072060000}"/>
    <cellStyle name="Millares 3 2 4 4 3 3" xfId="886" xr:uid="{00000000-0005-0000-0000-000073060000}"/>
    <cellStyle name="Millares 3 2 4 4 3 3 2" xfId="3000" xr:uid="{00000000-0005-0000-0000-000074060000}"/>
    <cellStyle name="Millares 3 2 4 4 3 4" xfId="2998" xr:uid="{00000000-0005-0000-0000-000075060000}"/>
    <cellStyle name="Millares 3 2 4 4 4" xfId="887" xr:uid="{00000000-0005-0000-0000-000076060000}"/>
    <cellStyle name="Millares 3 2 4 4 4 2" xfId="3001" xr:uid="{00000000-0005-0000-0000-000077060000}"/>
    <cellStyle name="Millares 3 2 4 4 5" xfId="888" xr:uid="{00000000-0005-0000-0000-000078060000}"/>
    <cellStyle name="Millares 3 2 4 4 5 2" xfId="3002" xr:uid="{00000000-0005-0000-0000-000079060000}"/>
    <cellStyle name="Millares 3 2 4 4 6" xfId="2991" xr:uid="{00000000-0005-0000-0000-00007A060000}"/>
    <cellStyle name="Millares 3 2 4 5" xfId="889" xr:uid="{00000000-0005-0000-0000-00007B060000}"/>
    <cellStyle name="Millares 3 2 4 5 2" xfId="890" xr:uid="{00000000-0005-0000-0000-00007C060000}"/>
    <cellStyle name="Millares 3 2 4 5 2 2" xfId="891" xr:uid="{00000000-0005-0000-0000-00007D060000}"/>
    <cellStyle name="Millares 3 2 4 5 2 2 2" xfId="3005" xr:uid="{00000000-0005-0000-0000-00007E060000}"/>
    <cellStyle name="Millares 3 2 4 5 2 3" xfId="892" xr:uid="{00000000-0005-0000-0000-00007F060000}"/>
    <cellStyle name="Millares 3 2 4 5 2 3 2" xfId="3006" xr:uid="{00000000-0005-0000-0000-000080060000}"/>
    <cellStyle name="Millares 3 2 4 5 2 4" xfId="3004" xr:uid="{00000000-0005-0000-0000-000081060000}"/>
    <cellStyle name="Millares 3 2 4 5 3" xfId="893" xr:uid="{00000000-0005-0000-0000-000082060000}"/>
    <cellStyle name="Millares 3 2 4 5 3 2" xfId="3007" xr:uid="{00000000-0005-0000-0000-000083060000}"/>
    <cellStyle name="Millares 3 2 4 5 4" xfId="894" xr:uid="{00000000-0005-0000-0000-000084060000}"/>
    <cellStyle name="Millares 3 2 4 5 4 2" xfId="3008" xr:uid="{00000000-0005-0000-0000-000085060000}"/>
    <cellStyle name="Millares 3 2 4 5 5" xfId="3003" xr:uid="{00000000-0005-0000-0000-000086060000}"/>
    <cellStyle name="Millares 3 2 4 6" xfId="895" xr:uid="{00000000-0005-0000-0000-000087060000}"/>
    <cellStyle name="Millares 3 2 4 6 2" xfId="896" xr:uid="{00000000-0005-0000-0000-000088060000}"/>
    <cellStyle name="Millares 3 2 4 6 2 2" xfId="3010" xr:uid="{00000000-0005-0000-0000-000089060000}"/>
    <cellStyle name="Millares 3 2 4 6 3" xfId="897" xr:uid="{00000000-0005-0000-0000-00008A060000}"/>
    <cellStyle name="Millares 3 2 4 6 3 2" xfId="3011" xr:uid="{00000000-0005-0000-0000-00008B060000}"/>
    <cellStyle name="Millares 3 2 4 6 4" xfId="3009" xr:uid="{00000000-0005-0000-0000-00008C060000}"/>
    <cellStyle name="Millares 3 2 4 7" xfId="898" xr:uid="{00000000-0005-0000-0000-00008D060000}"/>
    <cellStyle name="Millares 3 2 4 7 2" xfId="3012" xr:uid="{00000000-0005-0000-0000-00008E060000}"/>
    <cellStyle name="Millares 3 2 4 8" xfId="899" xr:uid="{00000000-0005-0000-0000-00008F060000}"/>
    <cellStyle name="Millares 3 2 4 8 2" xfId="3013" xr:uid="{00000000-0005-0000-0000-000090060000}"/>
    <cellStyle name="Millares 3 2 4 9" xfId="2918" xr:uid="{00000000-0005-0000-0000-000091060000}"/>
    <cellStyle name="Millares 3 2 5" xfId="900" xr:uid="{00000000-0005-0000-0000-000092060000}"/>
    <cellStyle name="Millares 3 2 5 2" xfId="901" xr:uid="{00000000-0005-0000-0000-000093060000}"/>
    <cellStyle name="Millares 3 2 5 2 2" xfId="902" xr:uid="{00000000-0005-0000-0000-000094060000}"/>
    <cellStyle name="Millares 3 2 5 2 2 2" xfId="903" xr:uid="{00000000-0005-0000-0000-000095060000}"/>
    <cellStyle name="Millares 3 2 5 2 2 2 2" xfId="904" xr:uid="{00000000-0005-0000-0000-000096060000}"/>
    <cellStyle name="Millares 3 2 5 2 2 2 2 2" xfId="905" xr:uid="{00000000-0005-0000-0000-000097060000}"/>
    <cellStyle name="Millares 3 2 5 2 2 2 2 2 2" xfId="906" xr:uid="{00000000-0005-0000-0000-000098060000}"/>
    <cellStyle name="Millares 3 2 5 2 2 2 2 2 2 2" xfId="3020" xr:uid="{00000000-0005-0000-0000-000099060000}"/>
    <cellStyle name="Millares 3 2 5 2 2 2 2 2 3" xfId="907" xr:uid="{00000000-0005-0000-0000-00009A060000}"/>
    <cellStyle name="Millares 3 2 5 2 2 2 2 2 3 2" xfId="3021" xr:uid="{00000000-0005-0000-0000-00009B060000}"/>
    <cellStyle name="Millares 3 2 5 2 2 2 2 2 4" xfId="3019" xr:uid="{00000000-0005-0000-0000-00009C060000}"/>
    <cellStyle name="Millares 3 2 5 2 2 2 2 3" xfId="908" xr:uid="{00000000-0005-0000-0000-00009D060000}"/>
    <cellStyle name="Millares 3 2 5 2 2 2 2 3 2" xfId="3022" xr:uid="{00000000-0005-0000-0000-00009E060000}"/>
    <cellStyle name="Millares 3 2 5 2 2 2 2 4" xfId="909" xr:uid="{00000000-0005-0000-0000-00009F060000}"/>
    <cellStyle name="Millares 3 2 5 2 2 2 2 4 2" xfId="3023" xr:uid="{00000000-0005-0000-0000-0000A0060000}"/>
    <cellStyle name="Millares 3 2 5 2 2 2 2 5" xfId="3018" xr:uid="{00000000-0005-0000-0000-0000A1060000}"/>
    <cellStyle name="Millares 3 2 5 2 2 2 3" xfId="910" xr:uid="{00000000-0005-0000-0000-0000A2060000}"/>
    <cellStyle name="Millares 3 2 5 2 2 2 3 2" xfId="911" xr:uid="{00000000-0005-0000-0000-0000A3060000}"/>
    <cellStyle name="Millares 3 2 5 2 2 2 3 2 2" xfId="3025" xr:uid="{00000000-0005-0000-0000-0000A4060000}"/>
    <cellStyle name="Millares 3 2 5 2 2 2 3 3" xfId="912" xr:uid="{00000000-0005-0000-0000-0000A5060000}"/>
    <cellStyle name="Millares 3 2 5 2 2 2 3 3 2" xfId="3026" xr:uid="{00000000-0005-0000-0000-0000A6060000}"/>
    <cellStyle name="Millares 3 2 5 2 2 2 3 4" xfId="3024" xr:uid="{00000000-0005-0000-0000-0000A7060000}"/>
    <cellStyle name="Millares 3 2 5 2 2 2 4" xfId="913" xr:uid="{00000000-0005-0000-0000-0000A8060000}"/>
    <cellStyle name="Millares 3 2 5 2 2 2 4 2" xfId="3027" xr:uid="{00000000-0005-0000-0000-0000A9060000}"/>
    <cellStyle name="Millares 3 2 5 2 2 2 5" xfId="914" xr:uid="{00000000-0005-0000-0000-0000AA060000}"/>
    <cellStyle name="Millares 3 2 5 2 2 2 5 2" xfId="3028" xr:uid="{00000000-0005-0000-0000-0000AB060000}"/>
    <cellStyle name="Millares 3 2 5 2 2 2 6" xfId="3017" xr:uid="{00000000-0005-0000-0000-0000AC060000}"/>
    <cellStyle name="Millares 3 2 5 2 2 3" xfId="915" xr:uid="{00000000-0005-0000-0000-0000AD060000}"/>
    <cellStyle name="Millares 3 2 5 2 2 3 2" xfId="916" xr:uid="{00000000-0005-0000-0000-0000AE060000}"/>
    <cellStyle name="Millares 3 2 5 2 2 3 2 2" xfId="917" xr:uid="{00000000-0005-0000-0000-0000AF060000}"/>
    <cellStyle name="Millares 3 2 5 2 2 3 2 2 2" xfId="3031" xr:uid="{00000000-0005-0000-0000-0000B0060000}"/>
    <cellStyle name="Millares 3 2 5 2 2 3 2 3" xfId="918" xr:uid="{00000000-0005-0000-0000-0000B1060000}"/>
    <cellStyle name="Millares 3 2 5 2 2 3 2 3 2" xfId="3032" xr:uid="{00000000-0005-0000-0000-0000B2060000}"/>
    <cellStyle name="Millares 3 2 5 2 2 3 2 4" xfId="3030" xr:uid="{00000000-0005-0000-0000-0000B3060000}"/>
    <cellStyle name="Millares 3 2 5 2 2 3 3" xfId="919" xr:uid="{00000000-0005-0000-0000-0000B4060000}"/>
    <cellStyle name="Millares 3 2 5 2 2 3 3 2" xfId="3033" xr:uid="{00000000-0005-0000-0000-0000B5060000}"/>
    <cellStyle name="Millares 3 2 5 2 2 3 4" xfId="920" xr:uid="{00000000-0005-0000-0000-0000B6060000}"/>
    <cellStyle name="Millares 3 2 5 2 2 3 4 2" xfId="3034" xr:uid="{00000000-0005-0000-0000-0000B7060000}"/>
    <cellStyle name="Millares 3 2 5 2 2 3 5" xfId="3029" xr:uid="{00000000-0005-0000-0000-0000B8060000}"/>
    <cellStyle name="Millares 3 2 5 2 2 4" xfId="921" xr:uid="{00000000-0005-0000-0000-0000B9060000}"/>
    <cellStyle name="Millares 3 2 5 2 2 4 2" xfId="922" xr:uid="{00000000-0005-0000-0000-0000BA060000}"/>
    <cellStyle name="Millares 3 2 5 2 2 4 2 2" xfId="3036" xr:uid="{00000000-0005-0000-0000-0000BB060000}"/>
    <cellStyle name="Millares 3 2 5 2 2 4 3" xfId="923" xr:uid="{00000000-0005-0000-0000-0000BC060000}"/>
    <cellStyle name="Millares 3 2 5 2 2 4 3 2" xfId="3037" xr:uid="{00000000-0005-0000-0000-0000BD060000}"/>
    <cellStyle name="Millares 3 2 5 2 2 4 4" xfId="3035" xr:uid="{00000000-0005-0000-0000-0000BE060000}"/>
    <cellStyle name="Millares 3 2 5 2 2 5" xfId="924" xr:uid="{00000000-0005-0000-0000-0000BF060000}"/>
    <cellStyle name="Millares 3 2 5 2 2 5 2" xfId="3038" xr:uid="{00000000-0005-0000-0000-0000C0060000}"/>
    <cellStyle name="Millares 3 2 5 2 2 6" xfId="925" xr:uid="{00000000-0005-0000-0000-0000C1060000}"/>
    <cellStyle name="Millares 3 2 5 2 2 6 2" xfId="3039" xr:uid="{00000000-0005-0000-0000-0000C2060000}"/>
    <cellStyle name="Millares 3 2 5 2 2 7" xfId="3016" xr:uid="{00000000-0005-0000-0000-0000C3060000}"/>
    <cellStyle name="Millares 3 2 5 2 3" xfId="926" xr:uid="{00000000-0005-0000-0000-0000C4060000}"/>
    <cellStyle name="Millares 3 2 5 2 3 2" xfId="927" xr:uid="{00000000-0005-0000-0000-0000C5060000}"/>
    <cellStyle name="Millares 3 2 5 2 3 2 2" xfId="928" xr:uid="{00000000-0005-0000-0000-0000C6060000}"/>
    <cellStyle name="Millares 3 2 5 2 3 2 2 2" xfId="929" xr:uid="{00000000-0005-0000-0000-0000C7060000}"/>
    <cellStyle name="Millares 3 2 5 2 3 2 2 2 2" xfId="3043" xr:uid="{00000000-0005-0000-0000-0000C8060000}"/>
    <cellStyle name="Millares 3 2 5 2 3 2 2 3" xfId="930" xr:uid="{00000000-0005-0000-0000-0000C9060000}"/>
    <cellStyle name="Millares 3 2 5 2 3 2 2 3 2" xfId="3044" xr:uid="{00000000-0005-0000-0000-0000CA060000}"/>
    <cellStyle name="Millares 3 2 5 2 3 2 2 4" xfId="3042" xr:uid="{00000000-0005-0000-0000-0000CB060000}"/>
    <cellStyle name="Millares 3 2 5 2 3 2 3" xfId="931" xr:uid="{00000000-0005-0000-0000-0000CC060000}"/>
    <cellStyle name="Millares 3 2 5 2 3 2 3 2" xfId="3045" xr:uid="{00000000-0005-0000-0000-0000CD060000}"/>
    <cellStyle name="Millares 3 2 5 2 3 2 4" xfId="932" xr:uid="{00000000-0005-0000-0000-0000CE060000}"/>
    <cellStyle name="Millares 3 2 5 2 3 2 4 2" xfId="3046" xr:uid="{00000000-0005-0000-0000-0000CF060000}"/>
    <cellStyle name="Millares 3 2 5 2 3 2 5" xfId="3041" xr:uid="{00000000-0005-0000-0000-0000D0060000}"/>
    <cellStyle name="Millares 3 2 5 2 3 3" xfId="933" xr:uid="{00000000-0005-0000-0000-0000D1060000}"/>
    <cellStyle name="Millares 3 2 5 2 3 3 2" xfId="934" xr:uid="{00000000-0005-0000-0000-0000D2060000}"/>
    <cellStyle name="Millares 3 2 5 2 3 3 2 2" xfId="3048" xr:uid="{00000000-0005-0000-0000-0000D3060000}"/>
    <cellStyle name="Millares 3 2 5 2 3 3 3" xfId="935" xr:uid="{00000000-0005-0000-0000-0000D4060000}"/>
    <cellStyle name="Millares 3 2 5 2 3 3 3 2" xfId="3049" xr:uid="{00000000-0005-0000-0000-0000D5060000}"/>
    <cellStyle name="Millares 3 2 5 2 3 3 4" xfId="3047" xr:uid="{00000000-0005-0000-0000-0000D6060000}"/>
    <cellStyle name="Millares 3 2 5 2 3 4" xfId="936" xr:uid="{00000000-0005-0000-0000-0000D7060000}"/>
    <cellStyle name="Millares 3 2 5 2 3 4 2" xfId="3050" xr:uid="{00000000-0005-0000-0000-0000D8060000}"/>
    <cellStyle name="Millares 3 2 5 2 3 5" xfId="937" xr:uid="{00000000-0005-0000-0000-0000D9060000}"/>
    <cellStyle name="Millares 3 2 5 2 3 5 2" xfId="3051" xr:uid="{00000000-0005-0000-0000-0000DA060000}"/>
    <cellStyle name="Millares 3 2 5 2 3 6" xfId="3040" xr:uid="{00000000-0005-0000-0000-0000DB060000}"/>
    <cellStyle name="Millares 3 2 5 2 4" xfId="938" xr:uid="{00000000-0005-0000-0000-0000DC060000}"/>
    <cellStyle name="Millares 3 2 5 2 4 2" xfId="939" xr:uid="{00000000-0005-0000-0000-0000DD060000}"/>
    <cellStyle name="Millares 3 2 5 2 4 2 2" xfId="940" xr:uid="{00000000-0005-0000-0000-0000DE060000}"/>
    <cellStyle name="Millares 3 2 5 2 4 2 2 2" xfId="3054" xr:uid="{00000000-0005-0000-0000-0000DF060000}"/>
    <cellStyle name="Millares 3 2 5 2 4 2 3" xfId="941" xr:uid="{00000000-0005-0000-0000-0000E0060000}"/>
    <cellStyle name="Millares 3 2 5 2 4 2 3 2" xfId="3055" xr:uid="{00000000-0005-0000-0000-0000E1060000}"/>
    <cellStyle name="Millares 3 2 5 2 4 2 4" xfId="3053" xr:uid="{00000000-0005-0000-0000-0000E2060000}"/>
    <cellStyle name="Millares 3 2 5 2 4 3" xfId="942" xr:uid="{00000000-0005-0000-0000-0000E3060000}"/>
    <cellStyle name="Millares 3 2 5 2 4 3 2" xfId="3056" xr:uid="{00000000-0005-0000-0000-0000E4060000}"/>
    <cellStyle name="Millares 3 2 5 2 4 4" xfId="943" xr:uid="{00000000-0005-0000-0000-0000E5060000}"/>
    <cellStyle name="Millares 3 2 5 2 4 4 2" xfId="3057" xr:uid="{00000000-0005-0000-0000-0000E6060000}"/>
    <cellStyle name="Millares 3 2 5 2 4 5" xfId="3052" xr:uid="{00000000-0005-0000-0000-0000E7060000}"/>
    <cellStyle name="Millares 3 2 5 2 5" xfId="944" xr:uid="{00000000-0005-0000-0000-0000E8060000}"/>
    <cellStyle name="Millares 3 2 5 2 5 2" xfId="945" xr:uid="{00000000-0005-0000-0000-0000E9060000}"/>
    <cellStyle name="Millares 3 2 5 2 5 2 2" xfId="3059" xr:uid="{00000000-0005-0000-0000-0000EA060000}"/>
    <cellStyle name="Millares 3 2 5 2 5 3" xfId="946" xr:uid="{00000000-0005-0000-0000-0000EB060000}"/>
    <cellStyle name="Millares 3 2 5 2 5 3 2" xfId="3060" xr:uid="{00000000-0005-0000-0000-0000EC060000}"/>
    <cellStyle name="Millares 3 2 5 2 5 4" xfId="3058" xr:uid="{00000000-0005-0000-0000-0000ED060000}"/>
    <cellStyle name="Millares 3 2 5 2 6" xfId="947" xr:uid="{00000000-0005-0000-0000-0000EE060000}"/>
    <cellStyle name="Millares 3 2 5 2 6 2" xfId="3061" xr:uid="{00000000-0005-0000-0000-0000EF060000}"/>
    <cellStyle name="Millares 3 2 5 2 7" xfId="948" xr:uid="{00000000-0005-0000-0000-0000F0060000}"/>
    <cellStyle name="Millares 3 2 5 2 7 2" xfId="3062" xr:uid="{00000000-0005-0000-0000-0000F1060000}"/>
    <cellStyle name="Millares 3 2 5 2 8" xfId="3015" xr:uid="{00000000-0005-0000-0000-0000F2060000}"/>
    <cellStyle name="Millares 3 2 5 3" xfId="949" xr:uid="{00000000-0005-0000-0000-0000F3060000}"/>
    <cellStyle name="Millares 3 2 5 3 2" xfId="950" xr:uid="{00000000-0005-0000-0000-0000F4060000}"/>
    <cellStyle name="Millares 3 2 5 3 2 2" xfId="951" xr:uid="{00000000-0005-0000-0000-0000F5060000}"/>
    <cellStyle name="Millares 3 2 5 3 2 2 2" xfId="952" xr:uid="{00000000-0005-0000-0000-0000F6060000}"/>
    <cellStyle name="Millares 3 2 5 3 2 2 2 2" xfId="953" xr:uid="{00000000-0005-0000-0000-0000F7060000}"/>
    <cellStyle name="Millares 3 2 5 3 2 2 2 2 2" xfId="3067" xr:uid="{00000000-0005-0000-0000-0000F8060000}"/>
    <cellStyle name="Millares 3 2 5 3 2 2 2 3" xfId="954" xr:uid="{00000000-0005-0000-0000-0000F9060000}"/>
    <cellStyle name="Millares 3 2 5 3 2 2 2 3 2" xfId="3068" xr:uid="{00000000-0005-0000-0000-0000FA060000}"/>
    <cellStyle name="Millares 3 2 5 3 2 2 2 4" xfId="3066" xr:uid="{00000000-0005-0000-0000-0000FB060000}"/>
    <cellStyle name="Millares 3 2 5 3 2 2 3" xfId="955" xr:uid="{00000000-0005-0000-0000-0000FC060000}"/>
    <cellStyle name="Millares 3 2 5 3 2 2 3 2" xfId="3069" xr:uid="{00000000-0005-0000-0000-0000FD060000}"/>
    <cellStyle name="Millares 3 2 5 3 2 2 4" xfId="956" xr:uid="{00000000-0005-0000-0000-0000FE060000}"/>
    <cellStyle name="Millares 3 2 5 3 2 2 4 2" xfId="3070" xr:uid="{00000000-0005-0000-0000-0000FF060000}"/>
    <cellStyle name="Millares 3 2 5 3 2 2 5" xfId="3065" xr:uid="{00000000-0005-0000-0000-000000070000}"/>
    <cellStyle name="Millares 3 2 5 3 2 3" xfId="957" xr:uid="{00000000-0005-0000-0000-000001070000}"/>
    <cellStyle name="Millares 3 2 5 3 2 3 2" xfId="958" xr:uid="{00000000-0005-0000-0000-000002070000}"/>
    <cellStyle name="Millares 3 2 5 3 2 3 2 2" xfId="3072" xr:uid="{00000000-0005-0000-0000-000003070000}"/>
    <cellStyle name="Millares 3 2 5 3 2 3 3" xfId="959" xr:uid="{00000000-0005-0000-0000-000004070000}"/>
    <cellStyle name="Millares 3 2 5 3 2 3 3 2" xfId="3073" xr:uid="{00000000-0005-0000-0000-000005070000}"/>
    <cellStyle name="Millares 3 2 5 3 2 3 4" xfId="3071" xr:uid="{00000000-0005-0000-0000-000006070000}"/>
    <cellStyle name="Millares 3 2 5 3 2 4" xfId="960" xr:uid="{00000000-0005-0000-0000-000007070000}"/>
    <cellStyle name="Millares 3 2 5 3 2 4 2" xfId="3074" xr:uid="{00000000-0005-0000-0000-000008070000}"/>
    <cellStyle name="Millares 3 2 5 3 2 5" xfId="961" xr:uid="{00000000-0005-0000-0000-000009070000}"/>
    <cellStyle name="Millares 3 2 5 3 2 5 2" xfId="3075" xr:uid="{00000000-0005-0000-0000-00000A070000}"/>
    <cellStyle name="Millares 3 2 5 3 2 6" xfId="3064" xr:uid="{00000000-0005-0000-0000-00000B070000}"/>
    <cellStyle name="Millares 3 2 5 3 3" xfId="962" xr:uid="{00000000-0005-0000-0000-00000C070000}"/>
    <cellStyle name="Millares 3 2 5 3 3 2" xfId="963" xr:uid="{00000000-0005-0000-0000-00000D070000}"/>
    <cellStyle name="Millares 3 2 5 3 3 2 2" xfId="964" xr:uid="{00000000-0005-0000-0000-00000E070000}"/>
    <cellStyle name="Millares 3 2 5 3 3 2 2 2" xfId="3078" xr:uid="{00000000-0005-0000-0000-00000F070000}"/>
    <cellStyle name="Millares 3 2 5 3 3 2 3" xfId="965" xr:uid="{00000000-0005-0000-0000-000010070000}"/>
    <cellStyle name="Millares 3 2 5 3 3 2 3 2" xfId="3079" xr:uid="{00000000-0005-0000-0000-000011070000}"/>
    <cellStyle name="Millares 3 2 5 3 3 2 4" xfId="3077" xr:uid="{00000000-0005-0000-0000-000012070000}"/>
    <cellStyle name="Millares 3 2 5 3 3 3" xfId="966" xr:uid="{00000000-0005-0000-0000-000013070000}"/>
    <cellStyle name="Millares 3 2 5 3 3 3 2" xfId="3080" xr:uid="{00000000-0005-0000-0000-000014070000}"/>
    <cellStyle name="Millares 3 2 5 3 3 4" xfId="967" xr:uid="{00000000-0005-0000-0000-000015070000}"/>
    <cellStyle name="Millares 3 2 5 3 3 4 2" xfId="3081" xr:uid="{00000000-0005-0000-0000-000016070000}"/>
    <cellStyle name="Millares 3 2 5 3 3 5" xfId="3076" xr:uid="{00000000-0005-0000-0000-000017070000}"/>
    <cellStyle name="Millares 3 2 5 3 4" xfId="968" xr:uid="{00000000-0005-0000-0000-000018070000}"/>
    <cellStyle name="Millares 3 2 5 3 4 2" xfId="969" xr:uid="{00000000-0005-0000-0000-000019070000}"/>
    <cellStyle name="Millares 3 2 5 3 4 2 2" xfId="3083" xr:uid="{00000000-0005-0000-0000-00001A070000}"/>
    <cellStyle name="Millares 3 2 5 3 4 3" xfId="970" xr:uid="{00000000-0005-0000-0000-00001B070000}"/>
    <cellStyle name="Millares 3 2 5 3 4 3 2" xfId="3084" xr:uid="{00000000-0005-0000-0000-00001C070000}"/>
    <cellStyle name="Millares 3 2 5 3 4 4" xfId="3082" xr:uid="{00000000-0005-0000-0000-00001D070000}"/>
    <cellStyle name="Millares 3 2 5 3 5" xfId="971" xr:uid="{00000000-0005-0000-0000-00001E070000}"/>
    <cellStyle name="Millares 3 2 5 3 5 2" xfId="3085" xr:uid="{00000000-0005-0000-0000-00001F070000}"/>
    <cellStyle name="Millares 3 2 5 3 6" xfId="972" xr:uid="{00000000-0005-0000-0000-000020070000}"/>
    <cellStyle name="Millares 3 2 5 3 6 2" xfId="3086" xr:uid="{00000000-0005-0000-0000-000021070000}"/>
    <cellStyle name="Millares 3 2 5 3 7" xfId="3063" xr:uid="{00000000-0005-0000-0000-000022070000}"/>
    <cellStyle name="Millares 3 2 5 4" xfId="973" xr:uid="{00000000-0005-0000-0000-000023070000}"/>
    <cellStyle name="Millares 3 2 5 4 2" xfId="974" xr:uid="{00000000-0005-0000-0000-000024070000}"/>
    <cellStyle name="Millares 3 2 5 4 2 2" xfId="975" xr:uid="{00000000-0005-0000-0000-000025070000}"/>
    <cellStyle name="Millares 3 2 5 4 2 2 2" xfId="976" xr:uid="{00000000-0005-0000-0000-000026070000}"/>
    <cellStyle name="Millares 3 2 5 4 2 2 2 2" xfId="3090" xr:uid="{00000000-0005-0000-0000-000027070000}"/>
    <cellStyle name="Millares 3 2 5 4 2 2 3" xfId="977" xr:uid="{00000000-0005-0000-0000-000028070000}"/>
    <cellStyle name="Millares 3 2 5 4 2 2 3 2" xfId="3091" xr:uid="{00000000-0005-0000-0000-000029070000}"/>
    <cellStyle name="Millares 3 2 5 4 2 2 4" xfId="3089" xr:uid="{00000000-0005-0000-0000-00002A070000}"/>
    <cellStyle name="Millares 3 2 5 4 2 3" xfId="978" xr:uid="{00000000-0005-0000-0000-00002B070000}"/>
    <cellStyle name="Millares 3 2 5 4 2 3 2" xfId="3092" xr:uid="{00000000-0005-0000-0000-00002C070000}"/>
    <cellStyle name="Millares 3 2 5 4 2 4" xfId="979" xr:uid="{00000000-0005-0000-0000-00002D070000}"/>
    <cellStyle name="Millares 3 2 5 4 2 4 2" xfId="3093" xr:uid="{00000000-0005-0000-0000-00002E070000}"/>
    <cellStyle name="Millares 3 2 5 4 2 5" xfId="3088" xr:uid="{00000000-0005-0000-0000-00002F070000}"/>
    <cellStyle name="Millares 3 2 5 4 3" xfId="980" xr:uid="{00000000-0005-0000-0000-000030070000}"/>
    <cellStyle name="Millares 3 2 5 4 3 2" xfId="981" xr:uid="{00000000-0005-0000-0000-000031070000}"/>
    <cellStyle name="Millares 3 2 5 4 3 2 2" xfId="3095" xr:uid="{00000000-0005-0000-0000-000032070000}"/>
    <cellStyle name="Millares 3 2 5 4 3 3" xfId="982" xr:uid="{00000000-0005-0000-0000-000033070000}"/>
    <cellStyle name="Millares 3 2 5 4 3 3 2" xfId="3096" xr:uid="{00000000-0005-0000-0000-000034070000}"/>
    <cellStyle name="Millares 3 2 5 4 3 4" xfId="3094" xr:uid="{00000000-0005-0000-0000-000035070000}"/>
    <cellStyle name="Millares 3 2 5 4 4" xfId="983" xr:uid="{00000000-0005-0000-0000-000036070000}"/>
    <cellStyle name="Millares 3 2 5 4 4 2" xfId="3097" xr:uid="{00000000-0005-0000-0000-000037070000}"/>
    <cellStyle name="Millares 3 2 5 4 5" xfId="984" xr:uid="{00000000-0005-0000-0000-000038070000}"/>
    <cellStyle name="Millares 3 2 5 4 5 2" xfId="3098" xr:uid="{00000000-0005-0000-0000-000039070000}"/>
    <cellStyle name="Millares 3 2 5 4 6" xfId="3087" xr:uid="{00000000-0005-0000-0000-00003A070000}"/>
    <cellStyle name="Millares 3 2 5 5" xfId="985" xr:uid="{00000000-0005-0000-0000-00003B070000}"/>
    <cellStyle name="Millares 3 2 5 5 2" xfId="986" xr:uid="{00000000-0005-0000-0000-00003C070000}"/>
    <cellStyle name="Millares 3 2 5 5 2 2" xfId="987" xr:uid="{00000000-0005-0000-0000-00003D070000}"/>
    <cellStyle name="Millares 3 2 5 5 2 2 2" xfId="3101" xr:uid="{00000000-0005-0000-0000-00003E070000}"/>
    <cellStyle name="Millares 3 2 5 5 2 3" xfId="988" xr:uid="{00000000-0005-0000-0000-00003F070000}"/>
    <cellStyle name="Millares 3 2 5 5 2 3 2" xfId="3102" xr:uid="{00000000-0005-0000-0000-000040070000}"/>
    <cellStyle name="Millares 3 2 5 5 2 4" xfId="3100" xr:uid="{00000000-0005-0000-0000-000041070000}"/>
    <cellStyle name="Millares 3 2 5 5 3" xfId="989" xr:uid="{00000000-0005-0000-0000-000042070000}"/>
    <cellStyle name="Millares 3 2 5 5 3 2" xfId="3103" xr:uid="{00000000-0005-0000-0000-000043070000}"/>
    <cellStyle name="Millares 3 2 5 5 4" xfId="990" xr:uid="{00000000-0005-0000-0000-000044070000}"/>
    <cellStyle name="Millares 3 2 5 5 4 2" xfId="3104" xr:uid="{00000000-0005-0000-0000-000045070000}"/>
    <cellStyle name="Millares 3 2 5 5 5" xfId="3099" xr:uid="{00000000-0005-0000-0000-000046070000}"/>
    <cellStyle name="Millares 3 2 5 6" xfId="991" xr:uid="{00000000-0005-0000-0000-000047070000}"/>
    <cellStyle name="Millares 3 2 5 6 2" xfId="992" xr:uid="{00000000-0005-0000-0000-000048070000}"/>
    <cellStyle name="Millares 3 2 5 6 2 2" xfId="3106" xr:uid="{00000000-0005-0000-0000-000049070000}"/>
    <cellStyle name="Millares 3 2 5 6 3" xfId="993" xr:uid="{00000000-0005-0000-0000-00004A070000}"/>
    <cellStyle name="Millares 3 2 5 6 3 2" xfId="3107" xr:uid="{00000000-0005-0000-0000-00004B070000}"/>
    <cellStyle name="Millares 3 2 5 6 4" xfId="3105" xr:uid="{00000000-0005-0000-0000-00004C070000}"/>
    <cellStyle name="Millares 3 2 5 7" xfId="994" xr:uid="{00000000-0005-0000-0000-00004D070000}"/>
    <cellStyle name="Millares 3 2 5 7 2" xfId="3108" xr:uid="{00000000-0005-0000-0000-00004E070000}"/>
    <cellStyle name="Millares 3 2 5 8" xfId="995" xr:uid="{00000000-0005-0000-0000-00004F070000}"/>
    <cellStyle name="Millares 3 2 5 8 2" xfId="3109" xr:uid="{00000000-0005-0000-0000-000050070000}"/>
    <cellStyle name="Millares 3 2 5 9" xfId="3014" xr:uid="{00000000-0005-0000-0000-000051070000}"/>
    <cellStyle name="Millares 3 2 6" xfId="996" xr:uid="{00000000-0005-0000-0000-000052070000}"/>
    <cellStyle name="Millares 3 2 6 2" xfId="997" xr:uid="{00000000-0005-0000-0000-000053070000}"/>
    <cellStyle name="Millares 3 2 6 2 2" xfId="998" xr:uid="{00000000-0005-0000-0000-000054070000}"/>
    <cellStyle name="Millares 3 2 6 2 2 2" xfId="999" xr:uid="{00000000-0005-0000-0000-000055070000}"/>
    <cellStyle name="Millares 3 2 6 2 2 2 2" xfId="1000" xr:uid="{00000000-0005-0000-0000-000056070000}"/>
    <cellStyle name="Millares 3 2 6 2 2 2 2 2" xfId="1001" xr:uid="{00000000-0005-0000-0000-000057070000}"/>
    <cellStyle name="Millares 3 2 6 2 2 2 2 2 2" xfId="1002" xr:uid="{00000000-0005-0000-0000-000058070000}"/>
    <cellStyle name="Millares 3 2 6 2 2 2 2 2 2 2" xfId="3116" xr:uid="{00000000-0005-0000-0000-000059070000}"/>
    <cellStyle name="Millares 3 2 6 2 2 2 2 2 3" xfId="1003" xr:uid="{00000000-0005-0000-0000-00005A070000}"/>
    <cellStyle name="Millares 3 2 6 2 2 2 2 2 3 2" xfId="3117" xr:uid="{00000000-0005-0000-0000-00005B070000}"/>
    <cellStyle name="Millares 3 2 6 2 2 2 2 2 4" xfId="3115" xr:uid="{00000000-0005-0000-0000-00005C070000}"/>
    <cellStyle name="Millares 3 2 6 2 2 2 2 3" xfId="1004" xr:uid="{00000000-0005-0000-0000-00005D070000}"/>
    <cellStyle name="Millares 3 2 6 2 2 2 2 3 2" xfId="3118" xr:uid="{00000000-0005-0000-0000-00005E070000}"/>
    <cellStyle name="Millares 3 2 6 2 2 2 2 4" xfId="1005" xr:uid="{00000000-0005-0000-0000-00005F070000}"/>
    <cellStyle name="Millares 3 2 6 2 2 2 2 4 2" xfId="3119" xr:uid="{00000000-0005-0000-0000-000060070000}"/>
    <cellStyle name="Millares 3 2 6 2 2 2 2 5" xfId="3114" xr:uid="{00000000-0005-0000-0000-000061070000}"/>
    <cellStyle name="Millares 3 2 6 2 2 2 3" xfId="1006" xr:uid="{00000000-0005-0000-0000-000062070000}"/>
    <cellStyle name="Millares 3 2 6 2 2 2 3 2" xfId="1007" xr:uid="{00000000-0005-0000-0000-000063070000}"/>
    <cellStyle name="Millares 3 2 6 2 2 2 3 2 2" xfId="3121" xr:uid="{00000000-0005-0000-0000-000064070000}"/>
    <cellStyle name="Millares 3 2 6 2 2 2 3 3" xfId="1008" xr:uid="{00000000-0005-0000-0000-000065070000}"/>
    <cellStyle name="Millares 3 2 6 2 2 2 3 3 2" xfId="3122" xr:uid="{00000000-0005-0000-0000-000066070000}"/>
    <cellStyle name="Millares 3 2 6 2 2 2 3 4" xfId="3120" xr:uid="{00000000-0005-0000-0000-000067070000}"/>
    <cellStyle name="Millares 3 2 6 2 2 2 4" xfId="1009" xr:uid="{00000000-0005-0000-0000-000068070000}"/>
    <cellStyle name="Millares 3 2 6 2 2 2 4 2" xfId="3123" xr:uid="{00000000-0005-0000-0000-000069070000}"/>
    <cellStyle name="Millares 3 2 6 2 2 2 5" xfId="1010" xr:uid="{00000000-0005-0000-0000-00006A070000}"/>
    <cellStyle name="Millares 3 2 6 2 2 2 5 2" xfId="3124" xr:uid="{00000000-0005-0000-0000-00006B070000}"/>
    <cellStyle name="Millares 3 2 6 2 2 2 6" xfId="3113" xr:uid="{00000000-0005-0000-0000-00006C070000}"/>
    <cellStyle name="Millares 3 2 6 2 2 3" xfId="1011" xr:uid="{00000000-0005-0000-0000-00006D070000}"/>
    <cellStyle name="Millares 3 2 6 2 2 3 2" xfId="1012" xr:uid="{00000000-0005-0000-0000-00006E070000}"/>
    <cellStyle name="Millares 3 2 6 2 2 3 2 2" xfId="1013" xr:uid="{00000000-0005-0000-0000-00006F070000}"/>
    <cellStyle name="Millares 3 2 6 2 2 3 2 2 2" xfId="3127" xr:uid="{00000000-0005-0000-0000-000070070000}"/>
    <cellStyle name="Millares 3 2 6 2 2 3 2 3" xfId="1014" xr:uid="{00000000-0005-0000-0000-000071070000}"/>
    <cellStyle name="Millares 3 2 6 2 2 3 2 3 2" xfId="3128" xr:uid="{00000000-0005-0000-0000-000072070000}"/>
    <cellStyle name="Millares 3 2 6 2 2 3 2 4" xfId="3126" xr:uid="{00000000-0005-0000-0000-000073070000}"/>
    <cellStyle name="Millares 3 2 6 2 2 3 3" xfId="1015" xr:uid="{00000000-0005-0000-0000-000074070000}"/>
    <cellStyle name="Millares 3 2 6 2 2 3 3 2" xfId="3129" xr:uid="{00000000-0005-0000-0000-000075070000}"/>
    <cellStyle name="Millares 3 2 6 2 2 3 4" xfId="1016" xr:uid="{00000000-0005-0000-0000-000076070000}"/>
    <cellStyle name="Millares 3 2 6 2 2 3 4 2" xfId="3130" xr:uid="{00000000-0005-0000-0000-000077070000}"/>
    <cellStyle name="Millares 3 2 6 2 2 3 5" xfId="3125" xr:uid="{00000000-0005-0000-0000-000078070000}"/>
    <cellStyle name="Millares 3 2 6 2 2 4" xfId="1017" xr:uid="{00000000-0005-0000-0000-000079070000}"/>
    <cellStyle name="Millares 3 2 6 2 2 4 2" xfId="1018" xr:uid="{00000000-0005-0000-0000-00007A070000}"/>
    <cellStyle name="Millares 3 2 6 2 2 4 2 2" xfId="3132" xr:uid="{00000000-0005-0000-0000-00007B070000}"/>
    <cellStyle name="Millares 3 2 6 2 2 4 3" xfId="1019" xr:uid="{00000000-0005-0000-0000-00007C070000}"/>
    <cellStyle name="Millares 3 2 6 2 2 4 3 2" xfId="3133" xr:uid="{00000000-0005-0000-0000-00007D070000}"/>
    <cellStyle name="Millares 3 2 6 2 2 4 4" xfId="3131" xr:uid="{00000000-0005-0000-0000-00007E070000}"/>
    <cellStyle name="Millares 3 2 6 2 2 5" xfId="1020" xr:uid="{00000000-0005-0000-0000-00007F070000}"/>
    <cellStyle name="Millares 3 2 6 2 2 5 2" xfId="3134" xr:uid="{00000000-0005-0000-0000-000080070000}"/>
    <cellStyle name="Millares 3 2 6 2 2 6" xfId="1021" xr:uid="{00000000-0005-0000-0000-000081070000}"/>
    <cellStyle name="Millares 3 2 6 2 2 6 2" xfId="3135" xr:uid="{00000000-0005-0000-0000-000082070000}"/>
    <cellStyle name="Millares 3 2 6 2 2 7" xfId="3112" xr:uid="{00000000-0005-0000-0000-000083070000}"/>
    <cellStyle name="Millares 3 2 6 2 3" xfId="1022" xr:uid="{00000000-0005-0000-0000-000084070000}"/>
    <cellStyle name="Millares 3 2 6 2 3 2" xfId="1023" xr:uid="{00000000-0005-0000-0000-000085070000}"/>
    <cellStyle name="Millares 3 2 6 2 3 2 2" xfId="1024" xr:uid="{00000000-0005-0000-0000-000086070000}"/>
    <cellStyle name="Millares 3 2 6 2 3 2 2 2" xfId="1025" xr:uid="{00000000-0005-0000-0000-000087070000}"/>
    <cellStyle name="Millares 3 2 6 2 3 2 2 2 2" xfId="3139" xr:uid="{00000000-0005-0000-0000-000088070000}"/>
    <cellStyle name="Millares 3 2 6 2 3 2 2 3" xfId="1026" xr:uid="{00000000-0005-0000-0000-000089070000}"/>
    <cellStyle name="Millares 3 2 6 2 3 2 2 3 2" xfId="3140" xr:uid="{00000000-0005-0000-0000-00008A070000}"/>
    <cellStyle name="Millares 3 2 6 2 3 2 2 4" xfId="3138" xr:uid="{00000000-0005-0000-0000-00008B070000}"/>
    <cellStyle name="Millares 3 2 6 2 3 2 3" xfId="1027" xr:uid="{00000000-0005-0000-0000-00008C070000}"/>
    <cellStyle name="Millares 3 2 6 2 3 2 3 2" xfId="3141" xr:uid="{00000000-0005-0000-0000-00008D070000}"/>
    <cellStyle name="Millares 3 2 6 2 3 2 4" xfId="1028" xr:uid="{00000000-0005-0000-0000-00008E070000}"/>
    <cellStyle name="Millares 3 2 6 2 3 2 4 2" xfId="3142" xr:uid="{00000000-0005-0000-0000-00008F070000}"/>
    <cellStyle name="Millares 3 2 6 2 3 2 5" xfId="3137" xr:uid="{00000000-0005-0000-0000-000090070000}"/>
    <cellStyle name="Millares 3 2 6 2 3 3" xfId="1029" xr:uid="{00000000-0005-0000-0000-000091070000}"/>
    <cellStyle name="Millares 3 2 6 2 3 3 2" xfId="1030" xr:uid="{00000000-0005-0000-0000-000092070000}"/>
    <cellStyle name="Millares 3 2 6 2 3 3 2 2" xfId="3144" xr:uid="{00000000-0005-0000-0000-000093070000}"/>
    <cellStyle name="Millares 3 2 6 2 3 3 3" xfId="1031" xr:uid="{00000000-0005-0000-0000-000094070000}"/>
    <cellStyle name="Millares 3 2 6 2 3 3 3 2" xfId="3145" xr:uid="{00000000-0005-0000-0000-000095070000}"/>
    <cellStyle name="Millares 3 2 6 2 3 3 4" xfId="3143" xr:uid="{00000000-0005-0000-0000-000096070000}"/>
    <cellStyle name="Millares 3 2 6 2 3 4" xfId="1032" xr:uid="{00000000-0005-0000-0000-000097070000}"/>
    <cellStyle name="Millares 3 2 6 2 3 4 2" xfId="3146" xr:uid="{00000000-0005-0000-0000-000098070000}"/>
    <cellStyle name="Millares 3 2 6 2 3 5" xfId="1033" xr:uid="{00000000-0005-0000-0000-000099070000}"/>
    <cellStyle name="Millares 3 2 6 2 3 5 2" xfId="3147" xr:uid="{00000000-0005-0000-0000-00009A070000}"/>
    <cellStyle name="Millares 3 2 6 2 3 6" xfId="3136" xr:uid="{00000000-0005-0000-0000-00009B070000}"/>
    <cellStyle name="Millares 3 2 6 2 4" xfId="1034" xr:uid="{00000000-0005-0000-0000-00009C070000}"/>
    <cellStyle name="Millares 3 2 6 2 4 2" xfId="1035" xr:uid="{00000000-0005-0000-0000-00009D070000}"/>
    <cellStyle name="Millares 3 2 6 2 4 2 2" xfId="1036" xr:uid="{00000000-0005-0000-0000-00009E070000}"/>
    <cellStyle name="Millares 3 2 6 2 4 2 2 2" xfId="3150" xr:uid="{00000000-0005-0000-0000-00009F070000}"/>
    <cellStyle name="Millares 3 2 6 2 4 2 3" xfId="1037" xr:uid="{00000000-0005-0000-0000-0000A0070000}"/>
    <cellStyle name="Millares 3 2 6 2 4 2 3 2" xfId="3151" xr:uid="{00000000-0005-0000-0000-0000A1070000}"/>
    <cellStyle name="Millares 3 2 6 2 4 2 4" xfId="3149" xr:uid="{00000000-0005-0000-0000-0000A2070000}"/>
    <cellStyle name="Millares 3 2 6 2 4 3" xfId="1038" xr:uid="{00000000-0005-0000-0000-0000A3070000}"/>
    <cellStyle name="Millares 3 2 6 2 4 3 2" xfId="3152" xr:uid="{00000000-0005-0000-0000-0000A4070000}"/>
    <cellStyle name="Millares 3 2 6 2 4 4" xfId="1039" xr:uid="{00000000-0005-0000-0000-0000A5070000}"/>
    <cellStyle name="Millares 3 2 6 2 4 4 2" xfId="3153" xr:uid="{00000000-0005-0000-0000-0000A6070000}"/>
    <cellStyle name="Millares 3 2 6 2 4 5" xfId="3148" xr:uid="{00000000-0005-0000-0000-0000A7070000}"/>
    <cellStyle name="Millares 3 2 6 2 5" xfId="1040" xr:uid="{00000000-0005-0000-0000-0000A8070000}"/>
    <cellStyle name="Millares 3 2 6 2 5 2" xfId="1041" xr:uid="{00000000-0005-0000-0000-0000A9070000}"/>
    <cellStyle name="Millares 3 2 6 2 5 2 2" xfId="3155" xr:uid="{00000000-0005-0000-0000-0000AA070000}"/>
    <cellStyle name="Millares 3 2 6 2 5 3" xfId="1042" xr:uid="{00000000-0005-0000-0000-0000AB070000}"/>
    <cellStyle name="Millares 3 2 6 2 5 3 2" xfId="3156" xr:uid="{00000000-0005-0000-0000-0000AC070000}"/>
    <cellStyle name="Millares 3 2 6 2 5 4" xfId="3154" xr:uid="{00000000-0005-0000-0000-0000AD070000}"/>
    <cellStyle name="Millares 3 2 6 2 6" xfId="1043" xr:uid="{00000000-0005-0000-0000-0000AE070000}"/>
    <cellStyle name="Millares 3 2 6 2 6 2" xfId="3157" xr:uid="{00000000-0005-0000-0000-0000AF070000}"/>
    <cellStyle name="Millares 3 2 6 2 7" xfId="1044" xr:uid="{00000000-0005-0000-0000-0000B0070000}"/>
    <cellStyle name="Millares 3 2 6 2 7 2" xfId="3158" xr:uid="{00000000-0005-0000-0000-0000B1070000}"/>
    <cellStyle name="Millares 3 2 6 2 8" xfId="3111" xr:uid="{00000000-0005-0000-0000-0000B2070000}"/>
    <cellStyle name="Millares 3 2 6 3" xfId="1045" xr:uid="{00000000-0005-0000-0000-0000B3070000}"/>
    <cellStyle name="Millares 3 2 6 3 2" xfId="1046" xr:uid="{00000000-0005-0000-0000-0000B4070000}"/>
    <cellStyle name="Millares 3 2 6 3 2 2" xfId="1047" xr:uid="{00000000-0005-0000-0000-0000B5070000}"/>
    <cellStyle name="Millares 3 2 6 3 2 2 2" xfId="1048" xr:uid="{00000000-0005-0000-0000-0000B6070000}"/>
    <cellStyle name="Millares 3 2 6 3 2 2 2 2" xfId="1049" xr:uid="{00000000-0005-0000-0000-0000B7070000}"/>
    <cellStyle name="Millares 3 2 6 3 2 2 2 2 2" xfId="3163" xr:uid="{00000000-0005-0000-0000-0000B8070000}"/>
    <cellStyle name="Millares 3 2 6 3 2 2 2 3" xfId="1050" xr:uid="{00000000-0005-0000-0000-0000B9070000}"/>
    <cellStyle name="Millares 3 2 6 3 2 2 2 3 2" xfId="3164" xr:uid="{00000000-0005-0000-0000-0000BA070000}"/>
    <cellStyle name="Millares 3 2 6 3 2 2 2 4" xfId="3162" xr:uid="{00000000-0005-0000-0000-0000BB070000}"/>
    <cellStyle name="Millares 3 2 6 3 2 2 3" xfId="1051" xr:uid="{00000000-0005-0000-0000-0000BC070000}"/>
    <cellStyle name="Millares 3 2 6 3 2 2 3 2" xfId="3165" xr:uid="{00000000-0005-0000-0000-0000BD070000}"/>
    <cellStyle name="Millares 3 2 6 3 2 2 4" xfId="1052" xr:uid="{00000000-0005-0000-0000-0000BE070000}"/>
    <cellStyle name="Millares 3 2 6 3 2 2 4 2" xfId="3166" xr:uid="{00000000-0005-0000-0000-0000BF070000}"/>
    <cellStyle name="Millares 3 2 6 3 2 2 5" xfId="3161" xr:uid="{00000000-0005-0000-0000-0000C0070000}"/>
    <cellStyle name="Millares 3 2 6 3 2 3" xfId="1053" xr:uid="{00000000-0005-0000-0000-0000C1070000}"/>
    <cellStyle name="Millares 3 2 6 3 2 3 2" xfId="1054" xr:uid="{00000000-0005-0000-0000-0000C2070000}"/>
    <cellStyle name="Millares 3 2 6 3 2 3 2 2" xfId="3168" xr:uid="{00000000-0005-0000-0000-0000C3070000}"/>
    <cellStyle name="Millares 3 2 6 3 2 3 3" xfId="1055" xr:uid="{00000000-0005-0000-0000-0000C4070000}"/>
    <cellStyle name="Millares 3 2 6 3 2 3 3 2" xfId="3169" xr:uid="{00000000-0005-0000-0000-0000C5070000}"/>
    <cellStyle name="Millares 3 2 6 3 2 3 4" xfId="3167" xr:uid="{00000000-0005-0000-0000-0000C6070000}"/>
    <cellStyle name="Millares 3 2 6 3 2 4" xfId="1056" xr:uid="{00000000-0005-0000-0000-0000C7070000}"/>
    <cellStyle name="Millares 3 2 6 3 2 4 2" xfId="3170" xr:uid="{00000000-0005-0000-0000-0000C8070000}"/>
    <cellStyle name="Millares 3 2 6 3 2 5" xfId="1057" xr:uid="{00000000-0005-0000-0000-0000C9070000}"/>
    <cellStyle name="Millares 3 2 6 3 2 5 2" xfId="3171" xr:uid="{00000000-0005-0000-0000-0000CA070000}"/>
    <cellStyle name="Millares 3 2 6 3 2 6" xfId="3160" xr:uid="{00000000-0005-0000-0000-0000CB070000}"/>
    <cellStyle name="Millares 3 2 6 3 3" xfId="1058" xr:uid="{00000000-0005-0000-0000-0000CC070000}"/>
    <cellStyle name="Millares 3 2 6 3 3 2" xfId="1059" xr:uid="{00000000-0005-0000-0000-0000CD070000}"/>
    <cellStyle name="Millares 3 2 6 3 3 2 2" xfId="1060" xr:uid="{00000000-0005-0000-0000-0000CE070000}"/>
    <cellStyle name="Millares 3 2 6 3 3 2 2 2" xfId="3174" xr:uid="{00000000-0005-0000-0000-0000CF070000}"/>
    <cellStyle name="Millares 3 2 6 3 3 2 3" xfId="1061" xr:uid="{00000000-0005-0000-0000-0000D0070000}"/>
    <cellStyle name="Millares 3 2 6 3 3 2 3 2" xfId="3175" xr:uid="{00000000-0005-0000-0000-0000D1070000}"/>
    <cellStyle name="Millares 3 2 6 3 3 2 4" xfId="3173" xr:uid="{00000000-0005-0000-0000-0000D2070000}"/>
    <cellStyle name="Millares 3 2 6 3 3 3" xfId="1062" xr:uid="{00000000-0005-0000-0000-0000D3070000}"/>
    <cellStyle name="Millares 3 2 6 3 3 3 2" xfId="3176" xr:uid="{00000000-0005-0000-0000-0000D4070000}"/>
    <cellStyle name="Millares 3 2 6 3 3 4" xfId="1063" xr:uid="{00000000-0005-0000-0000-0000D5070000}"/>
    <cellStyle name="Millares 3 2 6 3 3 4 2" xfId="3177" xr:uid="{00000000-0005-0000-0000-0000D6070000}"/>
    <cellStyle name="Millares 3 2 6 3 3 5" xfId="3172" xr:uid="{00000000-0005-0000-0000-0000D7070000}"/>
    <cellStyle name="Millares 3 2 6 3 4" xfId="1064" xr:uid="{00000000-0005-0000-0000-0000D8070000}"/>
    <cellStyle name="Millares 3 2 6 3 4 2" xfId="1065" xr:uid="{00000000-0005-0000-0000-0000D9070000}"/>
    <cellStyle name="Millares 3 2 6 3 4 2 2" xfId="3179" xr:uid="{00000000-0005-0000-0000-0000DA070000}"/>
    <cellStyle name="Millares 3 2 6 3 4 3" xfId="1066" xr:uid="{00000000-0005-0000-0000-0000DB070000}"/>
    <cellStyle name="Millares 3 2 6 3 4 3 2" xfId="3180" xr:uid="{00000000-0005-0000-0000-0000DC070000}"/>
    <cellStyle name="Millares 3 2 6 3 4 4" xfId="3178" xr:uid="{00000000-0005-0000-0000-0000DD070000}"/>
    <cellStyle name="Millares 3 2 6 3 5" xfId="1067" xr:uid="{00000000-0005-0000-0000-0000DE070000}"/>
    <cellStyle name="Millares 3 2 6 3 5 2" xfId="3181" xr:uid="{00000000-0005-0000-0000-0000DF070000}"/>
    <cellStyle name="Millares 3 2 6 3 6" xfId="1068" xr:uid="{00000000-0005-0000-0000-0000E0070000}"/>
    <cellStyle name="Millares 3 2 6 3 6 2" xfId="3182" xr:uid="{00000000-0005-0000-0000-0000E1070000}"/>
    <cellStyle name="Millares 3 2 6 3 7" xfId="3159" xr:uid="{00000000-0005-0000-0000-0000E2070000}"/>
    <cellStyle name="Millares 3 2 6 4" xfId="1069" xr:uid="{00000000-0005-0000-0000-0000E3070000}"/>
    <cellStyle name="Millares 3 2 6 4 2" xfId="1070" xr:uid="{00000000-0005-0000-0000-0000E4070000}"/>
    <cellStyle name="Millares 3 2 6 4 2 2" xfId="1071" xr:uid="{00000000-0005-0000-0000-0000E5070000}"/>
    <cellStyle name="Millares 3 2 6 4 2 2 2" xfId="1072" xr:uid="{00000000-0005-0000-0000-0000E6070000}"/>
    <cellStyle name="Millares 3 2 6 4 2 2 2 2" xfId="3186" xr:uid="{00000000-0005-0000-0000-0000E7070000}"/>
    <cellStyle name="Millares 3 2 6 4 2 2 3" xfId="1073" xr:uid="{00000000-0005-0000-0000-0000E8070000}"/>
    <cellStyle name="Millares 3 2 6 4 2 2 3 2" xfId="3187" xr:uid="{00000000-0005-0000-0000-0000E9070000}"/>
    <cellStyle name="Millares 3 2 6 4 2 2 4" xfId="3185" xr:uid="{00000000-0005-0000-0000-0000EA070000}"/>
    <cellStyle name="Millares 3 2 6 4 2 3" xfId="1074" xr:uid="{00000000-0005-0000-0000-0000EB070000}"/>
    <cellStyle name="Millares 3 2 6 4 2 3 2" xfId="3188" xr:uid="{00000000-0005-0000-0000-0000EC070000}"/>
    <cellStyle name="Millares 3 2 6 4 2 4" xfId="1075" xr:uid="{00000000-0005-0000-0000-0000ED070000}"/>
    <cellStyle name="Millares 3 2 6 4 2 4 2" xfId="3189" xr:uid="{00000000-0005-0000-0000-0000EE070000}"/>
    <cellStyle name="Millares 3 2 6 4 2 5" xfId="3184" xr:uid="{00000000-0005-0000-0000-0000EF070000}"/>
    <cellStyle name="Millares 3 2 6 4 3" xfId="1076" xr:uid="{00000000-0005-0000-0000-0000F0070000}"/>
    <cellStyle name="Millares 3 2 6 4 3 2" xfId="1077" xr:uid="{00000000-0005-0000-0000-0000F1070000}"/>
    <cellStyle name="Millares 3 2 6 4 3 2 2" xfId="3191" xr:uid="{00000000-0005-0000-0000-0000F2070000}"/>
    <cellStyle name="Millares 3 2 6 4 3 3" xfId="1078" xr:uid="{00000000-0005-0000-0000-0000F3070000}"/>
    <cellStyle name="Millares 3 2 6 4 3 3 2" xfId="3192" xr:uid="{00000000-0005-0000-0000-0000F4070000}"/>
    <cellStyle name="Millares 3 2 6 4 3 4" xfId="3190" xr:uid="{00000000-0005-0000-0000-0000F5070000}"/>
    <cellStyle name="Millares 3 2 6 4 4" xfId="1079" xr:uid="{00000000-0005-0000-0000-0000F6070000}"/>
    <cellStyle name="Millares 3 2 6 4 4 2" xfId="3193" xr:uid="{00000000-0005-0000-0000-0000F7070000}"/>
    <cellStyle name="Millares 3 2 6 4 5" xfId="1080" xr:uid="{00000000-0005-0000-0000-0000F8070000}"/>
    <cellStyle name="Millares 3 2 6 4 5 2" xfId="3194" xr:uid="{00000000-0005-0000-0000-0000F9070000}"/>
    <cellStyle name="Millares 3 2 6 4 6" xfId="3183" xr:uid="{00000000-0005-0000-0000-0000FA070000}"/>
    <cellStyle name="Millares 3 2 6 5" xfId="1081" xr:uid="{00000000-0005-0000-0000-0000FB070000}"/>
    <cellStyle name="Millares 3 2 6 5 2" xfId="1082" xr:uid="{00000000-0005-0000-0000-0000FC070000}"/>
    <cellStyle name="Millares 3 2 6 5 2 2" xfId="1083" xr:uid="{00000000-0005-0000-0000-0000FD070000}"/>
    <cellStyle name="Millares 3 2 6 5 2 2 2" xfId="3197" xr:uid="{00000000-0005-0000-0000-0000FE070000}"/>
    <cellStyle name="Millares 3 2 6 5 2 3" xfId="1084" xr:uid="{00000000-0005-0000-0000-0000FF070000}"/>
    <cellStyle name="Millares 3 2 6 5 2 3 2" xfId="3198" xr:uid="{00000000-0005-0000-0000-000000080000}"/>
    <cellStyle name="Millares 3 2 6 5 2 4" xfId="3196" xr:uid="{00000000-0005-0000-0000-000001080000}"/>
    <cellStyle name="Millares 3 2 6 5 3" xfId="1085" xr:uid="{00000000-0005-0000-0000-000002080000}"/>
    <cellStyle name="Millares 3 2 6 5 3 2" xfId="3199" xr:uid="{00000000-0005-0000-0000-000003080000}"/>
    <cellStyle name="Millares 3 2 6 5 4" xfId="1086" xr:uid="{00000000-0005-0000-0000-000004080000}"/>
    <cellStyle name="Millares 3 2 6 5 4 2" xfId="3200" xr:uid="{00000000-0005-0000-0000-000005080000}"/>
    <cellStyle name="Millares 3 2 6 5 5" xfId="3195" xr:uid="{00000000-0005-0000-0000-000006080000}"/>
    <cellStyle name="Millares 3 2 6 6" xfId="1087" xr:uid="{00000000-0005-0000-0000-000007080000}"/>
    <cellStyle name="Millares 3 2 6 6 2" xfId="1088" xr:uid="{00000000-0005-0000-0000-000008080000}"/>
    <cellStyle name="Millares 3 2 6 6 2 2" xfId="3202" xr:uid="{00000000-0005-0000-0000-000009080000}"/>
    <cellStyle name="Millares 3 2 6 6 3" xfId="1089" xr:uid="{00000000-0005-0000-0000-00000A080000}"/>
    <cellStyle name="Millares 3 2 6 6 3 2" xfId="3203" xr:uid="{00000000-0005-0000-0000-00000B080000}"/>
    <cellStyle name="Millares 3 2 6 6 4" xfId="3201" xr:uid="{00000000-0005-0000-0000-00000C080000}"/>
    <cellStyle name="Millares 3 2 6 7" xfId="1090" xr:uid="{00000000-0005-0000-0000-00000D080000}"/>
    <cellStyle name="Millares 3 2 6 7 2" xfId="3204" xr:uid="{00000000-0005-0000-0000-00000E080000}"/>
    <cellStyle name="Millares 3 2 6 8" xfId="1091" xr:uid="{00000000-0005-0000-0000-00000F080000}"/>
    <cellStyle name="Millares 3 2 6 8 2" xfId="3205" xr:uid="{00000000-0005-0000-0000-000010080000}"/>
    <cellStyle name="Millares 3 2 6 9" xfId="3110" xr:uid="{00000000-0005-0000-0000-000011080000}"/>
    <cellStyle name="Millares 3 2 7" xfId="1092" xr:uid="{00000000-0005-0000-0000-000012080000}"/>
    <cellStyle name="Millares 3 2 7 2" xfId="1093" xr:uid="{00000000-0005-0000-0000-000013080000}"/>
    <cellStyle name="Millares 3 2 7 2 2" xfId="1094" xr:uid="{00000000-0005-0000-0000-000014080000}"/>
    <cellStyle name="Millares 3 2 7 2 2 2" xfId="1095" xr:uid="{00000000-0005-0000-0000-000015080000}"/>
    <cellStyle name="Millares 3 2 7 2 2 2 2" xfId="1096" xr:uid="{00000000-0005-0000-0000-000016080000}"/>
    <cellStyle name="Millares 3 2 7 2 2 2 2 2" xfId="1097" xr:uid="{00000000-0005-0000-0000-000017080000}"/>
    <cellStyle name="Millares 3 2 7 2 2 2 2 2 2" xfId="3211" xr:uid="{00000000-0005-0000-0000-000018080000}"/>
    <cellStyle name="Millares 3 2 7 2 2 2 2 3" xfId="1098" xr:uid="{00000000-0005-0000-0000-000019080000}"/>
    <cellStyle name="Millares 3 2 7 2 2 2 2 3 2" xfId="3212" xr:uid="{00000000-0005-0000-0000-00001A080000}"/>
    <cellStyle name="Millares 3 2 7 2 2 2 2 4" xfId="3210" xr:uid="{00000000-0005-0000-0000-00001B080000}"/>
    <cellStyle name="Millares 3 2 7 2 2 2 3" xfId="1099" xr:uid="{00000000-0005-0000-0000-00001C080000}"/>
    <cellStyle name="Millares 3 2 7 2 2 2 3 2" xfId="3213" xr:uid="{00000000-0005-0000-0000-00001D080000}"/>
    <cellStyle name="Millares 3 2 7 2 2 2 4" xfId="1100" xr:uid="{00000000-0005-0000-0000-00001E080000}"/>
    <cellStyle name="Millares 3 2 7 2 2 2 4 2" xfId="3214" xr:uid="{00000000-0005-0000-0000-00001F080000}"/>
    <cellStyle name="Millares 3 2 7 2 2 2 5" xfId="3209" xr:uid="{00000000-0005-0000-0000-000020080000}"/>
    <cellStyle name="Millares 3 2 7 2 2 3" xfId="1101" xr:uid="{00000000-0005-0000-0000-000021080000}"/>
    <cellStyle name="Millares 3 2 7 2 2 3 2" xfId="1102" xr:uid="{00000000-0005-0000-0000-000022080000}"/>
    <cellStyle name="Millares 3 2 7 2 2 3 2 2" xfId="3216" xr:uid="{00000000-0005-0000-0000-000023080000}"/>
    <cellStyle name="Millares 3 2 7 2 2 3 3" xfId="1103" xr:uid="{00000000-0005-0000-0000-000024080000}"/>
    <cellStyle name="Millares 3 2 7 2 2 3 3 2" xfId="3217" xr:uid="{00000000-0005-0000-0000-000025080000}"/>
    <cellStyle name="Millares 3 2 7 2 2 3 4" xfId="3215" xr:uid="{00000000-0005-0000-0000-000026080000}"/>
    <cellStyle name="Millares 3 2 7 2 2 4" xfId="1104" xr:uid="{00000000-0005-0000-0000-000027080000}"/>
    <cellStyle name="Millares 3 2 7 2 2 4 2" xfId="3218" xr:uid="{00000000-0005-0000-0000-000028080000}"/>
    <cellStyle name="Millares 3 2 7 2 2 5" xfId="1105" xr:uid="{00000000-0005-0000-0000-000029080000}"/>
    <cellStyle name="Millares 3 2 7 2 2 5 2" xfId="3219" xr:uid="{00000000-0005-0000-0000-00002A080000}"/>
    <cellStyle name="Millares 3 2 7 2 2 6" xfId="3208" xr:uid="{00000000-0005-0000-0000-00002B080000}"/>
    <cellStyle name="Millares 3 2 7 2 3" xfId="1106" xr:uid="{00000000-0005-0000-0000-00002C080000}"/>
    <cellStyle name="Millares 3 2 7 2 3 2" xfId="1107" xr:uid="{00000000-0005-0000-0000-00002D080000}"/>
    <cellStyle name="Millares 3 2 7 2 3 2 2" xfId="1108" xr:uid="{00000000-0005-0000-0000-00002E080000}"/>
    <cellStyle name="Millares 3 2 7 2 3 2 2 2" xfId="3222" xr:uid="{00000000-0005-0000-0000-00002F080000}"/>
    <cellStyle name="Millares 3 2 7 2 3 2 3" xfId="1109" xr:uid="{00000000-0005-0000-0000-000030080000}"/>
    <cellStyle name="Millares 3 2 7 2 3 2 3 2" xfId="3223" xr:uid="{00000000-0005-0000-0000-000031080000}"/>
    <cellStyle name="Millares 3 2 7 2 3 2 4" xfId="3221" xr:uid="{00000000-0005-0000-0000-000032080000}"/>
    <cellStyle name="Millares 3 2 7 2 3 3" xfId="1110" xr:uid="{00000000-0005-0000-0000-000033080000}"/>
    <cellStyle name="Millares 3 2 7 2 3 3 2" xfId="3224" xr:uid="{00000000-0005-0000-0000-000034080000}"/>
    <cellStyle name="Millares 3 2 7 2 3 4" xfId="1111" xr:uid="{00000000-0005-0000-0000-000035080000}"/>
    <cellStyle name="Millares 3 2 7 2 3 4 2" xfId="3225" xr:uid="{00000000-0005-0000-0000-000036080000}"/>
    <cellStyle name="Millares 3 2 7 2 3 5" xfId="3220" xr:uid="{00000000-0005-0000-0000-000037080000}"/>
    <cellStyle name="Millares 3 2 7 2 4" xfId="1112" xr:uid="{00000000-0005-0000-0000-000038080000}"/>
    <cellStyle name="Millares 3 2 7 2 4 2" xfId="1113" xr:uid="{00000000-0005-0000-0000-000039080000}"/>
    <cellStyle name="Millares 3 2 7 2 4 2 2" xfId="3227" xr:uid="{00000000-0005-0000-0000-00003A080000}"/>
    <cellStyle name="Millares 3 2 7 2 4 3" xfId="1114" xr:uid="{00000000-0005-0000-0000-00003B080000}"/>
    <cellStyle name="Millares 3 2 7 2 4 3 2" xfId="3228" xr:uid="{00000000-0005-0000-0000-00003C080000}"/>
    <cellStyle name="Millares 3 2 7 2 4 4" xfId="3226" xr:uid="{00000000-0005-0000-0000-00003D080000}"/>
    <cellStyle name="Millares 3 2 7 2 5" xfId="1115" xr:uid="{00000000-0005-0000-0000-00003E080000}"/>
    <cellStyle name="Millares 3 2 7 2 5 2" xfId="3229" xr:uid="{00000000-0005-0000-0000-00003F080000}"/>
    <cellStyle name="Millares 3 2 7 2 6" xfId="1116" xr:uid="{00000000-0005-0000-0000-000040080000}"/>
    <cellStyle name="Millares 3 2 7 2 6 2" xfId="3230" xr:uid="{00000000-0005-0000-0000-000041080000}"/>
    <cellStyle name="Millares 3 2 7 2 7" xfId="3207" xr:uid="{00000000-0005-0000-0000-000042080000}"/>
    <cellStyle name="Millares 3 2 7 3" xfId="1117" xr:uid="{00000000-0005-0000-0000-000043080000}"/>
    <cellStyle name="Millares 3 2 7 3 2" xfId="1118" xr:uid="{00000000-0005-0000-0000-000044080000}"/>
    <cellStyle name="Millares 3 2 7 3 2 2" xfId="1119" xr:uid="{00000000-0005-0000-0000-000045080000}"/>
    <cellStyle name="Millares 3 2 7 3 2 2 2" xfId="1120" xr:uid="{00000000-0005-0000-0000-000046080000}"/>
    <cellStyle name="Millares 3 2 7 3 2 2 2 2" xfId="3234" xr:uid="{00000000-0005-0000-0000-000047080000}"/>
    <cellStyle name="Millares 3 2 7 3 2 2 3" xfId="1121" xr:uid="{00000000-0005-0000-0000-000048080000}"/>
    <cellStyle name="Millares 3 2 7 3 2 2 3 2" xfId="3235" xr:uid="{00000000-0005-0000-0000-000049080000}"/>
    <cellStyle name="Millares 3 2 7 3 2 2 4" xfId="3233" xr:uid="{00000000-0005-0000-0000-00004A080000}"/>
    <cellStyle name="Millares 3 2 7 3 2 3" xfId="1122" xr:uid="{00000000-0005-0000-0000-00004B080000}"/>
    <cellStyle name="Millares 3 2 7 3 2 3 2" xfId="3236" xr:uid="{00000000-0005-0000-0000-00004C080000}"/>
    <cellStyle name="Millares 3 2 7 3 2 4" xfId="1123" xr:uid="{00000000-0005-0000-0000-00004D080000}"/>
    <cellStyle name="Millares 3 2 7 3 2 4 2" xfId="3237" xr:uid="{00000000-0005-0000-0000-00004E080000}"/>
    <cellStyle name="Millares 3 2 7 3 2 5" xfId="3232" xr:uid="{00000000-0005-0000-0000-00004F080000}"/>
    <cellStyle name="Millares 3 2 7 3 3" xfId="1124" xr:uid="{00000000-0005-0000-0000-000050080000}"/>
    <cellStyle name="Millares 3 2 7 3 3 2" xfId="1125" xr:uid="{00000000-0005-0000-0000-000051080000}"/>
    <cellStyle name="Millares 3 2 7 3 3 2 2" xfId="3239" xr:uid="{00000000-0005-0000-0000-000052080000}"/>
    <cellStyle name="Millares 3 2 7 3 3 3" xfId="1126" xr:uid="{00000000-0005-0000-0000-000053080000}"/>
    <cellStyle name="Millares 3 2 7 3 3 3 2" xfId="3240" xr:uid="{00000000-0005-0000-0000-000054080000}"/>
    <cellStyle name="Millares 3 2 7 3 3 4" xfId="3238" xr:uid="{00000000-0005-0000-0000-000055080000}"/>
    <cellStyle name="Millares 3 2 7 3 4" xfId="1127" xr:uid="{00000000-0005-0000-0000-000056080000}"/>
    <cellStyle name="Millares 3 2 7 3 4 2" xfId="3241" xr:uid="{00000000-0005-0000-0000-000057080000}"/>
    <cellStyle name="Millares 3 2 7 3 5" xfId="1128" xr:uid="{00000000-0005-0000-0000-000058080000}"/>
    <cellStyle name="Millares 3 2 7 3 5 2" xfId="3242" xr:uid="{00000000-0005-0000-0000-000059080000}"/>
    <cellStyle name="Millares 3 2 7 3 6" xfId="3231" xr:uid="{00000000-0005-0000-0000-00005A080000}"/>
    <cellStyle name="Millares 3 2 7 4" xfId="1129" xr:uid="{00000000-0005-0000-0000-00005B080000}"/>
    <cellStyle name="Millares 3 2 7 4 2" xfId="1130" xr:uid="{00000000-0005-0000-0000-00005C080000}"/>
    <cellStyle name="Millares 3 2 7 4 2 2" xfId="1131" xr:uid="{00000000-0005-0000-0000-00005D080000}"/>
    <cellStyle name="Millares 3 2 7 4 2 2 2" xfId="3245" xr:uid="{00000000-0005-0000-0000-00005E080000}"/>
    <cellStyle name="Millares 3 2 7 4 2 3" xfId="1132" xr:uid="{00000000-0005-0000-0000-00005F080000}"/>
    <cellStyle name="Millares 3 2 7 4 2 3 2" xfId="3246" xr:uid="{00000000-0005-0000-0000-000060080000}"/>
    <cellStyle name="Millares 3 2 7 4 2 4" xfId="3244" xr:uid="{00000000-0005-0000-0000-000061080000}"/>
    <cellStyle name="Millares 3 2 7 4 3" xfId="1133" xr:uid="{00000000-0005-0000-0000-000062080000}"/>
    <cellStyle name="Millares 3 2 7 4 3 2" xfId="3247" xr:uid="{00000000-0005-0000-0000-000063080000}"/>
    <cellStyle name="Millares 3 2 7 4 4" xfId="1134" xr:uid="{00000000-0005-0000-0000-000064080000}"/>
    <cellStyle name="Millares 3 2 7 4 4 2" xfId="3248" xr:uid="{00000000-0005-0000-0000-000065080000}"/>
    <cellStyle name="Millares 3 2 7 4 5" xfId="3243" xr:uid="{00000000-0005-0000-0000-000066080000}"/>
    <cellStyle name="Millares 3 2 7 5" xfId="1135" xr:uid="{00000000-0005-0000-0000-000067080000}"/>
    <cellStyle name="Millares 3 2 7 5 2" xfId="1136" xr:uid="{00000000-0005-0000-0000-000068080000}"/>
    <cellStyle name="Millares 3 2 7 5 2 2" xfId="3250" xr:uid="{00000000-0005-0000-0000-000069080000}"/>
    <cellStyle name="Millares 3 2 7 5 3" xfId="1137" xr:uid="{00000000-0005-0000-0000-00006A080000}"/>
    <cellStyle name="Millares 3 2 7 5 3 2" xfId="3251" xr:uid="{00000000-0005-0000-0000-00006B080000}"/>
    <cellStyle name="Millares 3 2 7 5 4" xfId="3249" xr:uid="{00000000-0005-0000-0000-00006C080000}"/>
    <cellStyle name="Millares 3 2 7 6" xfId="1138" xr:uid="{00000000-0005-0000-0000-00006D080000}"/>
    <cellStyle name="Millares 3 2 7 6 2" xfId="3252" xr:uid="{00000000-0005-0000-0000-00006E080000}"/>
    <cellStyle name="Millares 3 2 7 7" xfId="1139" xr:uid="{00000000-0005-0000-0000-00006F080000}"/>
    <cellStyle name="Millares 3 2 7 7 2" xfId="3253" xr:uid="{00000000-0005-0000-0000-000070080000}"/>
    <cellStyle name="Millares 3 2 7 8" xfId="3206" xr:uid="{00000000-0005-0000-0000-000071080000}"/>
    <cellStyle name="Millares 3 2 8" xfId="1140" xr:uid="{00000000-0005-0000-0000-000072080000}"/>
    <cellStyle name="Millares 3 2 8 2" xfId="1141" xr:uid="{00000000-0005-0000-0000-000073080000}"/>
    <cellStyle name="Millares 3 2 8 2 2" xfId="1142" xr:uid="{00000000-0005-0000-0000-000074080000}"/>
    <cellStyle name="Millares 3 2 8 2 2 2" xfId="1143" xr:uid="{00000000-0005-0000-0000-000075080000}"/>
    <cellStyle name="Millares 3 2 8 2 2 2 2" xfId="1144" xr:uid="{00000000-0005-0000-0000-000076080000}"/>
    <cellStyle name="Millares 3 2 8 2 2 2 2 2" xfId="1145" xr:uid="{00000000-0005-0000-0000-000077080000}"/>
    <cellStyle name="Millares 3 2 8 2 2 2 2 2 2" xfId="3259" xr:uid="{00000000-0005-0000-0000-000078080000}"/>
    <cellStyle name="Millares 3 2 8 2 2 2 2 3" xfId="1146" xr:uid="{00000000-0005-0000-0000-000079080000}"/>
    <cellStyle name="Millares 3 2 8 2 2 2 2 3 2" xfId="3260" xr:uid="{00000000-0005-0000-0000-00007A080000}"/>
    <cellStyle name="Millares 3 2 8 2 2 2 2 4" xfId="3258" xr:uid="{00000000-0005-0000-0000-00007B080000}"/>
    <cellStyle name="Millares 3 2 8 2 2 2 3" xfId="1147" xr:uid="{00000000-0005-0000-0000-00007C080000}"/>
    <cellStyle name="Millares 3 2 8 2 2 2 3 2" xfId="3261" xr:uid="{00000000-0005-0000-0000-00007D080000}"/>
    <cellStyle name="Millares 3 2 8 2 2 2 4" xfId="1148" xr:uid="{00000000-0005-0000-0000-00007E080000}"/>
    <cellStyle name="Millares 3 2 8 2 2 2 4 2" xfId="3262" xr:uid="{00000000-0005-0000-0000-00007F080000}"/>
    <cellStyle name="Millares 3 2 8 2 2 2 5" xfId="3257" xr:uid="{00000000-0005-0000-0000-000080080000}"/>
    <cellStyle name="Millares 3 2 8 2 2 3" xfId="1149" xr:uid="{00000000-0005-0000-0000-000081080000}"/>
    <cellStyle name="Millares 3 2 8 2 2 3 2" xfId="1150" xr:uid="{00000000-0005-0000-0000-000082080000}"/>
    <cellStyle name="Millares 3 2 8 2 2 3 2 2" xfId="3264" xr:uid="{00000000-0005-0000-0000-000083080000}"/>
    <cellStyle name="Millares 3 2 8 2 2 3 3" xfId="1151" xr:uid="{00000000-0005-0000-0000-000084080000}"/>
    <cellStyle name="Millares 3 2 8 2 2 3 3 2" xfId="3265" xr:uid="{00000000-0005-0000-0000-000085080000}"/>
    <cellStyle name="Millares 3 2 8 2 2 3 4" xfId="3263" xr:uid="{00000000-0005-0000-0000-000086080000}"/>
    <cellStyle name="Millares 3 2 8 2 2 4" xfId="1152" xr:uid="{00000000-0005-0000-0000-000087080000}"/>
    <cellStyle name="Millares 3 2 8 2 2 4 2" xfId="3266" xr:uid="{00000000-0005-0000-0000-000088080000}"/>
    <cellStyle name="Millares 3 2 8 2 2 5" xfId="1153" xr:uid="{00000000-0005-0000-0000-000089080000}"/>
    <cellStyle name="Millares 3 2 8 2 2 5 2" xfId="3267" xr:uid="{00000000-0005-0000-0000-00008A080000}"/>
    <cellStyle name="Millares 3 2 8 2 2 6" xfId="3256" xr:uid="{00000000-0005-0000-0000-00008B080000}"/>
    <cellStyle name="Millares 3 2 8 2 3" xfId="1154" xr:uid="{00000000-0005-0000-0000-00008C080000}"/>
    <cellStyle name="Millares 3 2 8 2 3 2" xfId="1155" xr:uid="{00000000-0005-0000-0000-00008D080000}"/>
    <cellStyle name="Millares 3 2 8 2 3 2 2" xfId="1156" xr:uid="{00000000-0005-0000-0000-00008E080000}"/>
    <cellStyle name="Millares 3 2 8 2 3 2 2 2" xfId="3270" xr:uid="{00000000-0005-0000-0000-00008F080000}"/>
    <cellStyle name="Millares 3 2 8 2 3 2 3" xfId="1157" xr:uid="{00000000-0005-0000-0000-000090080000}"/>
    <cellStyle name="Millares 3 2 8 2 3 2 3 2" xfId="3271" xr:uid="{00000000-0005-0000-0000-000091080000}"/>
    <cellStyle name="Millares 3 2 8 2 3 2 4" xfId="3269" xr:uid="{00000000-0005-0000-0000-000092080000}"/>
    <cellStyle name="Millares 3 2 8 2 3 3" xfId="1158" xr:uid="{00000000-0005-0000-0000-000093080000}"/>
    <cellStyle name="Millares 3 2 8 2 3 3 2" xfId="3272" xr:uid="{00000000-0005-0000-0000-000094080000}"/>
    <cellStyle name="Millares 3 2 8 2 3 4" xfId="1159" xr:uid="{00000000-0005-0000-0000-000095080000}"/>
    <cellStyle name="Millares 3 2 8 2 3 4 2" xfId="3273" xr:uid="{00000000-0005-0000-0000-000096080000}"/>
    <cellStyle name="Millares 3 2 8 2 3 5" xfId="3268" xr:uid="{00000000-0005-0000-0000-000097080000}"/>
    <cellStyle name="Millares 3 2 8 2 4" xfId="1160" xr:uid="{00000000-0005-0000-0000-000098080000}"/>
    <cellStyle name="Millares 3 2 8 2 4 2" xfId="1161" xr:uid="{00000000-0005-0000-0000-000099080000}"/>
    <cellStyle name="Millares 3 2 8 2 4 2 2" xfId="3275" xr:uid="{00000000-0005-0000-0000-00009A080000}"/>
    <cellStyle name="Millares 3 2 8 2 4 3" xfId="1162" xr:uid="{00000000-0005-0000-0000-00009B080000}"/>
    <cellStyle name="Millares 3 2 8 2 4 3 2" xfId="3276" xr:uid="{00000000-0005-0000-0000-00009C080000}"/>
    <cellStyle name="Millares 3 2 8 2 4 4" xfId="3274" xr:uid="{00000000-0005-0000-0000-00009D080000}"/>
    <cellStyle name="Millares 3 2 8 2 5" xfId="1163" xr:uid="{00000000-0005-0000-0000-00009E080000}"/>
    <cellStyle name="Millares 3 2 8 2 5 2" xfId="3277" xr:uid="{00000000-0005-0000-0000-00009F080000}"/>
    <cellStyle name="Millares 3 2 8 2 6" xfId="1164" xr:uid="{00000000-0005-0000-0000-0000A0080000}"/>
    <cellStyle name="Millares 3 2 8 2 6 2" xfId="3278" xr:uid="{00000000-0005-0000-0000-0000A1080000}"/>
    <cellStyle name="Millares 3 2 8 2 7" xfId="3255" xr:uid="{00000000-0005-0000-0000-0000A2080000}"/>
    <cellStyle name="Millares 3 2 8 3" xfId="1165" xr:uid="{00000000-0005-0000-0000-0000A3080000}"/>
    <cellStyle name="Millares 3 2 8 3 2" xfId="1166" xr:uid="{00000000-0005-0000-0000-0000A4080000}"/>
    <cellStyle name="Millares 3 2 8 3 2 2" xfId="1167" xr:uid="{00000000-0005-0000-0000-0000A5080000}"/>
    <cellStyle name="Millares 3 2 8 3 2 2 2" xfId="1168" xr:uid="{00000000-0005-0000-0000-0000A6080000}"/>
    <cellStyle name="Millares 3 2 8 3 2 2 2 2" xfId="3282" xr:uid="{00000000-0005-0000-0000-0000A7080000}"/>
    <cellStyle name="Millares 3 2 8 3 2 2 3" xfId="1169" xr:uid="{00000000-0005-0000-0000-0000A8080000}"/>
    <cellStyle name="Millares 3 2 8 3 2 2 3 2" xfId="3283" xr:uid="{00000000-0005-0000-0000-0000A9080000}"/>
    <cellStyle name="Millares 3 2 8 3 2 2 4" xfId="3281" xr:uid="{00000000-0005-0000-0000-0000AA080000}"/>
    <cellStyle name="Millares 3 2 8 3 2 3" xfId="1170" xr:uid="{00000000-0005-0000-0000-0000AB080000}"/>
    <cellStyle name="Millares 3 2 8 3 2 3 2" xfId="3284" xr:uid="{00000000-0005-0000-0000-0000AC080000}"/>
    <cellStyle name="Millares 3 2 8 3 2 4" xfId="1171" xr:uid="{00000000-0005-0000-0000-0000AD080000}"/>
    <cellStyle name="Millares 3 2 8 3 2 4 2" xfId="3285" xr:uid="{00000000-0005-0000-0000-0000AE080000}"/>
    <cellStyle name="Millares 3 2 8 3 2 5" xfId="3280" xr:uid="{00000000-0005-0000-0000-0000AF080000}"/>
    <cellStyle name="Millares 3 2 8 3 3" xfId="1172" xr:uid="{00000000-0005-0000-0000-0000B0080000}"/>
    <cellStyle name="Millares 3 2 8 3 3 2" xfId="1173" xr:uid="{00000000-0005-0000-0000-0000B1080000}"/>
    <cellStyle name="Millares 3 2 8 3 3 2 2" xfId="3287" xr:uid="{00000000-0005-0000-0000-0000B2080000}"/>
    <cellStyle name="Millares 3 2 8 3 3 3" xfId="1174" xr:uid="{00000000-0005-0000-0000-0000B3080000}"/>
    <cellStyle name="Millares 3 2 8 3 3 3 2" xfId="3288" xr:uid="{00000000-0005-0000-0000-0000B4080000}"/>
    <cellStyle name="Millares 3 2 8 3 3 4" xfId="3286" xr:uid="{00000000-0005-0000-0000-0000B5080000}"/>
    <cellStyle name="Millares 3 2 8 3 4" xfId="1175" xr:uid="{00000000-0005-0000-0000-0000B6080000}"/>
    <cellStyle name="Millares 3 2 8 3 4 2" xfId="3289" xr:uid="{00000000-0005-0000-0000-0000B7080000}"/>
    <cellStyle name="Millares 3 2 8 3 5" xfId="1176" xr:uid="{00000000-0005-0000-0000-0000B8080000}"/>
    <cellStyle name="Millares 3 2 8 3 5 2" xfId="3290" xr:uid="{00000000-0005-0000-0000-0000B9080000}"/>
    <cellStyle name="Millares 3 2 8 3 6" xfId="3279" xr:uid="{00000000-0005-0000-0000-0000BA080000}"/>
    <cellStyle name="Millares 3 2 8 4" xfId="1177" xr:uid="{00000000-0005-0000-0000-0000BB080000}"/>
    <cellStyle name="Millares 3 2 8 4 2" xfId="1178" xr:uid="{00000000-0005-0000-0000-0000BC080000}"/>
    <cellStyle name="Millares 3 2 8 4 2 2" xfId="1179" xr:uid="{00000000-0005-0000-0000-0000BD080000}"/>
    <cellStyle name="Millares 3 2 8 4 2 2 2" xfId="3293" xr:uid="{00000000-0005-0000-0000-0000BE080000}"/>
    <cellStyle name="Millares 3 2 8 4 2 3" xfId="1180" xr:uid="{00000000-0005-0000-0000-0000BF080000}"/>
    <cellStyle name="Millares 3 2 8 4 2 3 2" xfId="3294" xr:uid="{00000000-0005-0000-0000-0000C0080000}"/>
    <cellStyle name="Millares 3 2 8 4 2 4" xfId="3292" xr:uid="{00000000-0005-0000-0000-0000C1080000}"/>
    <cellStyle name="Millares 3 2 8 4 3" xfId="1181" xr:uid="{00000000-0005-0000-0000-0000C2080000}"/>
    <cellStyle name="Millares 3 2 8 4 3 2" xfId="3295" xr:uid="{00000000-0005-0000-0000-0000C3080000}"/>
    <cellStyle name="Millares 3 2 8 4 4" xfId="1182" xr:uid="{00000000-0005-0000-0000-0000C4080000}"/>
    <cellStyle name="Millares 3 2 8 4 4 2" xfId="3296" xr:uid="{00000000-0005-0000-0000-0000C5080000}"/>
    <cellStyle name="Millares 3 2 8 4 5" xfId="3291" xr:uid="{00000000-0005-0000-0000-0000C6080000}"/>
    <cellStyle name="Millares 3 2 8 5" xfId="1183" xr:uid="{00000000-0005-0000-0000-0000C7080000}"/>
    <cellStyle name="Millares 3 2 8 5 2" xfId="1184" xr:uid="{00000000-0005-0000-0000-0000C8080000}"/>
    <cellStyle name="Millares 3 2 8 5 2 2" xfId="3298" xr:uid="{00000000-0005-0000-0000-0000C9080000}"/>
    <cellStyle name="Millares 3 2 8 5 3" xfId="1185" xr:uid="{00000000-0005-0000-0000-0000CA080000}"/>
    <cellStyle name="Millares 3 2 8 5 3 2" xfId="3299" xr:uid="{00000000-0005-0000-0000-0000CB080000}"/>
    <cellStyle name="Millares 3 2 8 5 4" xfId="3297" xr:uid="{00000000-0005-0000-0000-0000CC080000}"/>
    <cellStyle name="Millares 3 2 8 6" xfId="1186" xr:uid="{00000000-0005-0000-0000-0000CD080000}"/>
    <cellStyle name="Millares 3 2 8 6 2" xfId="3300" xr:uid="{00000000-0005-0000-0000-0000CE080000}"/>
    <cellStyle name="Millares 3 2 8 7" xfId="1187" xr:uid="{00000000-0005-0000-0000-0000CF080000}"/>
    <cellStyle name="Millares 3 2 8 7 2" xfId="3301" xr:uid="{00000000-0005-0000-0000-0000D0080000}"/>
    <cellStyle name="Millares 3 2 8 8" xfId="3254" xr:uid="{00000000-0005-0000-0000-0000D1080000}"/>
    <cellStyle name="Millares 3 2 9" xfId="1188" xr:uid="{00000000-0005-0000-0000-0000D2080000}"/>
    <cellStyle name="Millares 3 2 9 2" xfId="1189" xr:uid="{00000000-0005-0000-0000-0000D3080000}"/>
    <cellStyle name="Millares 3 2 9 2 2" xfId="1190" xr:uid="{00000000-0005-0000-0000-0000D4080000}"/>
    <cellStyle name="Millares 3 2 9 2 2 2" xfId="1191" xr:uid="{00000000-0005-0000-0000-0000D5080000}"/>
    <cellStyle name="Millares 3 2 9 2 2 2 2" xfId="1192" xr:uid="{00000000-0005-0000-0000-0000D6080000}"/>
    <cellStyle name="Millares 3 2 9 2 2 2 2 2" xfId="3306" xr:uid="{00000000-0005-0000-0000-0000D7080000}"/>
    <cellStyle name="Millares 3 2 9 2 2 2 3" xfId="1193" xr:uid="{00000000-0005-0000-0000-0000D8080000}"/>
    <cellStyle name="Millares 3 2 9 2 2 2 3 2" xfId="3307" xr:uid="{00000000-0005-0000-0000-0000D9080000}"/>
    <cellStyle name="Millares 3 2 9 2 2 2 4" xfId="3305" xr:uid="{00000000-0005-0000-0000-0000DA080000}"/>
    <cellStyle name="Millares 3 2 9 2 2 3" xfId="1194" xr:uid="{00000000-0005-0000-0000-0000DB080000}"/>
    <cellStyle name="Millares 3 2 9 2 2 3 2" xfId="3308" xr:uid="{00000000-0005-0000-0000-0000DC080000}"/>
    <cellStyle name="Millares 3 2 9 2 2 4" xfId="1195" xr:uid="{00000000-0005-0000-0000-0000DD080000}"/>
    <cellStyle name="Millares 3 2 9 2 2 4 2" xfId="3309" xr:uid="{00000000-0005-0000-0000-0000DE080000}"/>
    <cellStyle name="Millares 3 2 9 2 2 5" xfId="3304" xr:uid="{00000000-0005-0000-0000-0000DF080000}"/>
    <cellStyle name="Millares 3 2 9 2 3" xfId="1196" xr:uid="{00000000-0005-0000-0000-0000E0080000}"/>
    <cellStyle name="Millares 3 2 9 2 3 2" xfId="1197" xr:uid="{00000000-0005-0000-0000-0000E1080000}"/>
    <cellStyle name="Millares 3 2 9 2 3 2 2" xfId="3311" xr:uid="{00000000-0005-0000-0000-0000E2080000}"/>
    <cellStyle name="Millares 3 2 9 2 3 3" xfId="1198" xr:uid="{00000000-0005-0000-0000-0000E3080000}"/>
    <cellStyle name="Millares 3 2 9 2 3 3 2" xfId="3312" xr:uid="{00000000-0005-0000-0000-0000E4080000}"/>
    <cellStyle name="Millares 3 2 9 2 3 4" xfId="3310" xr:uid="{00000000-0005-0000-0000-0000E5080000}"/>
    <cellStyle name="Millares 3 2 9 2 4" xfId="1199" xr:uid="{00000000-0005-0000-0000-0000E6080000}"/>
    <cellStyle name="Millares 3 2 9 2 4 2" xfId="3313" xr:uid="{00000000-0005-0000-0000-0000E7080000}"/>
    <cellStyle name="Millares 3 2 9 2 5" xfId="1200" xr:uid="{00000000-0005-0000-0000-0000E8080000}"/>
    <cellStyle name="Millares 3 2 9 2 5 2" xfId="3314" xr:uid="{00000000-0005-0000-0000-0000E9080000}"/>
    <cellStyle name="Millares 3 2 9 2 6" xfId="3303" xr:uid="{00000000-0005-0000-0000-0000EA080000}"/>
    <cellStyle name="Millares 3 2 9 3" xfId="1201" xr:uid="{00000000-0005-0000-0000-0000EB080000}"/>
    <cellStyle name="Millares 3 2 9 3 2" xfId="1202" xr:uid="{00000000-0005-0000-0000-0000EC080000}"/>
    <cellStyle name="Millares 3 2 9 3 2 2" xfId="1203" xr:uid="{00000000-0005-0000-0000-0000ED080000}"/>
    <cellStyle name="Millares 3 2 9 3 2 2 2" xfId="3317" xr:uid="{00000000-0005-0000-0000-0000EE080000}"/>
    <cellStyle name="Millares 3 2 9 3 2 3" xfId="1204" xr:uid="{00000000-0005-0000-0000-0000EF080000}"/>
    <cellStyle name="Millares 3 2 9 3 2 3 2" xfId="3318" xr:uid="{00000000-0005-0000-0000-0000F0080000}"/>
    <cellStyle name="Millares 3 2 9 3 2 4" xfId="3316" xr:uid="{00000000-0005-0000-0000-0000F1080000}"/>
    <cellStyle name="Millares 3 2 9 3 3" xfId="1205" xr:uid="{00000000-0005-0000-0000-0000F2080000}"/>
    <cellStyle name="Millares 3 2 9 3 3 2" xfId="3319" xr:uid="{00000000-0005-0000-0000-0000F3080000}"/>
    <cellStyle name="Millares 3 2 9 3 4" xfId="1206" xr:uid="{00000000-0005-0000-0000-0000F4080000}"/>
    <cellStyle name="Millares 3 2 9 3 4 2" xfId="3320" xr:uid="{00000000-0005-0000-0000-0000F5080000}"/>
    <cellStyle name="Millares 3 2 9 3 5" xfId="3315" xr:uid="{00000000-0005-0000-0000-0000F6080000}"/>
    <cellStyle name="Millares 3 2 9 4" xfId="1207" xr:uid="{00000000-0005-0000-0000-0000F7080000}"/>
    <cellStyle name="Millares 3 2 9 4 2" xfId="1208" xr:uid="{00000000-0005-0000-0000-0000F8080000}"/>
    <cellStyle name="Millares 3 2 9 4 2 2" xfId="3322" xr:uid="{00000000-0005-0000-0000-0000F9080000}"/>
    <cellStyle name="Millares 3 2 9 4 3" xfId="1209" xr:uid="{00000000-0005-0000-0000-0000FA080000}"/>
    <cellStyle name="Millares 3 2 9 4 3 2" xfId="3323" xr:uid="{00000000-0005-0000-0000-0000FB080000}"/>
    <cellStyle name="Millares 3 2 9 4 4" xfId="3321" xr:uid="{00000000-0005-0000-0000-0000FC080000}"/>
    <cellStyle name="Millares 3 2 9 5" xfId="1210" xr:uid="{00000000-0005-0000-0000-0000FD080000}"/>
    <cellStyle name="Millares 3 2 9 5 2" xfId="3324" xr:uid="{00000000-0005-0000-0000-0000FE080000}"/>
    <cellStyle name="Millares 3 2 9 6" xfId="1211" xr:uid="{00000000-0005-0000-0000-0000FF080000}"/>
    <cellStyle name="Millares 3 2 9 6 2" xfId="3325" xr:uid="{00000000-0005-0000-0000-000000090000}"/>
    <cellStyle name="Millares 3 2 9 7" xfId="3302" xr:uid="{00000000-0005-0000-0000-000001090000}"/>
    <cellStyle name="Millares 3 3" xfId="1212" xr:uid="{00000000-0005-0000-0000-000002090000}"/>
    <cellStyle name="Millares 3 3 10" xfId="1213" xr:uid="{00000000-0005-0000-0000-000003090000}"/>
    <cellStyle name="Millares 3 3 10 2" xfId="1214" xr:uid="{00000000-0005-0000-0000-000004090000}"/>
    <cellStyle name="Millares 3 3 10 2 2" xfId="1215" xr:uid="{00000000-0005-0000-0000-000005090000}"/>
    <cellStyle name="Millares 3 3 10 2 2 2" xfId="3329" xr:uid="{00000000-0005-0000-0000-000006090000}"/>
    <cellStyle name="Millares 3 3 10 2 3" xfId="1216" xr:uid="{00000000-0005-0000-0000-000007090000}"/>
    <cellStyle name="Millares 3 3 10 2 3 2" xfId="3330" xr:uid="{00000000-0005-0000-0000-000008090000}"/>
    <cellStyle name="Millares 3 3 10 2 4" xfId="3328" xr:uid="{00000000-0005-0000-0000-000009090000}"/>
    <cellStyle name="Millares 3 3 10 3" xfId="1217" xr:uid="{00000000-0005-0000-0000-00000A090000}"/>
    <cellStyle name="Millares 3 3 10 3 2" xfId="3331" xr:uid="{00000000-0005-0000-0000-00000B090000}"/>
    <cellStyle name="Millares 3 3 10 4" xfId="1218" xr:uid="{00000000-0005-0000-0000-00000C090000}"/>
    <cellStyle name="Millares 3 3 10 4 2" xfId="3332" xr:uid="{00000000-0005-0000-0000-00000D090000}"/>
    <cellStyle name="Millares 3 3 10 5" xfId="3327" xr:uid="{00000000-0005-0000-0000-00000E090000}"/>
    <cellStyle name="Millares 3 3 11" xfId="1219" xr:uid="{00000000-0005-0000-0000-00000F090000}"/>
    <cellStyle name="Millares 3 3 11 2" xfId="1220" xr:uid="{00000000-0005-0000-0000-000010090000}"/>
    <cellStyle name="Millares 3 3 11 2 2" xfId="3334" xr:uid="{00000000-0005-0000-0000-000011090000}"/>
    <cellStyle name="Millares 3 3 11 3" xfId="1221" xr:uid="{00000000-0005-0000-0000-000012090000}"/>
    <cellStyle name="Millares 3 3 11 3 2" xfId="3335" xr:uid="{00000000-0005-0000-0000-000013090000}"/>
    <cellStyle name="Millares 3 3 11 4" xfId="3333" xr:uid="{00000000-0005-0000-0000-000014090000}"/>
    <cellStyle name="Millares 3 3 12" xfId="1222" xr:uid="{00000000-0005-0000-0000-000015090000}"/>
    <cellStyle name="Millares 3 3 12 2" xfId="3336" xr:uid="{00000000-0005-0000-0000-000016090000}"/>
    <cellStyle name="Millares 3 3 13" xfId="1223" xr:uid="{00000000-0005-0000-0000-000017090000}"/>
    <cellStyle name="Millares 3 3 13 2" xfId="3337" xr:uid="{00000000-0005-0000-0000-000018090000}"/>
    <cellStyle name="Millares 3 3 14" xfId="3326" xr:uid="{00000000-0005-0000-0000-000019090000}"/>
    <cellStyle name="Millares 3 3 2" xfId="1224" xr:uid="{00000000-0005-0000-0000-00001A090000}"/>
    <cellStyle name="Millares 3 3 2 2" xfId="1225" xr:uid="{00000000-0005-0000-0000-00001B090000}"/>
    <cellStyle name="Millares 3 3 2 2 2" xfId="1226" xr:uid="{00000000-0005-0000-0000-00001C090000}"/>
    <cellStyle name="Millares 3 3 2 2 2 2" xfId="1227" xr:uid="{00000000-0005-0000-0000-00001D090000}"/>
    <cellStyle name="Millares 3 3 2 2 2 2 2" xfId="1228" xr:uid="{00000000-0005-0000-0000-00001E090000}"/>
    <cellStyle name="Millares 3 3 2 2 2 2 2 2" xfId="1229" xr:uid="{00000000-0005-0000-0000-00001F090000}"/>
    <cellStyle name="Millares 3 3 2 2 2 2 2 2 2" xfId="1230" xr:uid="{00000000-0005-0000-0000-000020090000}"/>
    <cellStyle name="Millares 3 3 2 2 2 2 2 2 2 2" xfId="3344" xr:uid="{00000000-0005-0000-0000-000021090000}"/>
    <cellStyle name="Millares 3 3 2 2 2 2 2 2 3" xfId="1231" xr:uid="{00000000-0005-0000-0000-000022090000}"/>
    <cellStyle name="Millares 3 3 2 2 2 2 2 2 3 2" xfId="3345" xr:uid="{00000000-0005-0000-0000-000023090000}"/>
    <cellStyle name="Millares 3 3 2 2 2 2 2 2 4" xfId="3343" xr:uid="{00000000-0005-0000-0000-000024090000}"/>
    <cellStyle name="Millares 3 3 2 2 2 2 2 3" xfId="1232" xr:uid="{00000000-0005-0000-0000-000025090000}"/>
    <cellStyle name="Millares 3 3 2 2 2 2 2 3 2" xfId="3346" xr:uid="{00000000-0005-0000-0000-000026090000}"/>
    <cellStyle name="Millares 3 3 2 2 2 2 2 4" xfId="1233" xr:uid="{00000000-0005-0000-0000-000027090000}"/>
    <cellStyle name="Millares 3 3 2 2 2 2 2 4 2" xfId="3347" xr:uid="{00000000-0005-0000-0000-000028090000}"/>
    <cellStyle name="Millares 3 3 2 2 2 2 2 5" xfId="3342" xr:uid="{00000000-0005-0000-0000-000029090000}"/>
    <cellStyle name="Millares 3 3 2 2 2 2 3" xfId="1234" xr:uid="{00000000-0005-0000-0000-00002A090000}"/>
    <cellStyle name="Millares 3 3 2 2 2 2 3 2" xfId="1235" xr:uid="{00000000-0005-0000-0000-00002B090000}"/>
    <cellStyle name="Millares 3 3 2 2 2 2 3 2 2" xfId="3349" xr:uid="{00000000-0005-0000-0000-00002C090000}"/>
    <cellStyle name="Millares 3 3 2 2 2 2 3 3" xfId="1236" xr:uid="{00000000-0005-0000-0000-00002D090000}"/>
    <cellStyle name="Millares 3 3 2 2 2 2 3 3 2" xfId="3350" xr:uid="{00000000-0005-0000-0000-00002E090000}"/>
    <cellStyle name="Millares 3 3 2 2 2 2 3 4" xfId="3348" xr:uid="{00000000-0005-0000-0000-00002F090000}"/>
    <cellStyle name="Millares 3 3 2 2 2 2 4" xfId="1237" xr:uid="{00000000-0005-0000-0000-000030090000}"/>
    <cellStyle name="Millares 3 3 2 2 2 2 4 2" xfId="3351" xr:uid="{00000000-0005-0000-0000-000031090000}"/>
    <cellStyle name="Millares 3 3 2 2 2 2 5" xfId="1238" xr:uid="{00000000-0005-0000-0000-000032090000}"/>
    <cellStyle name="Millares 3 3 2 2 2 2 5 2" xfId="3352" xr:uid="{00000000-0005-0000-0000-000033090000}"/>
    <cellStyle name="Millares 3 3 2 2 2 2 6" xfId="3341" xr:uid="{00000000-0005-0000-0000-000034090000}"/>
    <cellStyle name="Millares 3 3 2 2 2 3" xfId="1239" xr:uid="{00000000-0005-0000-0000-000035090000}"/>
    <cellStyle name="Millares 3 3 2 2 2 3 2" xfId="1240" xr:uid="{00000000-0005-0000-0000-000036090000}"/>
    <cellStyle name="Millares 3 3 2 2 2 3 2 2" xfId="1241" xr:uid="{00000000-0005-0000-0000-000037090000}"/>
    <cellStyle name="Millares 3 3 2 2 2 3 2 2 2" xfId="3355" xr:uid="{00000000-0005-0000-0000-000038090000}"/>
    <cellStyle name="Millares 3 3 2 2 2 3 2 3" xfId="1242" xr:uid="{00000000-0005-0000-0000-000039090000}"/>
    <cellStyle name="Millares 3 3 2 2 2 3 2 3 2" xfId="3356" xr:uid="{00000000-0005-0000-0000-00003A090000}"/>
    <cellStyle name="Millares 3 3 2 2 2 3 2 4" xfId="3354" xr:uid="{00000000-0005-0000-0000-00003B090000}"/>
    <cellStyle name="Millares 3 3 2 2 2 3 3" xfId="1243" xr:uid="{00000000-0005-0000-0000-00003C090000}"/>
    <cellStyle name="Millares 3 3 2 2 2 3 3 2" xfId="3357" xr:uid="{00000000-0005-0000-0000-00003D090000}"/>
    <cellStyle name="Millares 3 3 2 2 2 3 4" xfId="1244" xr:uid="{00000000-0005-0000-0000-00003E090000}"/>
    <cellStyle name="Millares 3 3 2 2 2 3 4 2" xfId="3358" xr:uid="{00000000-0005-0000-0000-00003F090000}"/>
    <cellStyle name="Millares 3 3 2 2 2 3 5" xfId="3353" xr:uid="{00000000-0005-0000-0000-000040090000}"/>
    <cellStyle name="Millares 3 3 2 2 2 4" xfId="1245" xr:uid="{00000000-0005-0000-0000-000041090000}"/>
    <cellStyle name="Millares 3 3 2 2 2 4 2" xfId="1246" xr:uid="{00000000-0005-0000-0000-000042090000}"/>
    <cellStyle name="Millares 3 3 2 2 2 4 2 2" xfId="3360" xr:uid="{00000000-0005-0000-0000-000043090000}"/>
    <cellStyle name="Millares 3 3 2 2 2 4 3" xfId="1247" xr:uid="{00000000-0005-0000-0000-000044090000}"/>
    <cellStyle name="Millares 3 3 2 2 2 4 3 2" xfId="3361" xr:uid="{00000000-0005-0000-0000-000045090000}"/>
    <cellStyle name="Millares 3 3 2 2 2 4 4" xfId="3359" xr:uid="{00000000-0005-0000-0000-000046090000}"/>
    <cellStyle name="Millares 3 3 2 2 2 5" xfId="1248" xr:uid="{00000000-0005-0000-0000-000047090000}"/>
    <cellStyle name="Millares 3 3 2 2 2 5 2" xfId="3362" xr:uid="{00000000-0005-0000-0000-000048090000}"/>
    <cellStyle name="Millares 3 3 2 2 2 6" xfId="1249" xr:uid="{00000000-0005-0000-0000-000049090000}"/>
    <cellStyle name="Millares 3 3 2 2 2 6 2" xfId="3363" xr:uid="{00000000-0005-0000-0000-00004A090000}"/>
    <cellStyle name="Millares 3 3 2 2 2 7" xfId="3340" xr:uid="{00000000-0005-0000-0000-00004B090000}"/>
    <cellStyle name="Millares 3 3 2 2 3" xfId="1250" xr:uid="{00000000-0005-0000-0000-00004C090000}"/>
    <cellStyle name="Millares 3 3 2 2 3 2" xfId="1251" xr:uid="{00000000-0005-0000-0000-00004D090000}"/>
    <cellStyle name="Millares 3 3 2 2 3 2 2" xfId="1252" xr:uid="{00000000-0005-0000-0000-00004E090000}"/>
    <cellStyle name="Millares 3 3 2 2 3 2 2 2" xfId="1253" xr:uid="{00000000-0005-0000-0000-00004F090000}"/>
    <cellStyle name="Millares 3 3 2 2 3 2 2 2 2" xfId="3367" xr:uid="{00000000-0005-0000-0000-000050090000}"/>
    <cellStyle name="Millares 3 3 2 2 3 2 2 3" xfId="1254" xr:uid="{00000000-0005-0000-0000-000051090000}"/>
    <cellStyle name="Millares 3 3 2 2 3 2 2 3 2" xfId="3368" xr:uid="{00000000-0005-0000-0000-000052090000}"/>
    <cellStyle name="Millares 3 3 2 2 3 2 2 4" xfId="3366" xr:uid="{00000000-0005-0000-0000-000053090000}"/>
    <cellStyle name="Millares 3 3 2 2 3 2 3" xfId="1255" xr:uid="{00000000-0005-0000-0000-000054090000}"/>
    <cellStyle name="Millares 3 3 2 2 3 2 3 2" xfId="3369" xr:uid="{00000000-0005-0000-0000-000055090000}"/>
    <cellStyle name="Millares 3 3 2 2 3 2 4" xfId="1256" xr:uid="{00000000-0005-0000-0000-000056090000}"/>
    <cellStyle name="Millares 3 3 2 2 3 2 4 2" xfId="3370" xr:uid="{00000000-0005-0000-0000-000057090000}"/>
    <cellStyle name="Millares 3 3 2 2 3 2 5" xfId="3365" xr:uid="{00000000-0005-0000-0000-000058090000}"/>
    <cellStyle name="Millares 3 3 2 2 3 3" xfId="1257" xr:uid="{00000000-0005-0000-0000-000059090000}"/>
    <cellStyle name="Millares 3 3 2 2 3 3 2" xfId="1258" xr:uid="{00000000-0005-0000-0000-00005A090000}"/>
    <cellStyle name="Millares 3 3 2 2 3 3 2 2" xfId="3372" xr:uid="{00000000-0005-0000-0000-00005B090000}"/>
    <cellStyle name="Millares 3 3 2 2 3 3 3" xfId="1259" xr:uid="{00000000-0005-0000-0000-00005C090000}"/>
    <cellStyle name="Millares 3 3 2 2 3 3 3 2" xfId="3373" xr:uid="{00000000-0005-0000-0000-00005D090000}"/>
    <cellStyle name="Millares 3 3 2 2 3 3 4" xfId="3371" xr:uid="{00000000-0005-0000-0000-00005E090000}"/>
    <cellStyle name="Millares 3 3 2 2 3 4" xfId="1260" xr:uid="{00000000-0005-0000-0000-00005F090000}"/>
    <cellStyle name="Millares 3 3 2 2 3 4 2" xfId="3374" xr:uid="{00000000-0005-0000-0000-000060090000}"/>
    <cellStyle name="Millares 3 3 2 2 3 5" xfId="1261" xr:uid="{00000000-0005-0000-0000-000061090000}"/>
    <cellStyle name="Millares 3 3 2 2 3 5 2" xfId="3375" xr:uid="{00000000-0005-0000-0000-000062090000}"/>
    <cellStyle name="Millares 3 3 2 2 3 6" xfId="3364" xr:uid="{00000000-0005-0000-0000-000063090000}"/>
    <cellStyle name="Millares 3 3 2 2 4" xfId="1262" xr:uid="{00000000-0005-0000-0000-000064090000}"/>
    <cellStyle name="Millares 3 3 2 2 4 2" xfId="1263" xr:uid="{00000000-0005-0000-0000-000065090000}"/>
    <cellStyle name="Millares 3 3 2 2 4 2 2" xfId="1264" xr:uid="{00000000-0005-0000-0000-000066090000}"/>
    <cellStyle name="Millares 3 3 2 2 4 2 2 2" xfId="3378" xr:uid="{00000000-0005-0000-0000-000067090000}"/>
    <cellStyle name="Millares 3 3 2 2 4 2 3" xfId="1265" xr:uid="{00000000-0005-0000-0000-000068090000}"/>
    <cellStyle name="Millares 3 3 2 2 4 2 3 2" xfId="3379" xr:uid="{00000000-0005-0000-0000-000069090000}"/>
    <cellStyle name="Millares 3 3 2 2 4 2 4" xfId="3377" xr:uid="{00000000-0005-0000-0000-00006A090000}"/>
    <cellStyle name="Millares 3 3 2 2 4 3" xfId="1266" xr:uid="{00000000-0005-0000-0000-00006B090000}"/>
    <cellStyle name="Millares 3 3 2 2 4 3 2" xfId="3380" xr:uid="{00000000-0005-0000-0000-00006C090000}"/>
    <cellStyle name="Millares 3 3 2 2 4 4" xfId="1267" xr:uid="{00000000-0005-0000-0000-00006D090000}"/>
    <cellStyle name="Millares 3 3 2 2 4 4 2" xfId="3381" xr:uid="{00000000-0005-0000-0000-00006E090000}"/>
    <cellStyle name="Millares 3 3 2 2 4 5" xfId="3376" xr:uid="{00000000-0005-0000-0000-00006F090000}"/>
    <cellStyle name="Millares 3 3 2 2 5" xfId="1268" xr:uid="{00000000-0005-0000-0000-000070090000}"/>
    <cellStyle name="Millares 3 3 2 2 5 2" xfId="1269" xr:uid="{00000000-0005-0000-0000-000071090000}"/>
    <cellStyle name="Millares 3 3 2 2 5 2 2" xfId="3383" xr:uid="{00000000-0005-0000-0000-000072090000}"/>
    <cellStyle name="Millares 3 3 2 2 5 3" xfId="1270" xr:uid="{00000000-0005-0000-0000-000073090000}"/>
    <cellStyle name="Millares 3 3 2 2 5 3 2" xfId="3384" xr:uid="{00000000-0005-0000-0000-000074090000}"/>
    <cellStyle name="Millares 3 3 2 2 5 4" xfId="3382" xr:uid="{00000000-0005-0000-0000-000075090000}"/>
    <cellStyle name="Millares 3 3 2 2 6" xfId="1271" xr:uid="{00000000-0005-0000-0000-000076090000}"/>
    <cellStyle name="Millares 3 3 2 2 6 2" xfId="3385" xr:uid="{00000000-0005-0000-0000-000077090000}"/>
    <cellStyle name="Millares 3 3 2 2 7" xfId="1272" xr:uid="{00000000-0005-0000-0000-000078090000}"/>
    <cellStyle name="Millares 3 3 2 2 7 2" xfId="3386" xr:uid="{00000000-0005-0000-0000-000079090000}"/>
    <cellStyle name="Millares 3 3 2 2 8" xfId="3339" xr:uid="{00000000-0005-0000-0000-00007A090000}"/>
    <cellStyle name="Millares 3 3 2 3" xfId="1273" xr:uid="{00000000-0005-0000-0000-00007B090000}"/>
    <cellStyle name="Millares 3 3 2 3 2" xfId="1274" xr:uid="{00000000-0005-0000-0000-00007C090000}"/>
    <cellStyle name="Millares 3 3 2 3 2 2" xfId="1275" xr:uid="{00000000-0005-0000-0000-00007D090000}"/>
    <cellStyle name="Millares 3 3 2 3 2 2 2" xfId="1276" xr:uid="{00000000-0005-0000-0000-00007E090000}"/>
    <cellStyle name="Millares 3 3 2 3 2 2 2 2" xfId="1277" xr:uid="{00000000-0005-0000-0000-00007F090000}"/>
    <cellStyle name="Millares 3 3 2 3 2 2 2 2 2" xfId="3391" xr:uid="{00000000-0005-0000-0000-000080090000}"/>
    <cellStyle name="Millares 3 3 2 3 2 2 2 3" xfId="1278" xr:uid="{00000000-0005-0000-0000-000081090000}"/>
    <cellStyle name="Millares 3 3 2 3 2 2 2 3 2" xfId="3392" xr:uid="{00000000-0005-0000-0000-000082090000}"/>
    <cellStyle name="Millares 3 3 2 3 2 2 2 4" xfId="3390" xr:uid="{00000000-0005-0000-0000-000083090000}"/>
    <cellStyle name="Millares 3 3 2 3 2 2 3" xfId="1279" xr:uid="{00000000-0005-0000-0000-000084090000}"/>
    <cellStyle name="Millares 3 3 2 3 2 2 3 2" xfId="3393" xr:uid="{00000000-0005-0000-0000-000085090000}"/>
    <cellStyle name="Millares 3 3 2 3 2 2 4" xfId="1280" xr:uid="{00000000-0005-0000-0000-000086090000}"/>
    <cellStyle name="Millares 3 3 2 3 2 2 4 2" xfId="3394" xr:uid="{00000000-0005-0000-0000-000087090000}"/>
    <cellStyle name="Millares 3 3 2 3 2 2 5" xfId="3389" xr:uid="{00000000-0005-0000-0000-000088090000}"/>
    <cellStyle name="Millares 3 3 2 3 2 3" xfId="1281" xr:uid="{00000000-0005-0000-0000-000089090000}"/>
    <cellStyle name="Millares 3 3 2 3 2 3 2" xfId="1282" xr:uid="{00000000-0005-0000-0000-00008A090000}"/>
    <cellStyle name="Millares 3 3 2 3 2 3 2 2" xfId="3396" xr:uid="{00000000-0005-0000-0000-00008B090000}"/>
    <cellStyle name="Millares 3 3 2 3 2 3 3" xfId="1283" xr:uid="{00000000-0005-0000-0000-00008C090000}"/>
    <cellStyle name="Millares 3 3 2 3 2 3 3 2" xfId="3397" xr:uid="{00000000-0005-0000-0000-00008D090000}"/>
    <cellStyle name="Millares 3 3 2 3 2 3 4" xfId="3395" xr:uid="{00000000-0005-0000-0000-00008E090000}"/>
    <cellStyle name="Millares 3 3 2 3 2 4" xfId="1284" xr:uid="{00000000-0005-0000-0000-00008F090000}"/>
    <cellStyle name="Millares 3 3 2 3 2 4 2" xfId="3398" xr:uid="{00000000-0005-0000-0000-000090090000}"/>
    <cellStyle name="Millares 3 3 2 3 2 5" xfId="1285" xr:uid="{00000000-0005-0000-0000-000091090000}"/>
    <cellStyle name="Millares 3 3 2 3 2 5 2" xfId="3399" xr:uid="{00000000-0005-0000-0000-000092090000}"/>
    <cellStyle name="Millares 3 3 2 3 2 6" xfId="3388" xr:uid="{00000000-0005-0000-0000-000093090000}"/>
    <cellStyle name="Millares 3 3 2 3 3" xfId="1286" xr:uid="{00000000-0005-0000-0000-000094090000}"/>
    <cellStyle name="Millares 3 3 2 3 3 2" xfId="1287" xr:uid="{00000000-0005-0000-0000-000095090000}"/>
    <cellStyle name="Millares 3 3 2 3 3 2 2" xfId="1288" xr:uid="{00000000-0005-0000-0000-000096090000}"/>
    <cellStyle name="Millares 3 3 2 3 3 2 2 2" xfId="3402" xr:uid="{00000000-0005-0000-0000-000097090000}"/>
    <cellStyle name="Millares 3 3 2 3 3 2 3" xfId="1289" xr:uid="{00000000-0005-0000-0000-000098090000}"/>
    <cellStyle name="Millares 3 3 2 3 3 2 3 2" xfId="3403" xr:uid="{00000000-0005-0000-0000-000099090000}"/>
    <cellStyle name="Millares 3 3 2 3 3 2 4" xfId="3401" xr:uid="{00000000-0005-0000-0000-00009A090000}"/>
    <cellStyle name="Millares 3 3 2 3 3 3" xfId="1290" xr:uid="{00000000-0005-0000-0000-00009B090000}"/>
    <cellStyle name="Millares 3 3 2 3 3 3 2" xfId="3404" xr:uid="{00000000-0005-0000-0000-00009C090000}"/>
    <cellStyle name="Millares 3 3 2 3 3 4" xfId="1291" xr:uid="{00000000-0005-0000-0000-00009D090000}"/>
    <cellStyle name="Millares 3 3 2 3 3 4 2" xfId="3405" xr:uid="{00000000-0005-0000-0000-00009E090000}"/>
    <cellStyle name="Millares 3 3 2 3 3 5" xfId="3400" xr:uid="{00000000-0005-0000-0000-00009F090000}"/>
    <cellStyle name="Millares 3 3 2 3 4" xfId="1292" xr:uid="{00000000-0005-0000-0000-0000A0090000}"/>
    <cellStyle name="Millares 3 3 2 3 4 2" xfId="1293" xr:uid="{00000000-0005-0000-0000-0000A1090000}"/>
    <cellStyle name="Millares 3 3 2 3 4 2 2" xfId="3407" xr:uid="{00000000-0005-0000-0000-0000A2090000}"/>
    <cellStyle name="Millares 3 3 2 3 4 3" xfId="1294" xr:uid="{00000000-0005-0000-0000-0000A3090000}"/>
    <cellStyle name="Millares 3 3 2 3 4 3 2" xfId="3408" xr:uid="{00000000-0005-0000-0000-0000A4090000}"/>
    <cellStyle name="Millares 3 3 2 3 4 4" xfId="3406" xr:uid="{00000000-0005-0000-0000-0000A5090000}"/>
    <cellStyle name="Millares 3 3 2 3 5" xfId="1295" xr:uid="{00000000-0005-0000-0000-0000A6090000}"/>
    <cellStyle name="Millares 3 3 2 3 5 2" xfId="3409" xr:uid="{00000000-0005-0000-0000-0000A7090000}"/>
    <cellStyle name="Millares 3 3 2 3 6" xfId="1296" xr:uid="{00000000-0005-0000-0000-0000A8090000}"/>
    <cellStyle name="Millares 3 3 2 3 6 2" xfId="3410" xr:uid="{00000000-0005-0000-0000-0000A9090000}"/>
    <cellStyle name="Millares 3 3 2 3 7" xfId="3387" xr:uid="{00000000-0005-0000-0000-0000AA090000}"/>
    <cellStyle name="Millares 3 3 2 4" xfId="1297" xr:uid="{00000000-0005-0000-0000-0000AB090000}"/>
    <cellStyle name="Millares 3 3 2 4 2" xfId="1298" xr:uid="{00000000-0005-0000-0000-0000AC090000}"/>
    <cellStyle name="Millares 3 3 2 4 2 2" xfId="1299" xr:uid="{00000000-0005-0000-0000-0000AD090000}"/>
    <cellStyle name="Millares 3 3 2 4 2 2 2" xfId="1300" xr:uid="{00000000-0005-0000-0000-0000AE090000}"/>
    <cellStyle name="Millares 3 3 2 4 2 2 2 2" xfId="3414" xr:uid="{00000000-0005-0000-0000-0000AF090000}"/>
    <cellStyle name="Millares 3 3 2 4 2 2 3" xfId="1301" xr:uid="{00000000-0005-0000-0000-0000B0090000}"/>
    <cellStyle name="Millares 3 3 2 4 2 2 3 2" xfId="3415" xr:uid="{00000000-0005-0000-0000-0000B1090000}"/>
    <cellStyle name="Millares 3 3 2 4 2 2 4" xfId="3413" xr:uid="{00000000-0005-0000-0000-0000B2090000}"/>
    <cellStyle name="Millares 3 3 2 4 2 3" xfId="1302" xr:uid="{00000000-0005-0000-0000-0000B3090000}"/>
    <cellStyle name="Millares 3 3 2 4 2 3 2" xfId="3416" xr:uid="{00000000-0005-0000-0000-0000B4090000}"/>
    <cellStyle name="Millares 3 3 2 4 2 4" xfId="1303" xr:uid="{00000000-0005-0000-0000-0000B5090000}"/>
    <cellStyle name="Millares 3 3 2 4 2 4 2" xfId="3417" xr:uid="{00000000-0005-0000-0000-0000B6090000}"/>
    <cellStyle name="Millares 3 3 2 4 2 5" xfId="3412" xr:uid="{00000000-0005-0000-0000-0000B7090000}"/>
    <cellStyle name="Millares 3 3 2 4 3" xfId="1304" xr:uid="{00000000-0005-0000-0000-0000B8090000}"/>
    <cellStyle name="Millares 3 3 2 4 3 2" xfId="1305" xr:uid="{00000000-0005-0000-0000-0000B9090000}"/>
    <cellStyle name="Millares 3 3 2 4 3 2 2" xfId="3419" xr:uid="{00000000-0005-0000-0000-0000BA090000}"/>
    <cellStyle name="Millares 3 3 2 4 3 3" xfId="1306" xr:uid="{00000000-0005-0000-0000-0000BB090000}"/>
    <cellStyle name="Millares 3 3 2 4 3 3 2" xfId="3420" xr:uid="{00000000-0005-0000-0000-0000BC090000}"/>
    <cellStyle name="Millares 3 3 2 4 3 4" xfId="3418" xr:uid="{00000000-0005-0000-0000-0000BD090000}"/>
    <cellStyle name="Millares 3 3 2 4 4" xfId="1307" xr:uid="{00000000-0005-0000-0000-0000BE090000}"/>
    <cellStyle name="Millares 3 3 2 4 4 2" xfId="3421" xr:uid="{00000000-0005-0000-0000-0000BF090000}"/>
    <cellStyle name="Millares 3 3 2 4 5" xfId="1308" xr:uid="{00000000-0005-0000-0000-0000C0090000}"/>
    <cellStyle name="Millares 3 3 2 4 5 2" xfId="3422" xr:uid="{00000000-0005-0000-0000-0000C1090000}"/>
    <cellStyle name="Millares 3 3 2 4 6" xfId="3411" xr:uid="{00000000-0005-0000-0000-0000C2090000}"/>
    <cellStyle name="Millares 3 3 2 5" xfId="1309" xr:uid="{00000000-0005-0000-0000-0000C3090000}"/>
    <cellStyle name="Millares 3 3 2 5 2" xfId="1310" xr:uid="{00000000-0005-0000-0000-0000C4090000}"/>
    <cellStyle name="Millares 3 3 2 5 2 2" xfId="1311" xr:uid="{00000000-0005-0000-0000-0000C5090000}"/>
    <cellStyle name="Millares 3 3 2 5 2 2 2" xfId="3425" xr:uid="{00000000-0005-0000-0000-0000C6090000}"/>
    <cellStyle name="Millares 3 3 2 5 2 3" xfId="1312" xr:uid="{00000000-0005-0000-0000-0000C7090000}"/>
    <cellStyle name="Millares 3 3 2 5 2 3 2" xfId="3426" xr:uid="{00000000-0005-0000-0000-0000C8090000}"/>
    <cellStyle name="Millares 3 3 2 5 2 4" xfId="3424" xr:uid="{00000000-0005-0000-0000-0000C9090000}"/>
    <cellStyle name="Millares 3 3 2 5 3" xfId="1313" xr:uid="{00000000-0005-0000-0000-0000CA090000}"/>
    <cellStyle name="Millares 3 3 2 5 3 2" xfId="3427" xr:uid="{00000000-0005-0000-0000-0000CB090000}"/>
    <cellStyle name="Millares 3 3 2 5 4" xfId="1314" xr:uid="{00000000-0005-0000-0000-0000CC090000}"/>
    <cellStyle name="Millares 3 3 2 5 4 2" xfId="3428" xr:uid="{00000000-0005-0000-0000-0000CD090000}"/>
    <cellStyle name="Millares 3 3 2 5 5" xfId="3423" xr:uid="{00000000-0005-0000-0000-0000CE090000}"/>
    <cellStyle name="Millares 3 3 2 6" xfId="1315" xr:uid="{00000000-0005-0000-0000-0000CF090000}"/>
    <cellStyle name="Millares 3 3 2 6 2" xfId="1316" xr:uid="{00000000-0005-0000-0000-0000D0090000}"/>
    <cellStyle name="Millares 3 3 2 6 2 2" xfId="3430" xr:uid="{00000000-0005-0000-0000-0000D1090000}"/>
    <cellStyle name="Millares 3 3 2 6 3" xfId="1317" xr:uid="{00000000-0005-0000-0000-0000D2090000}"/>
    <cellStyle name="Millares 3 3 2 6 3 2" xfId="3431" xr:uid="{00000000-0005-0000-0000-0000D3090000}"/>
    <cellStyle name="Millares 3 3 2 6 4" xfId="3429" xr:uid="{00000000-0005-0000-0000-0000D4090000}"/>
    <cellStyle name="Millares 3 3 2 7" xfId="1318" xr:uid="{00000000-0005-0000-0000-0000D5090000}"/>
    <cellStyle name="Millares 3 3 2 7 2" xfId="3432" xr:uid="{00000000-0005-0000-0000-0000D6090000}"/>
    <cellStyle name="Millares 3 3 2 8" xfId="1319" xr:uid="{00000000-0005-0000-0000-0000D7090000}"/>
    <cellStyle name="Millares 3 3 2 8 2" xfId="3433" xr:uid="{00000000-0005-0000-0000-0000D8090000}"/>
    <cellStyle name="Millares 3 3 2 9" xfId="3338" xr:uid="{00000000-0005-0000-0000-0000D9090000}"/>
    <cellStyle name="Millares 3 3 3" xfId="1320" xr:uid="{00000000-0005-0000-0000-0000DA090000}"/>
    <cellStyle name="Millares 3 3 3 2" xfId="1321" xr:uid="{00000000-0005-0000-0000-0000DB090000}"/>
    <cellStyle name="Millares 3 3 3 2 2" xfId="1322" xr:uid="{00000000-0005-0000-0000-0000DC090000}"/>
    <cellStyle name="Millares 3 3 3 2 2 2" xfId="1323" xr:uid="{00000000-0005-0000-0000-0000DD090000}"/>
    <cellStyle name="Millares 3 3 3 2 2 2 2" xfId="1324" xr:uid="{00000000-0005-0000-0000-0000DE090000}"/>
    <cellStyle name="Millares 3 3 3 2 2 2 2 2" xfId="1325" xr:uid="{00000000-0005-0000-0000-0000DF090000}"/>
    <cellStyle name="Millares 3 3 3 2 2 2 2 2 2" xfId="1326" xr:uid="{00000000-0005-0000-0000-0000E0090000}"/>
    <cellStyle name="Millares 3 3 3 2 2 2 2 2 2 2" xfId="3440" xr:uid="{00000000-0005-0000-0000-0000E1090000}"/>
    <cellStyle name="Millares 3 3 3 2 2 2 2 2 3" xfId="1327" xr:uid="{00000000-0005-0000-0000-0000E2090000}"/>
    <cellStyle name="Millares 3 3 3 2 2 2 2 2 3 2" xfId="3441" xr:uid="{00000000-0005-0000-0000-0000E3090000}"/>
    <cellStyle name="Millares 3 3 3 2 2 2 2 2 4" xfId="3439" xr:uid="{00000000-0005-0000-0000-0000E4090000}"/>
    <cellStyle name="Millares 3 3 3 2 2 2 2 3" xfId="1328" xr:uid="{00000000-0005-0000-0000-0000E5090000}"/>
    <cellStyle name="Millares 3 3 3 2 2 2 2 3 2" xfId="3442" xr:uid="{00000000-0005-0000-0000-0000E6090000}"/>
    <cellStyle name="Millares 3 3 3 2 2 2 2 4" xfId="1329" xr:uid="{00000000-0005-0000-0000-0000E7090000}"/>
    <cellStyle name="Millares 3 3 3 2 2 2 2 4 2" xfId="3443" xr:uid="{00000000-0005-0000-0000-0000E8090000}"/>
    <cellStyle name="Millares 3 3 3 2 2 2 2 5" xfId="3438" xr:uid="{00000000-0005-0000-0000-0000E9090000}"/>
    <cellStyle name="Millares 3 3 3 2 2 2 3" xfId="1330" xr:uid="{00000000-0005-0000-0000-0000EA090000}"/>
    <cellStyle name="Millares 3 3 3 2 2 2 3 2" xfId="1331" xr:uid="{00000000-0005-0000-0000-0000EB090000}"/>
    <cellStyle name="Millares 3 3 3 2 2 2 3 2 2" xfId="3445" xr:uid="{00000000-0005-0000-0000-0000EC090000}"/>
    <cellStyle name="Millares 3 3 3 2 2 2 3 3" xfId="1332" xr:uid="{00000000-0005-0000-0000-0000ED090000}"/>
    <cellStyle name="Millares 3 3 3 2 2 2 3 3 2" xfId="3446" xr:uid="{00000000-0005-0000-0000-0000EE090000}"/>
    <cellStyle name="Millares 3 3 3 2 2 2 3 4" xfId="3444" xr:uid="{00000000-0005-0000-0000-0000EF090000}"/>
    <cellStyle name="Millares 3 3 3 2 2 2 4" xfId="1333" xr:uid="{00000000-0005-0000-0000-0000F0090000}"/>
    <cellStyle name="Millares 3 3 3 2 2 2 4 2" xfId="3447" xr:uid="{00000000-0005-0000-0000-0000F1090000}"/>
    <cellStyle name="Millares 3 3 3 2 2 2 5" xfId="1334" xr:uid="{00000000-0005-0000-0000-0000F2090000}"/>
    <cellStyle name="Millares 3 3 3 2 2 2 5 2" xfId="3448" xr:uid="{00000000-0005-0000-0000-0000F3090000}"/>
    <cellStyle name="Millares 3 3 3 2 2 2 6" xfId="3437" xr:uid="{00000000-0005-0000-0000-0000F4090000}"/>
    <cellStyle name="Millares 3 3 3 2 2 3" xfId="1335" xr:uid="{00000000-0005-0000-0000-0000F5090000}"/>
    <cellStyle name="Millares 3 3 3 2 2 3 2" xfId="1336" xr:uid="{00000000-0005-0000-0000-0000F6090000}"/>
    <cellStyle name="Millares 3 3 3 2 2 3 2 2" xfId="1337" xr:uid="{00000000-0005-0000-0000-0000F7090000}"/>
    <cellStyle name="Millares 3 3 3 2 2 3 2 2 2" xfId="3451" xr:uid="{00000000-0005-0000-0000-0000F8090000}"/>
    <cellStyle name="Millares 3 3 3 2 2 3 2 3" xfId="1338" xr:uid="{00000000-0005-0000-0000-0000F9090000}"/>
    <cellStyle name="Millares 3 3 3 2 2 3 2 3 2" xfId="3452" xr:uid="{00000000-0005-0000-0000-0000FA090000}"/>
    <cellStyle name="Millares 3 3 3 2 2 3 2 4" xfId="3450" xr:uid="{00000000-0005-0000-0000-0000FB090000}"/>
    <cellStyle name="Millares 3 3 3 2 2 3 3" xfId="1339" xr:uid="{00000000-0005-0000-0000-0000FC090000}"/>
    <cellStyle name="Millares 3 3 3 2 2 3 3 2" xfId="3453" xr:uid="{00000000-0005-0000-0000-0000FD090000}"/>
    <cellStyle name="Millares 3 3 3 2 2 3 4" xfId="1340" xr:uid="{00000000-0005-0000-0000-0000FE090000}"/>
    <cellStyle name="Millares 3 3 3 2 2 3 4 2" xfId="3454" xr:uid="{00000000-0005-0000-0000-0000FF090000}"/>
    <cellStyle name="Millares 3 3 3 2 2 3 5" xfId="3449" xr:uid="{00000000-0005-0000-0000-0000000A0000}"/>
    <cellStyle name="Millares 3 3 3 2 2 4" xfId="1341" xr:uid="{00000000-0005-0000-0000-0000010A0000}"/>
    <cellStyle name="Millares 3 3 3 2 2 4 2" xfId="1342" xr:uid="{00000000-0005-0000-0000-0000020A0000}"/>
    <cellStyle name="Millares 3 3 3 2 2 4 2 2" xfId="3456" xr:uid="{00000000-0005-0000-0000-0000030A0000}"/>
    <cellStyle name="Millares 3 3 3 2 2 4 3" xfId="1343" xr:uid="{00000000-0005-0000-0000-0000040A0000}"/>
    <cellStyle name="Millares 3 3 3 2 2 4 3 2" xfId="3457" xr:uid="{00000000-0005-0000-0000-0000050A0000}"/>
    <cellStyle name="Millares 3 3 3 2 2 4 4" xfId="3455" xr:uid="{00000000-0005-0000-0000-0000060A0000}"/>
    <cellStyle name="Millares 3 3 3 2 2 5" xfId="1344" xr:uid="{00000000-0005-0000-0000-0000070A0000}"/>
    <cellStyle name="Millares 3 3 3 2 2 5 2" xfId="3458" xr:uid="{00000000-0005-0000-0000-0000080A0000}"/>
    <cellStyle name="Millares 3 3 3 2 2 6" xfId="1345" xr:uid="{00000000-0005-0000-0000-0000090A0000}"/>
    <cellStyle name="Millares 3 3 3 2 2 6 2" xfId="3459" xr:uid="{00000000-0005-0000-0000-00000A0A0000}"/>
    <cellStyle name="Millares 3 3 3 2 2 7" xfId="3436" xr:uid="{00000000-0005-0000-0000-00000B0A0000}"/>
    <cellStyle name="Millares 3 3 3 2 3" xfId="1346" xr:uid="{00000000-0005-0000-0000-00000C0A0000}"/>
    <cellStyle name="Millares 3 3 3 2 3 2" xfId="1347" xr:uid="{00000000-0005-0000-0000-00000D0A0000}"/>
    <cellStyle name="Millares 3 3 3 2 3 2 2" xfId="1348" xr:uid="{00000000-0005-0000-0000-00000E0A0000}"/>
    <cellStyle name="Millares 3 3 3 2 3 2 2 2" xfId="1349" xr:uid="{00000000-0005-0000-0000-00000F0A0000}"/>
    <cellStyle name="Millares 3 3 3 2 3 2 2 2 2" xfId="3463" xr:uid="{00000000-0005-0000-0000-0000100A0000}"/>
    <cellStyle name="Millares 3 3 3 2 3 2 2 3" xfId="1350" xr:uid="{00000000-0005-0000-0000-0000110A0000}"/>
    <cellStyle name="Millares 3 3 3 2 3 2 2 3 2" xfId="3464" xr:uid="{00000000-0005-0000-0000-0000120A0000}"/>
    <cellStyle name="Millares 3 3 3 2 3 2 2 4" xfId="3462" xr:uid="{00000000-0005-0000-0000-0000130A0000}"/>
    <cellStyle name="Millares 3 3 3 2 3 2 3" xfId="1351" xr:uid="{00000000-0005-0000-0000-0000140A0000}"/>
    <cellStyle name="Millares 3 3 3 2 3 2 3 2" xfId="3465" xr:uid="{00000000-0005-0000-0000-0000150A0000}"/>
    <cellStyle name="Millares 3 3 3 2 3 2 4" xfId="1352" xr:uid="{00000000-0005-0000-0000-0000160A0000}"/>
    <cellStyle name="Millares 3 3 3 2 3 2 4 2" xfId="3466" xr:uid="{00000000-0005-0000-0000-0000170A0000}"/>
    <cellStyle name="Millares 3 3 3 2 3 2 5" xfId="3461" xr:uid="{00000000-0005-0000-0000-0000180A0000}"/>
    <cellStyle name="Millares 3 3 3 2 3 3" xfId="1353" xr:uid="{00000000-0005-0000-0000-0000190A0000}"/>
    <cellStyle name="Millares 3 3 3 2 3 3 2" xfId="1354" xr:uid="{00000000-0005-0000-0000-00001A0A0000}"/>
    <cellStyle name="Millares 3 3 3 2 3 3 2 2" xfId="3468" xr:uid="{00000000-0005-0000-0000-00001B0A0000}"/>
    <cellStyle name="Millares 3 3 3 2 3 3 3" xfId="1355" xr:uid="{00000000-0005-0000-0000-00001C0A0000}"/>
    <cellStyle name="Millares 3 3 3 2 3 3 3 2" xfId="3469" xr:uid="{00000000-0005-0000-0000-00001D0A0000}"/>
    <cellStyle name="Millares 3 3 3 2 3 3 4" xfId="3467" xr:uid="{00000000-0005-0000-0000-00001E0A0000}"/>
    <cellStyle name="Millares 3 3 3 2 3 4" xfId="1356" xr:uid="{00000000-0005-0000-0000-00001F0A0000}"/>
    <cellStyle name="Millares 3 3 3 2 3 4 2" xfId="3470" xr:uid="{00000000-0005-0000-0000-0000200A0000}"/>
    <cellStyle name="Millares 3 3 3 2 3 5" xfId="1357" xr:uid="{00000000-0005-0000-0000-0000210A0000}"/>
    <cellStyle name="Millares 3 3 3 2 3 5 2" xfId="3471" xr:uid="{00000000-0005-0000-0000-0000220A0000}"/>
    <cellStyle name="Millares 3 3 3 2 3 6" xfId="3460" xr:uid="{00000000-0005-0000-0000-0000230A0000}"/>
    <cellStyle name="Millares 3 3 3 2 4" xfId="1358" xr:uid="{00000000-0005-0000-0000-0000240A0000}"/>
    <cellStyle name="Millares 3 3 3 2 4 2" xfId="1359" xr:uid="{00000000-0005-0000-0000-0000250A0000}"/>
    <cellStyle name="Millares 3 3 3 2 4 2 2" xfId="1360" xr:uid="{00000000-0005-0000-0000-0000260A0000}"/>
    <cellStyle name="Millares 3 3 3 2 4 2 2 2" xfId="3474" xr:uid="{00000000-0005-0000-0000-0000270A0000}"/>
    <cellStyle name="Millares 3 3 3 2 4 2 3" xfId="1361" xr:uid="{00000000-0005-0000-0000-0000280A0000}"/>
    <cellStyle name="Millares 3 3 3 2 4 2 3 2" xfId="3475" xr:uid="{00000000-0005-0000-0000-0000290A0000}"/>
    <cellStyle name="Millares 3 3 3 2 4 2 4" xfId="3473" xr:uid="{00000000-0005-0000-0000-00002A0A0000}"/>
    <cellStyle name="Millares 3 3 3 2 4 3" xfId="1362" xr:uid="{00000000-0005-0000-0000-00002B0A0000}"/>
    <cellStyle name="Millares 3 3 3 2 4 3 2" xfId="3476" xr:uid="{00000000-0005-0000-0000-00002C0A0000}"/>
    <cellStyle name="Millares 3 3 3 2 4 4" xfId="1363" xr:uid="{00000000-0005-0000-0000-00002D0A0000}"/>
    <cellStyle name="Millares 3 3 3 2 4 4 2" xfId="3477" xr:uid="{00000000-0005-0000-0000-00002E0A0000}"/>
    <cellStyle name="Millares 3 3 3 2 4 5" xfId="3472" xr:uid="{00000000-0005-0000-0000-00002F0A0000}"/>
    <cellStyle name="Millares 3 3 3 2 5" xfId="1364" xr:uid="{00000000-0005-0000-0000-0000300A0000}"/>
    <cellStyle name="Millares 3 3 3 2 5 2" xfId="1365" xr:uid="{00000000-0005-0000-0000-0000310A0000}"/>
    <cellStyle name="Millares 3 3 3 2 5 2 2" xfId="3479" xr:uid="{00000000-0005-0000-0000-0000320A0000}"/>
    <cellStyle name="Millares 3 3 3 2 5 3" xfId="1366" xr:uid="{00000000-0005-0000-0000-0000330A0000}"/>
    <cellStyle name="Millares 3 3 3 2 5 3 2" xfId="3480" xr:uid="{00000000-0005-0000-0000-0000340A0000}"/>
    <cellStyle name="Millares 3 3 3 2 5 4" xfId="3478" xr:uid="{00000000-0005-0000-0000-0000350A0000}"/>
    <cellStyle name="Millares 3 3 3 2 6" xfId="1367" xr:uid="{00000000-0005-0000-0000-0000360A0000}"/>
    <cellStyle name="Millares 3 3 3 2 6 2" xfId="3481" xr:uid="{00000000-0005-0000-0000-0000370A0000}"/>
    <cellStyle name="Millares 3 3 3 2 7" xfId="1368" xr:uid="{00000000-0005-0000-0000-0000380A0000}"/>
    <cellStyle name="Millares 3 3 3 2 7 2" xfId="3482" xr:uid="{00000000-0005-0000-0000-0000390A0000}"/>
    <cellStyle name="Millares 3 3 3 2 8" xfId="3435" xr:uid="{00000000-0005-0000-0000-00003A0A0000}"/>
    <cellStyle name="Millares 3 3 3 3" xfId="1369" xr:uid="{00000000-0005-0000-0000-00003B0A0000}"/>
    <cellStyle name="Millares 3 3 3 3 2" xfId="1370" xr:uid="{00000000-0005-0000-0000-00003C0A0000}"/>
    <cellStyle name="Millares 3 3 3 3 2 2" xfId="1371" xr:uid="{00000000-0005-0000-0000-00003D0A0000}"/>
    <cellStyle name="Millares 3 3 3 3 2 2 2" xfId="1372" xr:uid="{00000000-0005-0000-0000-00003E0A0000}"/>
    <cellStyle name="Millares 3 3 3 3 2 2 2 2" xfId="1373" xr:uid="{00000000-0005-0000-0000-00003F0A0000}"/>
    <cellStyle name="Millares 3 3 3 3 2 2 2 2 2" xfId="3487" xr:uid="{00000000-0005-0000-0000-0000400A0000}"/>
    <cellStyle name="Millares 3 3 3 3 2 2 2 3" xfId="1374" xr:uid="{00000000-0005-0000-0000-0000410A0000}"/>
    <cellStyle name="Millares 3 3 3 3 2 2 2 3 2" xfId="3488" xr:uid="{00000000-0005-0000-0000-0000420A0000}"/>
    <cellStyle name="Millares 3 3 3 3 2 2 2 4" xfId="3486" xr:uid="{00000000-0005-0000-0000-0000430A0000}"/>
    <cellStyle name="Millares 3 3 3 3 2 2 3" xfId="1375" xr:uid="{00000000-0005-0000-0000-0000440A0000}"/>
    <cellStyle name="Millares 3 3 3 3 2 2 3 2" xfId="3489" xr:uid="{00000000-0005-0000-0000-0000450A0000}"/>
    <cellStyle name="Millares 3 3 3 3 2 2 4" xfId="1376" xr:uid="{00000000-0005-0000-0000-0000460A0000}"/>
    <cellStyle name="Millares 3 3 3 3 2 2 4 2" xfId="3490" xr:uid="{00000000-0005-0000-0000-0000470A0000}"/>
    <cellStyle name="Millares 3 3 3 3 2 2 5" xfId="3485" xr:uid="{00000000-0005-0000-0000-0000480A0000}"/>
    <cellStyle name="Millares 3 3 3 3 2 3" xfId="1377" xr:uid="{00000000-0005-0000-0000-0000490A0000}"/>
    <cellStyle name="Millares 3 3 3 3 2 3 2" xfId="1378" xr:uid="{00000000-0005-0000-0000-00004A0A0000}"/>
    <cellStyle name="Millares 3 3 3 3 2 3 2 2" xfId="3492" xr:uid="{00000000-0005-0000-0000-00004B0A0000}"/>
    <cellStyle name="Millares 3 3 3 3 2 3 3" xfId="1379" xr:uid="{00000000-0005-0000-0000-00004C0A0000}"/>
    <cellStyle name="Millares 3 3 3 3 2 3 3 2" xfId="3493" xr:uid="{00000000-0005-0000-0000-00004D0A0000}"/>
    <cellStyle name="Millares 3 3 3 3 2 3 4" xfId="3491" xr:uid="{00000000-0005-0000-0000-00004E0A0000}"/>
    <cellStyle name="Millares 3 3 3 3 2 4" xfId="1380" xr:uid="{00000000-0005-0000-0000-00004F0A0000}"/>
    <cellStyle name="Millares 3 3 3 3 2 4 2" xfId="3494" xr:uid="{00000000-0005-0000-0000-0000500A0000}"/>
    <cellStyle name="Millares 3 3 3 3 2 5" xfId="1381" xr:uid="{00000000-0005-0000-0000-0000510A0000}"/>
    <cellStyle name="Millares 3 3 3 3 2 5 2" xfId="3495" xr:uid="{00000000-0005-0000-0000-0000520A0000}"/>
    <cellStyle name="Millares 3 3 3 3 2 6" xfId="3484" xr:uid="{00000000-0005-0000-0000-0000530A0000}"/>
    <cellStyle name="Millares 3 3 3 3 3" xfId="1382" xr:uid="{00000000-0005-0000-0000-0000540A0000}"/>
    <cellStyle name="Millares 3 3 3 3 3 2" xfId="1383" xr:uid="{00000000-0005-0000-0000-0000550A0000}"/>
    <cellStyle name="Millares 3 3 3 3 3 2 2" xfId="1384" xr:uid="{00000000-0005-0000-0000-0000560A0000}"/>
    <cellStyle name="Millares 3 3 3 3 3 2 2 2" xfId="3498" xr:uid="{00000000-0005-0000-0000-0000570A0000}"/>
    <cellStyle name="Millares 3 3 3 3 3 2 3" xfId="1385" xr:uid="{00000000-0005-0000-0000-0000580A0000}"/>
    <cellStyle name="Millares 3 3 3 3 3 2 3 2" xfId="3499" xr:uid="{00000000-0005-0000-0000-0000590A0000}"/>
    <cellStyle name="Millares 3 3 3 3 3 2 4" xfId="3497" xr:uid="{00000000-0005-0000-0000-00005A0A0000}"/>
    <cellStyle name="Millares 3 3 3 3 3 3" xfId="1386" xr:uid="{00000000-0005-0000-0000-00005B0A0000}"/>
    <cellStyle name="Millares 3 3 3 3 3 3 2" xfId="3500" xr:uid="{00000000-0005-0000-0000-00005C0A0000}"/>
    <cellStyle name="Millares 3 3 3 3 3 4" xfId="1387" xr:uid="{00000000-0005-0000-0000-00005D0A0000}"/>
    <cellStyle name="Millares 3 3 3 3 3 4 2" xfId="3501" xr:uid="{00000000-0005-0000-0000-00005E0A0000}"/>
    <cellStyle name="Millares 3 3 3 3 3 5" xfId="3496" xr:uid="{00000000-0005-0000-0000-00005F0A0000}"/>
    <cellStyle name="Millares 3 3 3 3 4" xfId="1388" xr:uid="{00000000-0005-0000-0000-0000600A0000}"/>
    <cellStyle name="Millares 3 3 3 3 4 2" xfId="1389" xr:uid="{00000000-0005-0000-0000-0000610A0000}"/>
    <cellStyle name="Millares 3 3 3 3 4 2 2" xfId="3503" xr:uid="{00000000-0005-0000-0000-0000620A0000}"/>
    <cellStyle name="Millares 3 3 3 3 4 3" xfId="1390" xr:uid="{00000000-0005-0000-0000-0000630A0000}"/>
    <cellStyle name="Millares 3 3 3 3 4 3 2" xfId="3504" xr:uid="{00000000-0005-0000-0000-0000640A0000}"/>
    <cellStyle name="Millares 3 3 3 3 4 4" xfId="3502" xr:uid="{00000000-0005-0000-0000-0000650A0000}"/>
    <cellStyle name="Millares 3 3 3 3 5" xfId="1391" xr:uid="{00000000-0005-0000-0000-0000660A0000}"/>
    <cellStyle name="Millares 3 3 3 3 5 2" xfId="3505" xr:uid="{00000000-0005-0000-0000-0000670A0000}"/>
    <cellStyle name="Millares 3 3 3 3 6" xfId="1392" xr:uid="{00000000-0005-0000-0000-0000680A0000}"/>
    <cellStyle name="Millares 3 3 3 3 6 2" xfId="3506" xr:uid="{00000000-0005-0000-0000-0000690A0000}"/>
    <cellStyle name="Millares 3 3 3 3 7" xfId="3483" xr:uid="{00000000-0005-0000-0000-00006A0A0000}"/>
    <cellStyle name="Millares 3 3 3 4" xfId="1393" xr:uid="{00000000-0005-0000-0000-00006B0A0000}"/>
    <cellStyle name="Millares 3 3 3 4 2" xfId="1394" xr:uid="{00000000-0005-0000-0000-00006C0A0000}"/>
    <cellStyle name="Millares 3 3 3 4 2 2" xfId="1395" xr:uid="{00000000-0005-0000-0000-00006D0A0000}"/>
    <cellStyle name="Millares 3 3 3 4 2 2 2" xfId="1396" xr:uid="{00000000-0005-0000-0000-00006E0A0000}"/>
    <cellStyle name="Millares 3 3 3 4 2 2 2 2" xfId="3510" xr:uid="{00000000-0005-0000-0000-00006F0A0000}"/>
    <cellStyle name="Millares 3 3 3 4 2 2 3" xfId="1397" xr:uid="{00000000-0005-0000-0000-0000700A0000}"/>
    <cellStyle name="Millares 3 3 3 4 2 2 3 2" xfId="3511" xr:uid="{00000000-0005-0000-0000-0000710A0000}"/>
    <cellStyle name="Millares 3 3 3 4 2 2 4" xfId="3509" xr:uid="{00000000-0005-0000-0000-0000720A0000}"/>
    <cellStyle name="Millares 3 3 3 4 2 3" xfId="1398" xr:uid="{00000000-0005-0000-0000-0000730A0000}"/>
    <cellStyle name="Millares 3 3 3 4 2 3 2" xfId="3512" xr:uid="{00000000-0005-0000-0000-0000740A0000}"/>
    <cellStyle name="Millares 3 3 3 4 2 4" xfId="1399" xr:uid="{00000000-0005-0000-0000-0000750A0000}"/>
    <cellStyle name="Millares 3 3 3 4 2 4 2" xfId="3513" xr:uid="{00000000-0005-0000-0000-0000760A0000}"/>
    <cellStyle name="Millares 3 3 3 4 2 5" xfId="3508" xr:uid="{00000000-0005-0000-0000-0000770A0000}"/>
    <cellStyle name="Millares 3 3 3 4 3" xfId="1400" xr:uid="{00000000-0005-0000-0000-0000780A0000}"/>
    <cellStyle name="Millares 3 3 3 4 3 2" xfId="1401" xr:uid="{00000000-0005-0000-0000-0000790A0000}"/>
    <cellStyle name="Millares 3 3 3 4 3 2 2" xfId="3515" xr:uid="{00000000-0005-0000-0000-00007A0A0000}"/>
    <cellStyle name="Millares 3 3 3 4 3 3" xfId="1402" xr:uid="{00000000-0005-0000-0000-00007B0A0000}"/>
    <cellStyle name="Millares 3 3 3 4 3 3 2" xfId="3516" xr:uid="{00000000-0005-0000-0000-00007C0A0000}"/>
    <cellStyle name="Millares 3 3 3 4 3 4" xfId="3514" xr:uid="{00000000-0005-0000-0000-00007D0A0000}"/>
    <cellStyle name="Millares 3 3 3 4 4" xfId="1403" xr:uid="{00000000-0005-0000-0000-00007E0A0000}"/>
    <cellStyle name="Millares 3 3 3 4 4 2" xfId="3517" xr:uid="{00000000-0005-0000-0000-00007F0A0000}"/>
    <cellStyle name="Millares 3 3 3 4 5" xfId="1404" xr:uid="{00000000-0005-0000-0000-0000800A0000}"/>
    <cellStyle name="Millares 3 3 3 4 5 2" xfId="3518" xr:uid="{00000000-0005-0000-0000-0000810A0000}"/>
    <cellStyle name="Millares 3 3 3 4 6" xfId="3507" xr:uid="{00000000-0005-0000-0000-0000820A0000}"/>
    <cellStyle name="Millares 3 3 3 5" xfId="1405" xr:uid="{00000000-0005-0000-0000-0000830A0000}"/>
    <cellStyle name="Millares 3 3 3 5 2" xfId="1406" xr:uid="{00000000-0005-0000-0000-0000840A0000}"/>
    <cellStyle name="Millares 3 3 3 5 2 2" xfId="1407" xr:uid="{00000000-0005-0000-0000-0000850A0000}"/>
    <cellStyle name="Millares 3 3 3 5 2 2 2" xfId="3521" xr:uid="{00000000-0005-0000-0000-0000860A0000}"/>
    <cellStyle name="Millares 3 3 3 5 2 3" xfId="1408" xr:uid="{00000000-0005-0000-0000-0000870A0000}"/>
    <cellStyle name="Millares 3 3 3 5 2 3 2" xfId="3522" xr:uid="{00000000-0005-0000-0000-0000880A0000}"/>
    <cellStyle name="Millares 3 3 3 5 2 4" xfId="3520" xr:uid="{00000000-0005-0000-0000-0000890A0000}"/>
    <cellStyle name="Millares 3 3 3 5 3" xfId="1409" xr:uid="{00000000-0005-0000-0000-00008A0A0000}"/>
    <cellStyle name="Millares 3 3 3 5 3 2" xfId="3523" xr:uid="{00000000-0005-0000-0000-00008B0A0000}"/>
    <cellStyle name="Millares 3 3 3 5 4" xfId="1410" xr:uid="{00000000-0005-0000-0000-00008C0A0000}"/>
    <cellStyle name="Millares 3 3 3 5 4 2" xfId="3524" xr:uid="{00000000-0005-0000-0000-00008D0A0000}"/>
    <cellStyle name="Millares 3 3 3 5 5" xfId="3519" xr:uid="{00000000-0005-0000-0000-00008E0A0000}"/>
    <cellStyle name="Millares 3 3 3 6" xfId="1411" xr:uid="{00000000-0005-0000-0000-00008F0A0000}"/>
    <cellStyle name="Millares 3 3 3 6 2" xfId="1412" xr:uid="{00000000-0005-0000-0000-0000900A0000}"/>
    <cellStyle name="Millares 3 3 3 6 2 2" xfId="3526" xr:uid="{00000000-0005-0000-0000-0000910A0000}"/>
    <cellStyle name="Millares 3 3 3 6 3" xfId="1413" xr:uid="{00000000-0005-0000-0000-0000920A0000}"/>
    <cellStyle name="Millares 3 3 3 6 3 2" xfId="3527" xr:uid="{00000000-0005-0000-0000-0000930A0000}"/>
    <cellStyle name="Millares 3 3 3 6 4" xfId="3525" xr:uid="{00000000-0005-0000-0000-0000940A0000}"/>
    <cellStyle name="Millares 3 3 3 7" xfId="1414" xr:uid="{00000000-0005-0000-0000-0000950A0000}"/>
    <cellStyle name="Millares 3 3 3 7 2" xfId="3528" xr:uid="{00000000-0005-0000-0000-0000960A0000}"/>
    <cellStyle name="Millares 3 3 3 8" xfId="1415" xr:uid="{00000000-0005-0000-0000-0000970A0000}"/>
    <cellStyle name="Millares 3 3 3 8 2" xfId="3529" xr:uid="{00000000-0005-0000-0000-0000980A0000}"/>
    <cellStyle name="Millares 3 3 3 9" xfId="3434" xr:uid="{00000000-0005-0000-0000-0000990A0000}"/>
    <cellStyle name="Millares 3 3 4" xfId="1416" xr:uid="{00000000-0005-0000-0000-00009A0A0000}"/>
    <cellStyle name="Millares 3 3 4 2" xfId="1417" xr:uid="{00000000-0005-0000-0000-00009B0A0000}"/>
    <cellStyle name="Millares 3 3 4 2 2" xfId="1418" xr:uid="{00000000-0005-0000-0000-00009C0A0000}"/>
    <cellStyle name="Millares 3 3 4 2 2 2" xfId="1419" xr:uid="{00000000-0005-0000-0000-00009D0A0000}"/>
    <cellStyle name="Millares 3 3 4 2 2 2 2" xfId="1420" xr:uid="{00000000-0005-0000-0000-00009E0A0000}"/>
    <cellStyle name="Millares 3 3 4 2 2 2 2 2" xfId="1421" xr:uid="{00000000-0005-0000-0000-00009F0A0000}"/>
    <cellStyle name="Millares 3 3 4 2 2 2 2 2 2" xfId="1422" xr:uid="{00000000-0005-0000-0000-0000A00A0000}"/>
    <cellStyle name="Millares 3 3 4 2 2 2 2 2 2 2" xfId="3536" xr:uid="{00000000-0005-0000-0000-0000A10A0000}"/>
    <cellStyle name="Millares 3 3 4 2 2 2 2 2 3" xfId="1423" xr:uid="{00000000-0005-0000-0000-0000A20A0000}"/>
    <cellStyle name="Millares 3 3 4 2 2 2 2 2 3 2" xfId="3537" xr:uid="{00000000-0005-0000-0000-0000A30A0000}"/>
    <cellStyle name="Millares 3 3 4 2 2 2 2 2 4" xfId="3535" xr:uid="{00000000-0005-0000-0000-0000A40A0000}"/>
    <cellStyle name="Millares 3 3 4 2 2 2 2 3" xfId="1424" xr:uid="{00000000-0005-0000-0000-0000A50A0000}"/>
    <cellStyle name="Millares 3 3 4 2 2 2 2 3 2" xfId="3538" xr:uid="{00000000-0005-0000-0000-0000A60A0000}"/>
    <cellStyle name="Millares 3 3 4 2 2 2 2 4" xfId="1425" xr:uid="{00000000-0005-0000-0000-0000A70A0000}"/>
    <cellStyle name="Millares 3 3 4 2 2 2 2 4 2" xfId="3539" xr:uid="{00000000-0005-0000-0000-0000A80A0000}"/>
    <cellStyle name="Millares 3 3 4 2 2 2 2 5" xfId="3534" xr:uid="{00000000-0005-0000-0000-0000A90A0000}"/>
    <cellStyle name="Millares 3 3 4 2 2 2 3" xfId="1426" xr:uid="{00000000-0005-0000-0000-0000AA0A0000}"/>
    <cellStyle name="Millares 3 3 4 2 2 2 3 2" xfId="1427" xr:uid="{00000000-0005-0000-0000-0000AB0A0000}"/>
    <cellStyle name="Millares 3 3 4 2 2 2 3 2 2" xfId="3541" xr:uid="{00000000-0005-0000-0000-0000AC0A0000}"/>
    <cellStyle name="Millares 3 3 4 2 2 2 3 3" xfId="1428" xr:uid="{00000000-0005-0000-0000-0000AD0A0000}"/>
    <cellStyle name="Millares 3 3 4 2 2 2 3 3 2" xfId="3542" xr:uid="{00000000-0005-0000-0000-0000AE0A0000}"/>
    <cellStyle name="Millares 3 3 4 2 2 2 3 4" xfId="3540" xr:uid="{00000000-0005-0000-0000-0000AF0A0000}"/>
    <cellStyle name="Millares 3 3 4 2 2 2 4" xfId="1429" xr:uid="{00000000-0005-0000-0000-0000B00A0000}"/>
    <cellStyle name="Millares 3 3 4 2 2 2 4 2" xfId="3543" xr:uid="{00000000-0005-0000-0000-0000B10A0000}"/>
    <cellStyle name="Millares 3 3 4 2 2 2 5" xfId="1430" xr:uid="{00000000-0005-0000-0000-0000B20A0000}"/>
    <cellStyle name="Millares 3 3 4 2 2 2 5 2" xfId="3544" xr:uid="{00000000-0005-0000-0000-0000B30A0000}"/>
    <cellStyle name="Millares 3 3 4 2 2 2 6" xfId="3533" xr:uid="{00000000-0005-0000-0000-0000B40A0000}"/>
    <cellStyle name="Millares 3 3 4 2 2 3" xfId="1431" xr:uid="{00000000-0005-0000-0000-0000B50A0000}"/>
    <cellStyle name="Millares 3 3 4 2 2 3 2" xfId="1432" xr:uid="{00000000-0005-0000-0000-0000B60A0000}"/>
    <cellStyle name="Millares 3 3 4 2 2 3 2 2" xfId="1433" xr:uid="{00000000-0005-0000-0000-0000B70A0000}"/>
    <cellStyle name="Millares 3 3 4 2 2 3 2 2 2" xfId="3547" xr:uid="{00000000-0005-0000-0000-0000B80A0000}"/>
    <cellStyle name="Millares 3 3 4 2 2 3 2 3" xfId="1434" xr:uid="{00000000-0005-0000-0000-0000B90A0000}"/>
    <cellStyle name="Millares 3 3 4 2 2 3 2 3 2" xfId="3548" xr:uid="{00000000-0005-0000-0000-0000BA0A0000}"/>
    <cellStyle name="Millares 3 3 4 2 2 3 2 4" xfId="3546" xr:uid="{00000000-0005-0000-0000-0000BB0A0000}"/>
    <cellStyle name="Millares 3 3 4 2 2 3 3" xfId="1435" xr:uid="{00000000-0005-0000-0000-0000BC0A0000}"/>
    <cellStyle name="Millares 3 3 4 2 2 3 3 2" xfId="3549" xr:uid="{00000000-0005-0000-0000-0000BD0A0000}"/>
    <cellStyle name="Millares 3 3 4 2 2 3 4" xfId="1436" xr:uid="{00000000-0005-0000-0000-0000BE0A0000}"/>
    <cellStyle name="Millares 3 3 4 2 2 3 4 2" xfId="3550" xr:uid="{00000000-0005-0000-0000-0000BF0A0000}"/>
    <cellStyle name="Millares 3 3 4 2 2 3 5" xfId="3545" xr:uid="{00000000-0005-0000-0000-0000C00A0000}"/>
    <cellStyle name="Millares 3 3 4 2 2 4" xfId="1437" xr:uid="{00000000-0005-0000-0000-0000C10A0000}"/>
    <cellStyle name="Millares 3 3 4 2 2 4 2" xfId="1438" xr:uid="{00000000-0005-0000-0000-0000C20A0000}"/>
    <cellStyle name="Millares 3 3 4 2 2 4 2 2" xfId="3552" xr:uid="{00000000-0005-0000-0000-0000C30A0000}"/>
    <cellStyle name="Millares 3 3 4 2 2 4 3" xfId="1439" xr:uid="{00000000-0005-0000-0000-0000C40A0000}"/>
    <cellStyle name="Millares 3 3 4 2 2 4 3 2" xfId="3553" xr:uid="{00000000-0005-0000-0000-0000C50A0000}"/>
    <cellStyle name="Millares 3 3 4 2 2 4 4" xfId="3551" xr:uid="{00000000-0005-0000-0000-0000C60A0000}"/>
    <cellStyle name="Millares 3 3 4 2 2 5" xfId="1440" xr:uid="{00000000-0005-0000-0000-0000C70A0000}"/>
    <cellStyle name="Millares 3 3 4 2 2 5 2" xfId="3554" xr:uid="{00000000-0005-0000-0000-0000C80A0000}"/>
    <cellStyle name="Millares 3 3 4 2 2 6" xfId="1441" xr:uid="{00000000-0005-0000-0000-0000C90A0000}"/>
    <cellStyle name="Millares 3 3 4 2 2 6 2" xfId="3555" xr:uid="{00000000-0005-0000-0000-0000CA0A0000}"/>
    <cellStyle name="Millares 3 3 4 2 2 7" xfId="3532" xr:uid="{00000000-0005-0000-0000-0000CB0A0000}"/>
    <cellStyle name="Millares 3 3 4 2 3" xfId="1442" xr:uid="{00000000-0005-0000-0000-0000CC0A0000}"/>
    <cellStyle name="Millares 3 3 4 2 3 2" xfId="1443" xr:uid="{00000000-0005-0000-0000-0000CD0A0000}"/>
    <cellStyle name="Millares 3 3 4 2 3 2 2" xfId="1444" xr:uid="{00000000-0005-0000-0000-0000CE0A0000}"/>
    <cellStyle name="Millares 3 3 4 2 3 2 2 2" xfId="1445" xr:uid="{00000000-0005-0000-0000-0000CF0A0000}"/>
    <cellStyle name="Millares 3 3 4 2 3 2 2 2 2" xfId="3559" xr:uid="{00000000-0005-0000-0000-0000D00A0000}"/>
    <cellStyle name="Millares 3 3 4 2 3 2 2 3" xfId="1446" xr:uid="{00000000-0005-0000-0000-0000D10A0000}"/>
    <cellStyle name="Millares 3 3 4 2 3 2 2 3 2" xfId="3560" xr:uid="{00000000-0005-0000-0000-0000D20A0000}"/>
    <cellStyle name="Millares 3 3 4 2 3 2 2 4" xfId="3558" xr:uid="{00000000-0005-0000-0000-0000D30A0000}"/>
    <cellStyle name="Millares 3 3 4 2 3 2 3" xfId="1447" xr:uid="{00000000-0005-0000-0000-0000D40A0000}"/>
    <cellStyle name="Millares 3 3 4 2 3 2 3 2" xfId="3561" xr:uid="{00000000-0005-0000-0000-0000D50A0000}"/>
    <cellStyle name="Millares 3 3 4 2 3 2 4" xfId="1448" xr:uid="{00000000-0005-0000-0000-0000D60A0000}"/>
    <cellStyle name="Millares 3 3 4 2 3 2 4 2" xfId="3562" xr:uid="{00000000-0005-0000-0000-0000D70A0000}"/>
    <cellStyle name="Millares 3 3 4 2 3 2 5" xfId="3557" xr:uid="{00000000-0005-0000-0000-0000D80A0000}"/>
    <cellStyle name="Millares 3 3 4 2 3 3" xfId="1449" xr:uid="{00000000-0005-0000-0000-0000D90A0000}"/>
    <cellStyle name="Millares 3 3 4 2 3 3 2" xfId="1450" xr:uid="{00000000-0005-0000-0000-0000DA0A0000}"/>
    <cellStyle name="Millares 3 3 4 2 3 3 2 2" xfId="3564" xr:uid="{00000000-0005-0000-0000-0000DB0A0000}"/>
    <cellStyle name="Millares 3 3 4 2 3 3 3" xfId="1451" xr:uid="{00000000-0005-0000-0000-0000DC0A0000}"/>
    <cellStyle name="Millares 3 3 4 2 3 3 3 2" xfId="3565" xr:uid="{00000000-0005-0000-0000-0000DD0A0000}"/>
    <cellStyle name="Millares 3 3 4 2 3 3 4" xfId="3563" xr:uid="{00000000-0005-0000-0000-0000DE0A0000}"/>
    <cellStyle name="Millares 3 3 4 2 3 4" xfId="1452" xr:uid="{00000000-0005-0000-0000-0000DF0A0000}"/>
    <cellStyle name="Millares 3 3 4 2 3 4 2" xfId="3566" xr:uid="{00000000-0005-0000-0000-0000E00A0000}"/>
    <cellStyle name="Millares 3 3 4 2 3 5" xfId="1453" xr:uid="{00000000-0005-0000-0000-0000E10A0000}"/>
    <cellStyle name="Millares 3 3 4 2 3 5 2" xfId="3567" xr:uid="{00000000-0005-0000-0000-0000E20A0000}"/>
    <cellStyle name="Millares 3 3 4 2 3 6" xfId="3556" xr:uid="{00000000-0005-0000-0000-0000E30A0000}"/>
    <cellStyle name="Millares 3 3 4 2 4" xfId="1454" xr:uid="{00000000-0005-0000-0000-0000E40A0000}"/>
    <cellStyle name="Millares 3 3 4 2 4 2" xfId="1455" xr:uid="{00000000-0005-0000-0000-0000E50A0000}"/>
    <cellStyle name="Millares 3 3 4 2 4 2 2" xfId="1456" xr:uid="{00000000-0005-0000-0000-0000E60A0000}"/>
    <cellStyle name="Millares 3 3 4 2 4 2 2 2" xfId="3570" xr:uid="{00000000-0005-0000-0000-0000E70A0000}"/>
    <cellStyle name="Millares 3 3 4 2 4 2 3" xfId="1457" xr:uid="{00000000-0005-0000-0000-0000E80A0000}"/>
    <cellStyle name="Millares 3 3 4 2 4 2 3 2" xfId="3571" xr:uid="{00000000-0005-0000-0000-0000E90A0000}"/>
    <cellStyle name="Millares 3 3 4 2 4 2 4" xfId="3569" xr:uid="{00000000-0005-0000-0000-0000EA0A0000}"/>
    <cellStyle name="Millares 3 3 4 2 4 3" xfId="1458" xr:uid="{00000000-0005-0000-0000-0000EB0A0000}"/>
    <cellStyle name="Millares 3 3 4 2 4 3 2" xfId="3572" xr:uid="{00000000-0005-0000-0000-0000EC0A0000}"/>
    <cellStyle name="Millares 3 3 4 2 4 4" xfId="1459" xr:uid="{00000000-0005-0000-0000-0000ED0A0000}"/>
    <cellStyle name="Millares 3 3 4 2 4 4 2" xfId="3573" xr:uid="{00000000-0005-0000-0000-0000EE0A0000}"/>
    <cellStyle name="Millares 3 3 4 2 4 5" xfId="3568" xr:uid="{00000000-0005-0000-0000-0000EF0A0000}"/>
    <cellStyle name="Millares 3 3 4 2 5" xfId="1460" xr:uid="{00000000-0005-0000-0000-0000F00A0000}"/>
    <cellStyle name="Millares 3 3 4 2 5 2" xfId="1461" xr:uid="{00000000-0005-0000-0000-0000F10A0000}"/>
    <cellStyle name="Millares 3 3 4 2 5 2 2" xfId="3575" xr:uid="{00000000-0005-0000-0000-0000F20A0000}"/>
    <cellStyle name="Millares 3 3 4 2 5 3" xfId="1462" xr:uid="{00000000-0005-0000-0000-0000F30A0000}"/>
    <cellStyle name="Millares 3 3 4 2 5 3 2" xfId="3576" xr:uid="{00000000-0005-0000-0000-0000F40A0000}"/>
    <cellStyle name="Millares 3 3 4 2 5 4" xfId="3574" xr:uid="{00000000-0005-0000-0000-0000F50A0000}"/>
    <cellStyle name="Millares 3 3 4 2 6" xfId="1463" xr:uid="{00000000-0005-0000-0000-0000F60A0000}"/>
    <cellStyle name="Millares 3 3 4 2 6 2" xfId="3577" xr:uid="{00000000-0005-0000-0000-0000F70A0000}"/>
    <cellStyle name="Millares 3 3 4 2 7" xfId="1464" xr:uid="{00000000-0005-0000-0000-0000F80A0000}"/>
    <cellStyle name="Millares 3 3 4 2 7 2" xfId="3578" xr:uid="{00000000-0005-0000-0000-0000F90A0000}"/>
    <cellStyle name="Millares 3 3 4 2 8" xfId="3531" xr:uid="{00000000-0005-0000-0000-0000FA0A0000}"/>
    <cellStyle name="Millares 3 3 4 3" xfId="1465" xr:uid="{00000000-0005-0000-0000-0000FB0A0000}"/>
    <cellStyle name="Millares 3 3 4 3 2" xfId="1466" xr:uid="{00000000-0005-0000-0000-0000FC0A0000}"/>
    <cellStyle name="Millares 3 3 4 3 2 2" xfId="1467" xr:uid="{00000000-0005-0000-0000-0000FD0A0000}"/>
    <cellStyle name="Millares 3 3 4 3 2 2 2" xfId="1468" xr:uid="{00000000-0005-0000-0000-0000FE0A0000}"/>
    <cellStyle name="Millares 3 3 4 3 2 2 2 2" xfId="1469" xr:uid="{00000000-0005-0000-0000-0000FF0A0000}"/>
    <cellStyle name="Millares 3 3 4 3 2 2 2 2 2" xfId="3583" xr:uid="{00000000-0005-0000-0000-0000000B0000}"/>
    <cellStyle name="Millares 3 3 4 3 2 2 2 3" xfId="1470" xr:uid="{00000000-0005-0000-0000-0000010B0000}"/>
    <cellStyle name="Millares 3 3 4 3 2 2 2 3 2" xfId="3584" xr:uid="{00000000-0005-0000-0000-0000020B0000}"/>
    <cellStyle name="Millares 3 3 4 3 2 2 2 4" xfId="3582" xr:uid="{00000000-0005-0000-0000-0000030B0000}"/>
    <cellStyle name="Millares 3 3 4 3 2 2 3" xfId="1471" xr:uid="{00000000-0005-0000-0000-0000040B0000}"/>
    <cellStyle name="Millares 3 3 4 3 2 2 3 2" xfId="3585" xr:uid="{00000000-0005-0000-0000-0000050B0000}"/>
    <cellStyle name="Millares 3 3 4 3 2 2 4" xfId="1472" xr:uid="{00000000-0005-0000-0000-0000060B0000}"/>
    <cellStyle name="Millares 3 3 4 3 2 2 4 2" xfId="3586" xr:uid="{00000000-0005-0000-0000-0000070B0000}"/>
    <cellStyle name="Millares 3 3 4 3 2 2 5" xfId="3581" xr:uid="{00000000-0005-0000-0000-0000080B0000}"/>
    <cellStyle name="Millares 3 3 4 3 2 3" xfId="1473" xr:uid="{00000000-0005-0000-0000-0000090B0000}"/>
    <cellStyle name="Millares 3 3 4 3 2 3 2" xfId="1474" xr:uid="{00000000-0005-0000-0000-00000A0B0000}"/>
    <cellStyle name="Millares 3 3 4 3 2 3 2 2" xfId="3588" xr:uid="{00000000-0005-0000-0000-00000B0B0000}"/>
    <cellStyle name="Millares 3 3 4 3 2 3 3" xfId="1475" xr:uid="{00000000-0005-0000-0000-00000C0B0000}"/>
    <cellStyle name="Millares 3 3 4 3 2 3 3 2" xfId="3589" xr:uid="{00000000-0005-0000-0000-00000D0B0000}"/>
    <cellStyle name="Millares 3 3 4 3 2 3 4" xfId="3587" xr:uid="{00000000-0005-0000-0000-00000E0B0000}"/>
    <cellStyle name="Millares 3 3 4 3 2 4" xfId="1476" xr:uid="{00000000-0005-0000-0000-00000F0B0000}"/>
    <cellStyle name="Millares 3 3 4 3 2 4 2" xfId="3590" xr:uid="{00000000-0005-0000-0000-0000100B0000}"/>
    <cellStyle name="Millares 3 3 4 3 2 5" xfId="1477" xr:uid="{00000000-0005-0000-0000-0000110B0000}"/>
    <cellStyle name="Millares 3 3 4 3 2 5 2" xfId="3591" xr:uid="{00000000-0005-0000-0000-0000120B0000}"/>
    <cellStyle name="Millares 3 3 4 3 2 6" xfId="3580" xr:uid="{00000000-0005-0000-0000-0000130B0000}"/>
    <cellStyle name="Millares 3 3 4 3 3" xfId="1478" xr:uid="{00000000-0005-0000-0000-0000140B0000}"/>
    <cellStyle name="Millares 3 3 4 3 3 2" xfId="1479" xr:uid="{00000000-0005-0000-0000-0000150B0000}"/>
    <cellStyle name="Millares 3 3 4 3 3 2 2" xfId="1480" xr:uid="{00000000-0005-0000-0000-0000160B0000}"/>
    <cellStyle name="Millares 3 3 4 3 3 2 2 2" xfId="3594" xr:uid="{00000000-0005-0000-0000-0000170B0000}"/>
    <cellStyle name="Millares 3 3 4 3 3 2 3" xfId="1481" xr:uid="{00000000-0005-0000-0000-0000180B0000}"/>
    <cellStyle name="Millares 3 3 4 3 3 2 3 2" xfId="3595" xr:uid="{00000000-0005-0000-0000-0000190B0000}"/>
    <cellStyle name="Millares 3 3 4 3 3 2 4" xfId="3593" xr:uid="{00000000-0005-0000-0000-00001A0B0000}"/>
    <cellStyle name="Millares 3 3 4 3 3 3" xfId="1482" xr:uid="{00000000-0005-0000-0000-00001B0B0000}"/>
    <cellStyle name="Millares 3 3 4 3 3 3 2" xfId="3596" xr:uid="{00000000-0005-0000-0000-00001C0B0000}"/>
    <cellStyle name="Millares 3 3 4 3 3 4" xfId="1483" xr:uid="{00000000-0005-0000-0000-00001D0B0000}"/>
    <cellStyle name="Millares 3 3 4 3 3 4 2" xfId="3597" xr:uid="{00000000-0005-0000-0000-00001E0B0000}"/>
    <cellStyle name="Millares 3 3 4 3 3 5" xfId="3592" xr:uid="{00000000-0005-0000-0000-00001F0B0000}"/>
    <cellStyle name="Millares 3 3 4 3 4" xfId="1484" xr:uid="{00000000-0005-0000-0000-0000200B0000}"/>
    <cellStyle name="Millares 3 3 4 3 4 2" xfId="1485" xr:uid="{00000000-0005-0000-0000-0000210B0000}"/>
    <cellStyle name="Millares 3 3 4 3 4 2 2" xfId="3599" xr:uid="{00000000-0005-0000-0000-0000220B0000}"/>
    <cellStyle name="Millares 3 3 4 3 4 3" xfId="1486" xr:uid="{00000000-0005-0000-0000-0000230B0000}"/>
    <cellStyle name="Millares 3 3 4 3 4 3 2" xfId="3600" xr:uid="{00000000-0005-0000-0000-0000240B0000}"/>
    <cellStyle name="Millares 3 3 4 3 4 4" xfId="3598" xr:uid="{00000000-0005-0000-0000-0000250B0000}"/>
    <cellStyle name="Millares 3 3 4 3 5" xfId="1487" xr:uid="{00000000-0005-0000-0000-0000260B0000}"/>
    <cellStyle name="Millares 3 3 4 3 5 2" xfId="3601" xr:uid="{00000000-0005-0000-0000-0000270B0000}"/>
    <cellStyle name="Millares 3 3 4 3 6" xfId="1488" xr:uid="{00000000-0005-0000-0000-0000280B0000}"/>
    <cellStyle name="Millares 3 3 4 3 6 2" xfId="3602" xr:uid="{00000000-0005-0000-0000-0000290B0000}"/>
    <cellStyle name="Millares 3 3 4 3 7" xfId="3579" xr:uid="{00000000-0005-0000-0000-00002A0B0000}"/>
    <cellStyle name="Millares 3 3 4 4" xfId="1489" xr:uid="{00000000-0005-0000-0000-00002B0B0000}"/>
    <cellStyle name="Millares 3 3 4 4 2" xfId="1490" xr:uid="{00000000-0005-0000-0000-00002C0B0000}"/>
    <cellStyle name="Millares 3 3 4 4 2 2" xfId="1491" xr:uid="{00000000-0005-0000-0000-00002D0B0000}"/>
    <cellStyle name="Millares 3 3 4 4 2 2 2" xfId="1492" xr:uid="{00000000-0005-0000-0000-00002E0B0000}"/>
    <cellStyle name="Millares 3 3 4 4 2 2 2 2" xfId="3606" xr:uid="{00000000-0005-0000-0000-00002F0B0000}"/>
    <cellStyle name="Millares 3 3 4 4 2 2 3" xfId="1493" xr:uid="{00000000-0005-0000-0000-0000300B0000}"/>
    <cellStyle name="Millares 3 3 4 4 2 2 3 2" xfId="3607" xr:uid="{00000000-0005-0000-0000-0000310B0000}"/>
    <cellStyle name="Millares 3 3 4 4 2 2 4" xfId="3605" xr:uid="{00000000-0005-0000-0000-0000320B0000}"/>
    <cellStyle name="Millares 3 3 4 4 2 3" xfId="1494" xr:uid="{00000000-0005-0000-0000-0000330B0000}"/>
    <cellStyle name="Millares 3 3 4 4 2 3 2" xfId="3608" xr:uid="{00000000-0005-0000-0000-0000340B0000}"/>
    <cellStyle name="Millares 3 3 4 4 2 4" xfId="1495" xr:uid="{00000000-0005-0000-0000-0000350B0000}"/>
    <cellStyle name="Millares 3 3 4 4 2 4 2" xfId="3609" xr:uid="{00000000-0005-0000-0000-0000360B0000}"/>
    <cellStyle name="Millares 3 3 4 4 2 5" xfId="3604" xr:uid="{00000000-0005-0000-0000-0000370B0000}"/>
    <cellStyle name="Millares 3 3 4 4 3" xfId="1496" xr:uid="{00000000-0005-0000-0000-0000380B0000}"/>
    <cellStyle name="Millares 3 3 4 4 3 2" xfId="1497" xr:uid="{00000000-0005-0000-0000-0000390B0000}"/>
    <cellStyle name="Millares 3 3 4 4 3 2 2" xfId="3611" xr:uid="{00000000-0005-0000-0000-00003A0B0000}"/>
    <cellStyle name="Millares 3 3 4 4 3 3" xfId="1498" xr:uid="{00000000-0005-0000-0000-00003B0B0000}"/>
    <cellStyle name="Millares 3 3 4 4 3 3 2" xfId="3612" xr:uid="{00000000-0005-0000-0000-00003C0B0000}"/>
    <cellStyle name="Millares 3 3 4 4 3 4" xfId="3610" xr:uid="{00000000-0005-0000-0000-00003D0B0000}"/>
    <cellStyle name="Millares 3 3 4 4 4" xfId="1499" xr:uid="{00000000-0005-0000-0000-00003E0B0000}"/>
    <cellStyle name="Millares 3 3 4 4 4 2" xfId="3613" xr:uid="{00000000-0005-0000-0000-00003F0B0000}"/>
    <cellStyle name="Millares 3 3 4 4 5" xfId="1500" xr:uid="{00000000-0005-0000-0000-0000400B0000}"/>
    <cellStyle name="Millares 3 3 4 4 5 2" xfId="3614" xr:uid="{00000000-0005-0000-0000-0000410B0000}"/>
    <cellStyle name="Millares 3 3 4 4 6" xfId="3603" xr:uid="{00000000-0005-0000-0000-0000420B0000}"/>
    <cellStyle name="Millares 3 3 4 5" xfId="1501" xr:uid="{00000000-0005-0000-0000-0000430B0000}"/>
    <cellStyle name="Millares 3 3 4 5 2" xfId="1502" xr:uid="{00000000-0005-0000-0000-0000440B0000}"/>
    <cellStyle name="Millares 3 3 4 5 2 2" xfId="1503" xr:uid="{00000000-0005-0000-0000-0000450B0000}"/>
    <cellStyle name="Millares 3 3 4 5 2 2 2" xfId="3617" xr:uid="{00000000-0005-0000-0000-0000460B0000}"/>
    <cellStyle name="Millares 3 3 4 5 2 3" xfId="1504" xr:uid="{00000000-0005-0000-0000-0000470B0000}"/>
    <cellStyle name="Millares 3 3 4 5 2 3 2" xfId="3618" xr:uid="{00000000-0005-0000-0000-0000480B0000}"/>
    <cellStyle name="Millares 3 3 4 5 2 4" xfId="3616" xr:uid="{00000000-0005-0000-0000-0000490B0000}"/>
    <cellStyle name="Millares 3 3 4 5 3" xfId="1505" xr:uid="{00000000-0005-0000-0000-00004A0B0000}"/>
    <cellStyle name="Millares 3 3 4 5 3 2" xfId="3619" xr:uid="{00000000-0005-0000-0000-00004B0B0000}"/>
    <cellStyle name="Millares 3 3 4 5 4" xfId="1506" xr:uid="{00000000-0005-0000-0000-00004C0B0000}"/>
    <cellStyle name="Millares 3 3 4 5 4 2" xfId="3620" xr:uid="{00000000-0005-0000-0000-00004D0B0000}"/>
    <cellStyle name="Millares 3 3 4 5 5" xfId="3615" xr:uid="{00000000-0005-0000-0000-00004E0B0000}"/>
    <cellStyle name="Millares 3 3 4 6" xfId="1507" xr:uid="{00000000-0005-0000-0000-00004F0B0000}"/>
    <cellStyle name="Millares 3 3 4 6 2" xfId="1508" xr:uid="{00000000-0005-0000-0000-0000500B0000}"/>
    <cellStyle name="Millares 3 3 4 6 2 2" xfId="3622" xr:uid="{00000000-0005-0000-0000-0000510B0000}"/>
    <cellStyle name="Millares 3 3 4 6 3" xfId="1509" xr:uid="{00000000-0005-0000-0000-0000520B0000}"/>
    <cellStyle name="Millares 3 3 4 6 3 2" xfId="3623" xr:uid="{00000000-0005-0000-0000-0000530B0000}"/>
    <cellStyle name="Millares 3 3 4 6 4" xfId="3621" xr:uid="{00000000-0005-0000-0000-0000540B0000}"/>
    <cellStyle name="Millares 3 3 4 7" xfId="1510" xr:uid="{00000000-0005-0000-0000-0000550B0000}"/>
    <cellStyle name="Millares 3 3 4 7 2" xfId="3624" xr:uid="{00000000-0005-0000-0000-0000560B0000}"/>
    <cellStyle name="Millares 3 3 4 8" xfId="1511" xr:uid="{00000000-0005-0000-0000-0000570B0000}"/>
    <cellStyle name="Millares 3 3 4 8 2" xfId="3625" xr:uid="{00000000-0005-0000-0000-0000580B0000}"/>
    <cellStyle name="Millares 3 3 4 9" xfId="3530" xr:uid="{00000000-0005-0000-0000-0000590B0000}"/>
    <cellStyle name="Millares 3 3 5" xfId="1512" xr:uid="{00000000-0005-0000-0000-00005A0B0000}"/>
    <cellStyle name="Millares 3 3 5 2" xfId="1513" xr:uid="{00000000-0005-0000-0000-00005B0B0000}"/>
    <cellStyle name="Millares 3 3 5 2 2" xfId="1514" xr:uid="{00000000-0005-0000-0000-00005C0B0000}"/>
    <cellStyle name="Millares 3 3 5 2 2 2" xfId="1515" xr:uid="{00000000-0005-0000-0000-00005D0B0000}"/>
    <cellStyle name="Millares 3 3 5 2 2 2 2" xfId="1516" xr:uid="{00000000-0005-0000-0000-00005E0B0000}"/>
    <cellStyle name="Millares 3 3 5 2 2 2 2 2" xfId="1517" xr:uid="{00000000-0005-0000-0000-00005F0B0000}"/>
    <cellStyle name="Millares 3 3 5 2 2 2 2 2 2" xfId="1518" xr:uid="{00000000-0005-0000-0000-0000600B0000}"/>
    <cellStyle name="Millares 3 3 5 2 2 2 2 2 2 2" xfId="3632" xr:uid="{00000000-0005-0000-0000-0000610B0000}"/>
    <cellStyle name="Millares 3 3 5 2 2 2 2 2 3" xfId="1519" xr:uid="{00000000-0005-0000-0000-0000620B0000}"/>
    <cellStyle name="Millares 3 3 5 2 2 2 2 2 3 2" xfId="3633" xr:uid="{00000000-0005-0000-0000-0000630B0000}"/>
    <cellStyle name="Millares 3 3 5 2 2 2 2 2 4" xfId="3631" xr:uid="{00000000-0005-0000-0000-0000640B0000}"/>
    <cellStyle name="Millares 3 3 5 2 2 2 2 3" xfId="1520" xr:uid="{00000000-0005-0000-0000-0000650B0000}"/>
    <cellStyle name="Millares 3 3 5 2 2 2 2 3 2" xfId="3634" xr:uid="{00000000-0005-0000-0000-0000660B0000}"/>
    <cellStyle name="Millares 3 3 5 2 2 2 2 4" xfId="1521" xr:uid="{00000000-0005-0000-0000-0000670B0000}"/>
    <cellStyle name="Millares 3 3 5 2 2 2 2 4 2" xfId="3635" xr:uid="{00000000-0005-0000-0000-0000680B0000}"/>
    <cellStyle name="Millares 3 3 5 2 2 2 2 5" xfId="3630" xr:uid="{00000000-0005-0000-0000-0000690B0000}"/>
    <cellStyle name="Millares 3 3 5 2 2 2 3" xfId="1522" xr:uid="{00000000-0005-0000-0000-00006A0B0000}"/>
    <cellStyle name="Millares 3 3 5 2 2 2 3 2" xfId="1523" xr:uid="{00000000-0005-0000-0000-00006B0B0000}"/>
    <cellStyle name="Millares 3 3 5 2 2 2 3 2 2" xfId="3637" xr:uid="{00000000-0005-0000-0000-00006C0B0000}"/>
    <cellStyle name="Millares 3 3 5 2 2 2 3 3" xfId="1524" xr:uid="{00000000-0005-0000-0000-00006D0B0000}"/>
    <cellStyle name="Millares 3 3 5 2 2 2 3 3 2" xfId="3638" xr:uid="{00000000-0005-0000-0000-00006E0B0000}"/>
    <cellStyle name="Millares 3 3 5 2 2 2 3 4" xfId="3636" xr:uid="{00000000-0005-0000-0000-00006F0B0000}"/>
    <cellStyle name="Millares 3 3 5 2 2 2 4" xfId="1525" xr:uid="{00000000-0005-0000-0000-0000700B0000}"/>
    <cellStyle name="Millares 3 3 5 2 2 2 4 2" xfId="3639" xr:uid="{00000000-0005-0000-0000-0000710B0000}"/>
    <cellStyle name="Millares 3 3 5 2 2 2 5" xfId="1526" xr:uid="{00000000-0005-0000-0000-0000720B0000}"/>
    <cellStyle name="Millares 3 3 5 2 2 2 5 2" xfId="3640" xr:uid="{00000000-0005-0000-0000-0000730B0000}"/>
    <cellStyle name="Millares 3 3 5 2 2 2 6" xfId="3629" xr:uid="{00000000-0005-0000-0000-0000740B0000}"/>
    <cellStyle name="Millares 3 3 5 2 2 3" xfId="1527" xr:uid="{00000000-0005-0000-0000-0000750B0000}"/>
    <cellStyle name="Millares 3 3 5 2 2 3 2" xfId="1528" xr:uid="{00000000-0005-0000-0000-0000760B0000}"/>
    <cellStyle name="Millares 3 3 5 2 2 3 2 2" xfId="1529" xr:uid="{00000000-0005-0000-0000-0000770B0000}"/>
    <cellStyle name="Millares 3 3 5 2 2 3 2 2 2" xfId="3643" xr:uid="{00000000-0005-0000-0000-0000780B0000}"/>
    <cellStyle name="Millares 3 3 5 2 2 3 2 3" xfId="1530" xr:uid="{00000000-0005-0000-0000-0000790B0000}"/>
    <cellStyle name="Millares 3 3 5 2 2 3 2 3 2" xfId="3644" xr:uid="{00000000-0005-0000-0000-00007A0B0000}"/>
    <cellStyle name="Millares 3 3 5 2 2 3 2 4" xfId="3642" xr:uid="{00000000-0005-0000-0000-00007B0B0000}"/>
    <cellStyle name="Millares 3 3 5 2 2 3 3" xfId="1531" xr:uid="{00000000-0005-0000-0000-00007C0B0000}"/>
    <cellStyle name="Millares 3 3 5 2 2 3 3 2" xfId="3645" xr:uid="{00000000-0005-0000-0000-00007D0B0000}"/>
    <cellStyle name="Millares 3 3 5 2 2 3 4" xfId="1532" xr:uid="{00000000-0005-0000-0000-00007E0B0000}"/>
    <cellStyle name="Millares 3 3 5 2 2 3 4 2" xfId="3646" xr:uid="{00000000-0005-0000-0000-00007F0B0000}"/>
    <cellStyle name="Millares 3 3 5 2 2 3 5" xfId="3641" xr:uid="{00000000-0005-0000-0000-0000800B0000}"/>
    <cellStyle name="Millares 3 3 5 2 2 4" xfId="1533" xr:uid="{00000000-0005-0000-0000-0000810B0000}"/>
    <cellStyle name="Millares 3 3 5 2 2 4 2" xfId="1534" xr:uid="{00000000-0005-0000-0000-0000820B0000}"/>
    <cellStyle name="Millares 3 3 5 2 2 4 2 2" xfId="3648" xr:uid="{00000000-0005-0000-0000-0000830B0000}"/>
    <cellStyle name="Millares 3 3 5 2 2 4 3" xfId="1535" xr:uid="{00000000-0005-0000-0000-0000840B0000}"/>
    <cellStyle name="Millares 3 3 5 2 2 4 3 2" xfId="3649" xr:uid="{00000000-0005-0000-0000-0000850B0000}"/>
    <cellStyle name="Millares 3 3 5 2 2 4 4" xfId="3647" xr:uid="{00000000-0005-0000-0000-0000860B0000}"/>
    <cellStyle name="Millares 3 3 5 2 2 5" xfId="1536" xr:uid="{00000000-0005-0000-0000-0000870B0000}"/>
    <cellStyle name="Millares 3 3 5 2 2 5 2" xfId="3650" xr:uid="{00000000-0005-0000-0000-0000880B0000}"/>
    <cellStyle name="Millares 3 3 5 2 2 6" xfId="1537" xr:uid="{00000000-0005-0000-0000-0000890B0000}"/>
    <cellStyle name="Millares 3 3 5 2 2 6 2" xfId="3651" xr:uid="{00000000-0005-0000-0000-00008A0B0000}"/>
    <cellStyle name="Millares 3 3 5 2 2 7" xfId="3628" xr:uid="{00000000-0005-0000-0000-00008B0B0000}"/>
    <cellStyle name="Millares 3 3 5 2 3" xfId="1538" xr:uid="{00000000-0005-0000-0000-00008C0B0000}"/>
    <cellStyle name="Millares 3 3 5 2 3 2" xfId="1539" xr:uid="{00000000-0005-0000-0000-00008D0B0000}"/>
    <cellStyle name="Millares 3 3 5 2 3 2 2" xfId="1540" xr:uid="{00000000-0005-0000-0000-00008E0B0000}"/>
    <cellStyle name="Millares 3 3 5 2 3 2 2 2" xfId="1541" xr:uid="{00000000-0005-0000-0000-00008F0B0000}"/>
    <cellStyle name="Millares 3 3 5 2 3 2 2 2 2" xfId="3655" xr:uid="{00000000-0005-0000-0000-0000900B0000}"/>
    <cellStyle name="Millares 3 3 5 2 3 2 2 3" xfId="1542" xr:uid="{00000000-0005-0000-0000-0000910B0000}"/>
    <cellStyle name="Millares 3 3 5 2 3 2 2 3 2" xfId="3656" xr:uid="{00000000-0005-0000-0000-0000920B0000}"/>
    <cellStyle name="Millares 3 3 5 2 3 2 2 4" xfId="3654" xr:uid="{00000000-0005-0000-0000-0000930B0000}"/>
    <cellStyle name="Millares 3 3 5 2 3 2 3" xfId="1543" xr:uid="{00000000-0005-0000-0000-0000940B0000}"/>
    <cellStyle name="Millares 3 3 5 2 3 2 3 2" xfId="3657" xr:uid="{00000000-0005-0000-0000-0000950B0000}"/>
    <cellStyle name="Millares 3 3 5 2 3 2 4" xfId="1544" xr:uid="{00000000-0005-0000-0000-0000960B0000}"/>
    <cellStyle name="Millares 3 3 5 2 3 2 4 2" xfId="3658" xr:uid="{00000000-0005-0000-0000-0000970B0000}"/>
    <cellStyle name="Millares 3 3 5 2 3 2 5" xfId="3653" xr:uid="{00000000-0005-0000-0000-0000980B0000}"/>
    <cellStyle name="Millares 3 3 5 2 3 3" xfId="1545" xr:uid="{00000000-0005-0000-0000-0000990B0000}"/>
    <cellStyle name="Millares 3 3 5 2 3 3 2" xfId="1546" xr:uid="{00000000-0005-0000-0000-00009A0B0000}"/>
    <cellStyle name="Millares 3 3 5 2 3 3 2 2" xfId="3660" xr:uid="{00000000-0005-0000-0000-00009B0B0000}"/>
    <cellStyle name="Millares 3 3 5 2 3 3 3" xfId="1547" xr:uid="{00000000-0005-0000-0000-00009C0B0000}"/>
    <cellStyle name="Millares 3 3 5 2 3 3 3 2" xfId="3661" xr:uid="{00000000-0005-0000-0000-00009D0B0000}"/>
    <cellStyle name="Millares 3 3 5 2 3 3 4" xfId="3659" xr:uid="{00000000-0005-0000-0000-00009E0B0000}"/>
    <cellStyle name="Millares 3 3 5 2 3 4" xfId="1548" xr:uid="{00000000-0005-0000-0000-00009F0B0000}"/>
    <cellStyle name="Millares 3 3 5 2 3 4 2" xfId="3662" xr:uid="{00000000-0005-0000-0000-0000A00B0000}"/>
    <cellStyle name="Millares 3 3 5 2 3 5" xfId="1549" xr:uid="{00000000-0005-0000-0000-0000A10B0000}"/>
    <cellStyle name="Millares 3 3 5 2 3 5 2" xfId="3663" xr:uid="{00000000-0005-0000-0000-0000A20B0000}"/>
    <cellStyle name="Millares 3 3 5 2 3 6" xfId="3652" xr:uid="{00000000-0005-0000-0000-0000A30B0000}"/>
    <cellStyle name="Millares 3 3 5 2 4" xfId="1550" xr:uid="{00000000-0005-0000-0000-0000A40B0000}"/>
    <cellStyle name="Millares 3 3 5 2 4 2" xfId="1551" xr:uid="{00000000-0005-0000-0000-0000A50B0000}"/>
    <cellStyle name="Millares 3 3 5 2 4 2 2" xfId="1552" xr:uid="{00000000-0005-0000-0000-0000A60B0000}"/>
    <cellStyle name="Millares 3 3 5 2 4 2 2 2" xfId="3666" xr:uid="{00000000-0005-0000-0000-0000A70B0000}"/>
    <cellStyle name="Millares 3 3 5 2 4 2 3" xfId="1553" xr:uid="{00000000-0005-0000-0000-0000A80B0000}"/>
    <cellStyle name="Millares 3 3 5 2 4 2 3 2" xfId="3667" xr:uid="{00000000-0005-0000-0000-0000A90B0000}"/>
    <cellStyle name="Millares 3 3 5 2 4 2 4" xfId="3665" xr:uid="{00000000-0005-0000-0000-0000AA0B0000}"/>
    <cellStyle name="Millares 3 3 5 2 4 3" xfId="1554" xr:uid="{00000000-0005-0000-0000-0000AB0B0000}"/>
    <cellStyle name="Millares 3 3 5 2 4 3 2" xfId="3668" xr:uid="{00000000-0005-0000-0000-0000AC0B0000}"/>
    <cellStyle name="Millares 3 3 5 2 4 4" xfId="1555" xr:uid="{00000000-0005-0000-0000-0000AD0B0000}"/>
    <cellStyle name="Millares 3 3 5 2 4 4 2" xfId="3669" xr:uid="{00000000-0005-0000-0000-0000AE0B0000}"/>
    <cellStyle name="Millares 3 3 5 2 4 5" xfId="3664" xr:uid="{00000000-0005-0000-0000-0000AF0B0000}"/>
    <cellStyle name="Millares 3 3 5 2 5" xfId="1556" xr:uid="{00000000-0005-0000-0000-0000B00B0000}"/>
    <cellStyle name="Millares 3 3 5 2 5 2" xfId="1557" xr:uid="{00000000-0005-0000-0000-0000B10B0000}"/>
    <cellStyle name="Millares 3 3 5 2 5 2 2" xfId="3671" xr:uid="{00000000-0005-0000-0000-0000B20B0000}"/>
    <cellStyle name="Millares 3 3 5 2 5 3" xfId="1558" xr:uid="{00000000-0005-0000-0000-0000B30B0000}"/>
    <cellStyle name="Millares 3 3 5 2 5 3 2" xfId="3672" xr:uid="{00000000-0005-0000-0000-0000B40B0000}"/>
    <cellStyle name="Millares 3 3 5 2 5 4" xfId="3670" xr:uid="{00000000-0005-0000-0000-0000B50B0000}"/>
    <cellStyle name="Millares 3 3 5 2 6" xfId="1559" xr:uid="{00000000-0005-0000-0000-0000B60B0000}"/>
    <cellStyle name="Millares 3 3 5 2 6 2" xfId="3673" xr:uid="{00000000-0005-0000-0000-0000B70B0000}"/>
    <cellStyle name="Millares 3 3 5 2 7" xfId="1560" xr:uid="{00000000-0005-0000-0000-0000B80B0000}"/>
    <cellStyle name="Millares 3 3 5 2 7 2" xfId="3674" xr:uid="{00000000-0005-0000-0000-0000B90B0000}"/>
    <cellStyle name="Millares 3 3 5 2 8" xfId="3627" xr:uid="{00000000-0005-0000-0000-0000BA0B0000}"/>
    <cellStyle name="Millares 3 3 5 3" xfId="1561" xr:uid="{00000000-0005-0000-0000-0000BB0B0000}"/>
    <cellStyle name="Millares 3 3 5 3 2" xfId="1562" xr:uid="{00000000-0005-0000-0000-0000BC0B0000}"/>
    <cellStyle name="Millares 3 3 5 3 2 2" xfId="1563" xr:uid="{00000000-0005-0000-0000-0000BD0B0000}"/>
    <cellStyle name="Millares 3 3 5 3 2 2 2" xfId="1564" xr:uid="{00000000-0005-0000-0000-0000BE0B0000}"/>
    <cellStyle name="Millares 3 3 5 3 2 2 2 2" xfId="1565" xr:uid="{00000000-0005-0000-0000-0000BF0B0000}"/>
    <cellStyle name="Millares 3 3 5 3 2 2 2 2 2" xfId="3679" xr:uid="{00000000-0005-0000-0000-0000C00B0000}"/>
    <cellStyle name="Millares 3 3 5 3 2 2 2 3" xfId="1566" xr:uid="{00000000-0005-0000-0000-0000C10B0000}"/>
    <cellStyle name="Millares 3 3 5 3 2 2 2 3 2" xfId="3680" xr:uid="{00000000-0005-0000-0000-0000C20B0000}"/>
    <cellStyle name="Millares 3 3 5 3 2 2 2 4" xfId="3678" xr:uid="{00000000-0005-0000-0000-0000C30B0000}"/>
    <cellStyle name="Millares 3 3 5 3 2 2 3" xfId="1567" xr:uid="{00000000-0005-0000-0000-0000C40B0000}"/>
    <cellStyle name="Millares 3 3 5 3 2 2 3 2" xfId="3681" xr:uid="{00000000-0005-0000-0000-0000C50B0000}"/>
    <cellStyle name="Millares 3 3 5 3 2 2 4" xfId="1568" xr:uid="{00000000-0005-0000-0000-0000C60B0000}"/>
    <cellStyle name="Millares 3 3 5 3 2 2 4 2" xfId="3682" xr:uid="{00000000-0005-0000-0000-0000C70B0000}"/>
    <cellStyle name="Millares 3 3 5 3 2 2 5" xfId="3677" xr:uid="{00000000-0005-0000-0000-0000C80B0000}"/>
    <cellStyle name="Millares 3 3 5 3 2 3" xfId="1569" xr:uid="{00000000-0005-0000-0000-0000C90B0000}"/>
    <cellStyle name="Millares 3 3 5 3 2 3 2" xfId="1570" xr:uid="{00000000-0005-0000-0000-0000CA0B0000}"/>
    <cellStyle name="Millares 3 3 5 3 2 3 2 2" xfId="3684" xr:uid="{00000000-0005-0000-0000-0000CB0B0000}"/>
    <cellStyle name="Millares 3 3 5 3 2 3 3" xfId="1571" xr:uid="{00000000-0005-0000-0000-0000CC0B0000}"/>
    <cellStyle name="Millares 3 3 5 3 2 3 3 2" xfId="3685" xr:uid="{00000000-0005-0000-0000-0000CD0B0000}"/>
    <cellStyle name="Millares 3 3 5 3 2 3 4" xfId="3683" xr:uid="{00000000-0005-0000-0000-0000CE0B0000}"/>
    <cellStyle name="Millares 3 3 5 3 2 4" xfId="1572" xr:uid="{00000000-0005-0000-0000-0000CF0B0000}"/>
    <cellStyle name="Millares 3 3 5 3 2 4 2" xfId="3686" xr:uid="{00000000-0005-0000-0000-0000D00B0000}"/>
    <cellStyle name="Millares 3 3 5 3 2 5" xfId="1573" xr:uid="{00000000-0005-0000-0000-0000D10B0000}"/>
    <cellStyle name="Millares 3 3 5 3 2 5 2" xfId="3687" xr:uid="{00000000-0005-0000-0000-0000D20B0000}"/>
    <cellStyle name="Millares 3 3 5 3 2 6" xfId="3676" xr:uid="{00000000-0005-0000-0000-0000D30B0000}"/>
    <cellStyle name="Millares 3 3 5 3 3" xfId="1574" xr:uid="{00000000-0005-0000-0000-0000D40B0000}"/>
    <cellStyle name="Millares 3 3 5 3 3 2" xfId="1575" xr:uid="{00000000-0005-0000-0000-0000D50B0000}"/>
    <cellStyle name="Millares 3 3 5 3 3 2 2" xfId="1576" xr:uid="{00000000-0005-0000-0000-0000D60B0000}"/>
    <cellStyle name="Millares 3 3 5 3 3 2 2 2" xfId="3690" xr:uid="{00000000-0005-0000-0000-0000D70B0000}"/>
    <cellStyle name="Millares 3 3 5 3 3 2 3" xfId="1577" xr:uid="{00000000-0005-0000-0000-0000D80B0000}"/>
    <cellStyle name="Millares 3 3 5 3 3 2 3 2" xfId="3691" xr:uid="{00000000-0005-0000-0000-0000D90B0000}"/>
    <cellStyle name="Millares 3 3 5 3 3 2 4" xfId="3689" xr:uid="{00000000-0005-0000-0000-0000DA0B0000}"/>
    <cellStyle name="Millares 3 3 5 3 3 3" xfId="1578" xr:uid="{00000000-0005-0000-0000-0000DB0B0000}"/>
    <cellStyle name="Millares 3 3 5 3 3 3 2" xfId="3692" xr:uid="{00000000-0005-0000-0000-0000DC0B0000}"/>
    <cellStyle name="Millares 3 3 5 3 3 4" xfId="1579" xr:uid="{00000000-0005-0000-0000-0000DD0B0000}"/>
    <cellStyle name="Millares 3 3 5 3 3 4 2" xfId="3693" xr:uid="{00000000-0005-0000-0000-0000DE0B0000}"/>
    <cellStyle name="Millares 3 3 5 3 3 5" xfId="3688" xr:uid="{00000000-0005-0000-0000-0000DF0B0000}"/>
    <cellStyle name="Millares 3 3 5 3 4" xfId="1580" xr:uid="{00000000-0005-0000-0000-0000E00B0000}"/>
    <cellStyle name="Millares 3 3 5 3 4 2" xfId="1581" xr:uid="{00000000-0005-0000-0000-0000E10B0000}"/>
    <cellStyle name="Millares 3 3 5 3 4 2 2" xfId="3695" xr:uid="{00000000-0005-0000-0000-0000E20B0000}"/>
    <cellStyle name="Millares 3 3 5 3 4 3" xfId="1582" xr:uid="{00000000-0005-0000-0000-0000E30B0000}"/>
    <cellStyle name="Millares 3 3 5 3 4 3 2" xfId="3696" xr:uid="{00000000-0005-0000-0000-0000E40B0000}"/>
    <cellStyle name="Millares 3 3 5 3 4 4" xfId="3694" xr:uid="{00000000-0005-0000-0000-0000E50B0000}"/>
    <cellStyle name="Millares 3 3 5 3 5" xfId="1583" xr:uid="{00000000-0005-0000-0000-0000E60B0000}"/>
    <cellStyle name="Millares 3 3 5 3 5 2" xfId="3697" xr:uid="{00000000-0005-0000-0000-0000E70B0000}"/>
    <cellStyle name="Millares 3 3 5 3 6" xfId="1584" xr:uid="{00000000-0005-0000-0000-0000E80B0000}"/>
    <cellStyle name="Millares 3 3 5 3 6 2" xfId="3698" xr:uid="{00000000-0005-0000-0000-0000E90B0000}"/>
    <cellStyle name="Millares 3 3 5 3 7" xfId="3675" xr:uid="{00000000-0005-0000-0000-0000EA0B0000}"/>
    <cellStyle name="Millares 3 3 5 4" xfId="1585" xr:uid="{00000000-0005-0000-0000-0000EB0B0000}"/>
    <cellStyle name="Millares 3 3 5 4 2" xfId="1586" xr:uid="{00000000-0005-0000-0000-0000EC0B0000}"/>
    <cellStyle name="Millares 3 3 5 4 2 2" xfId="1587" xr:uid="{00000000-0005-0000-0000-0000ED0B0000}"/>
    <cellStyle name="Millares 3 3 5 4 2 2 2" xfId="1588" xr:uid="{00000000-0005-0000-0000-0000EE0B0000}"/>
    <cellStyle name="Millares 3 3 5 4 2 2 2 2" xfId="3702" xr:uid="{00000000-0005-0000-0000-0000EF0B0000}"/>
    <cellStyle name="Millares 3 3 5 4 2 2 3" xfId="1589" xr:uid="{00000000-0005-0000-0000-0000F00B0000}"/>
    <cellStyle name="Millares 3 3 5 4 2 2 3 2" xfId="3703" xr:uid="{00000000-0005-0000-0000-0000F10B0000}"/>
    <cellStyle name="Millares 3 3 5 4 2 2 4" xfId="3701" xr:uid="{00000000-0005-0000-0000-0000F20B0000}"/>
    <cellStyle name="Millares 3 3 5 4 2 3" xfId="1590" xr:uid="{00000000-0005-0000-0000-0000F30B0000}"/>
    <cellStyle name="Millares 3 3 5 4 2 3 2" xfId="3704" xr:uid="{00000000-0005-0000-0000-0000F40B0000}"/>
    <cellStyle name="Millares 3 3 5 4 2 4" xfId="1591" xr:uid="{00000000-0005-0000-0000-0000F50B0000}"/>
    <cellStyle name="Millares 3 3 5 4 2 4 2" xfId="3705" xr:uid="{00000000-0005-0000-0000-0000F60B0000}"/>
    <cellStyle name="Millares 3 3 5 4 2 5" xfId="3700" xr:uid="{00000000-0005-0000-0000-0000F70B0000}"/>
    <cellStyle name="Millares 3 3 5 4 3" xfId="1592" xr:uid="{00000000-0005-0000-0000-0000F80B0000}"/>
    <cellStyle name="Millares 3 3 5 4 3 2" xfId="1593" xr:uid="{00000000-0005-0000-0000-0000F90B0000}"/>
    <cellStyle name="Millares 3 3 5 4 3 2 2" xfId="3707" xr:uid="{00000000-0005-0000-0000-0000FA0B0000}"/>
    <cellStyle name="Millares 3 3 5 4 3 3" xfId="1594" xr:uid="{00000000-0005-0000-0000-0000FB0B0000}"/>
    <cellStyle name="Millares 3 3 5 4 3 3 2" xfId="3708" xr:uid="{00000000-0005-0000-0000-0000FC0B0000}"/>
    <cellStyle name="Millares 3 3 5 4 3 4" xfId="3706" xr:uid="{00000000-0005-0000-0000-0000FD0B0000}"/>
    <cellStyle name="Millares 3 3 5 4 4" xfId="1595" xr:uid="{00000000-0005-0000-0000-0000FE0B0000}"/>
    <cellStyle name="Millares 3 3 5 4 4 2" xfId="3709" xr:uid="{00000000-0005-0000-0000-0000FF0B0000}"/>
    <cellStyle name="Millares 3 3 5 4 5" xfId="1596" xr:uid="{00000000-0005-0000-0000-0000000C0000}"/>
    <cellStyle name="Millares 3 3 5 4 5 2" xfId="3710" xr:uid="{00000000-0005-0000-0000-0000010C0000}"/>
    <cellStyle name="Millares 3 3 5 4 6" xfId="3699" xr:uid="{00000000-0005-0000-0000-0000020C0000}"/>
    <cellStyle name="Millares 3 3 5 5" xfId="1597" xr:uid="{00000000-0005-0000-0000-0000030C0000}"/>
    <cellStyle name="Millares 3 3 5 5 2" xfId="1598" xr:uid="{00000000-0005-0000-0000-0000040C0000}"/>
    <cellStyle name="Millares 3 3 5 5 2 2" xfId="1599" xr:uid="{00000000-0005-0000-0000-0000050C0000}"/>
    <cellStyle name="Millares 3 3 5 5 2 2 2" xfId="3713" xr:uid="{00000000-0005-0000-0000-0000060C0000}"/>
    <cellStyle name="Millares 3 3 5 5 2 3" xfId="1600" xr:uid="{00000000-0005-0000-0000-0000070C0000}"/>
    <cellStyle name="Millares 3 3 5 5 2 3 2" xfId="3714" xr:uid="{00000000-0005-0000-0000-0000080C0000}"/>
    <cellStyle name="Millares 3 3 5 5 2 4" xfId="3712" xr:uid="{00000000-0005-0000-0000-0000090C0000}"/>
    <cellStyle name="Millares 3 3 5 5 3" xfId="1601" xr:uid="{00000000-0005-0000-0000-00000A0C0000}"/>
    <cellStyle name="Millares 3 3 5 5 3 2" xfId="3715" xr:uid="{00000000-0005-0000-0000-00000B0C0000}"/>
    <cellStyle name="Millares 3 3 5 5 4" xfId="1602" xr:uid="{00000000-0005-0000-0000-00000C0C0000}"/>
    <cellStyle name="Millares 3 3 5 5 4 2" xfId="3716" xr:uid="{00000000-0005-0000-0000-00000D0C0000}"/>
    <cellStyle name="Millares 3 3 5 5 5" xfId="3711" xr:uid="{00000000-0005-0000-0000-00000E0C0000}"/>
    <cellStyle name="Millares 3 3 5 6" xfId="1603" xr:uid="{00000000-0005-0000-0000-00000F0C0000}"/>
    <cellStyle name="Millares 3 3 5 6 2" xfId="1604" xr:uid="{00000000-0005-0000-0000-0000100C0000}"/>
    <cellStyle name="Millares 3 3 5 6 2 2" xfId="3718" xr:uid="{00000000-0005-0000-0000-0000110C0000}"/>
    <cellStyle name="Millares 3 3 5 6 3" xfId="1605" xr:uid="{00000000-0005-0000-0000-0000120C0000}"/>
    <cellStyle name="Millares 3 3 5 6 3 2" xfId="3719" xr:uid="{00000000-0005-0000-0000-0000130C0000}"/>
    <cellStyle name="Millares 3 3 5 6 4" xfId="3717" xr:uid="{00000000-0005-0000-0000-0000140C0000}"/>
    <cellStyle name="Millares 3 3 5 7" xfId="1606" xr:uid="{00000000-0005-0000-0000-0000150C0000}"/>
    <cellStyle name="Millares 3 3 5 7 2" xfId="3720" xr:uid="{00000000-0005-0000-0000-0000160C0000}"/>
    <cellStyle name="Millares 3 3 5 8" xfId="1607" xr:uid="{00000000-0005-0000-0000-0000170C0000}"/>
    <cellStyle name="Millares 3 3 5 8 2" xfId="3721" xr:uid="{00000000-0005-0000-0000-0000180C0000}"/>
    <cellStyle name="Millares 3 3 5 9" xfId="3626" xr:uid="{00000000-0005-0000-0000-0000190C0000}"/>
    <cellStyle name="Millares 3 3 6" xfId="1608" xr:uid="{00000000-0005-0000-0000-00001A0C0000}"/>
    <cellStyle name="Millares 3 3 6 2" xfId="1609" xr:uid="{00000000-0005-0000-0000-00001B0C0000}"/>
    <cellStyle name="Millares 3 3 6 2 2" xfId="1610" xr:uid="{00000000-0005-0000-0000-00001C0C0000}"/>
    <cellStyle name="Millares 3 3 6 2 2 2" xfId="1611" xr:uid="{00000000-0005-0000-0000-00001D0C0000}"/>
    <cellStyle name="Millares 3 3 6 2 2 2 2" xfId="1612" xr:uid="{00000000-0005-0000-0000-00001E0C0000}"/>
    <cellStyle name="Millares 3 3 6 2 2 2 2 2" xfId="1613" xr:uid="{00000000-0005-0000-0000-00001F0C0000}"/>
    <cellStyle name="Millares 3 3 6 2 2 2 2 2 2" xfId="3727" xr:uid="{00000000-0005-0000-0000-0000200C0000}"/>
    <cellStyle name="Millares 3 3 6 2 2 2 2 3" xfId="1614" xr:uid="{00000000-0005-0000-0000-0000210C0000}"/>
    <cellStyle name="Millares 3 3 6 2 2 2 2 3 2" xfId="3728" xr:uid="{00000000-0005-0000-0000-0000220C0000}"/>
    <cellStyle name="Millares 3 3 6 2 2 2 2 4" xfId="3726" xr:uid="{00000000-0005-0000-0000-0000230C0000}"/>
    <cellStyle name="Millares 3 3 6 2 2 2 3" xfId="1615" xr:uid="{00000000-0005-0000-0000-0000240C0000}"/>
    <cellStyle name="Millares 3 3 6 2 2 2 3 2" xfId="3729" xr:uid="{00000000-0005-0000-0000-0000250C0000}"/>
    <cellStyle name="Millares 3 3 6 2 2 2 4" xfId="1616" xr:uid="{00000000-0005-0000-0000-0000260C0000}"/>
    <cellStyle name="Millares 3 3 6 2 2 2 4 2" xfId="3730" xr:uid="{00000000-0005-0000-0000-0000270C0000}"/>
    <cellStyle name="Millares 3 3 6 2 2 2 5" xfId="3725" xr:uid="{00000000-0005-0000-0000-0000280C0000}"/>
    <cellStyle name="Millares 3 3 6 2 2 3" xfId="1617" xr:uid="{00000000-0005-0000-0000-0000290C0000}"/>
    <cellStyle name="Millares 3 3 6 2 2 3 2" xfId="1618" xr:uid="{00000000-0005-0000-0000-00002A0C0000}"/>
    <cellStyle name="Millares 3 3 6 2 2 3 2 2" xfId="3732" xr:uid="{00000000-0005-0000-0000-00002B0C0000}"/>
    <cellStyle name="Millares 3 3 6 2 2 3 3" xfId="1619" xr:uid="{00000000-0005-0000-0000-00002C0C0000}"/>
    <cellStyle name="Millares 3 3 6 2 2 3 3 2" xfId="3733" xr:uid="{00000000-0005-0000-0000-00002D0C0000}"/>
    <cellStyle name="Millares 3 3 6 2 2 3 4" xfId="3731" xr:uid="{00000000-0005-0000-0000-00002E0C0000}"/>
    <cellStyle name="Millares 3 3 6 2 2 4" xfId="1620" xr:uid="{00000000-0005-0000-0000-00002F0C0000}"/>
    <cellStyle name="Millares 3 3 6 2 2 4 2" xfId="3734" xr:uid="{00000000-0005-0000-0000-0000300C0000}"/>
    <cellStyle name="Millares 3 3 6 2 2 5" xfId="1621" xr:uid="{00000000-0005-0000-0000-0000310C0000}"/>
    <cellStyle name="Millares 3 3 6 2 2 5 2" xfId="3735" xr:uid="{00000000-0005-0000-0000-0000320C0000}"/>
    <cellStyle name="Millares 3 3 6 2 2 6" xfId="3724" xr:uid="{00000000-0005-0000-0000-0000330C0000}"/>
    <cellStyle name="Millares 3 3 6 2 3" xfId="1622" xr:uid="{00000000-0005-0000-0000-0000340C0000}"/>
    <cellStyle name="Millares 3 3 6 2 3 2" xfId="1623" xr:uid="{00000000-0005-0000-0000-0000350C0000}"/>
    <cellStyle name="Millares 3 3 6 2 3 2 2" xfId="1624" xr:uid="{00000000-0005-0000-0000-0000360C0000}"/>
    <cellStyle name="Millares 3 3 6 2 3 2 2 2" xfId="3738" xr:uid="{00000000-0005-0000-0000-0000370C0000}"/>
    <cellStyle name="Millares 3 3 6 2 3 2 3" xfId="1625" xr:uid="{00000000-0005-0000-0000-0000380C0000}"/>
    <cellStyle name="Millares 3 3 6 2 3 2 3 2" xfId="3739" xr:uid="{00000000-0005-0000-0000-0000390C0000}"/>
    <cellStyle name="Millares 3 3 6 2 3 2 4" xfId="3737" xr:uid="{00000000-0005-0000-0000-00003A0C0000}"/>
    <cellStyle name="Millares 3 3 6 2 3 3" xfId="1626" xr:uid="{00000000-0005-0000-0000-00003B0C0000}"/>
    <cellStyle name="Millares 3 3 6 2 3 3 2" xfId="3740" xr:uid="{00000000-0005-0000-0000-00003C0C0000}"/>
    <cellStyle name="Millares 3 3 6 2 3 4" xfId="1627" xr:uid="{00000000-0005-0000-0000-00003D0C0000}"/>
    <cellStyle name="Millares 3 3 6 2 3 4 2" xfId="3741" xr:uid="{00000000-0005-0000-0000-00003E0C0000}"/>
    <cellStyle name="Millares 3 3 6 2 3 5" xfId="3736" xr:uid="{00000000-0005-0000-0000-00003F0C0000}"/>
    <cellStyle name="Millares 3 3 6 2 4" xfId="1628" xr:uid="{00000000-0005-0000-0000-0000400C0000}"/>
    <cellStyle name="Millares 3 3 6 2 4 2" xfId="1629" xr:uid="{00000000-0005-0000-0000-0000410C0000}"/>
    <cellStyle name="Millares 3 3 6 2 4 2 2" xfId="3743" xr:uid="{00000000-0005-0000-0000-0000420C0000}"/>
    <cellStyle name="Millares 3 3 6 2 4 3" xfId="1630" xr:uid="{00000000-0005-0000-0000-0000430C0000}"/>
    <cellStyle name="Millares 3 3 6 2 4 3 2" xfId="3744" xr:uid="{00000000-0005-0000-0000-0000440C0000}"/>
    <cellStyle name="Millares 3 3 6 2 4 4" xfId="3742" xr:uid="{00000000-0005-0000-0000-0000450C0000}"/>
    <cellStyle name="Millares 3 3 6 2 5" xfId="1631" xr:uid="{00000000-0005-0000-0000-0000460C0000}"/>
    <cellStyle name="Millares 3 3 6 2 5 2" xfId="3745" xr:uid="{00000000-0005-0000-0000-0000470C0000}"/>
    <cellStyle name="Millares 3 3 6 2 6" xfId="1632" xr:uid="{00000000-0005-0000-0000-0000480C0000}"/>
    <cellStyle name="Millares 3 3 6 2 6 2" xfId="3746" xr:uid="{00000000-0005-0000-0000-0000490C0000}"/>
    <cellStyle name="Millares 3 3 6 2 7" xfId="3723" xr:uid="{00000000-0005-0000-0000-00004A0C0000}"/>
    <cellStyle name="Millares 3 3 6 3" xfId="1633" xr:uid="{00000000-0005-0000-0000-00004B0C0000}"/>
    <cellStyle name="Millares 3 3 6 3 2" xfId="1634" xr:uid="{00000000-0005-0000-0000-00004C0C0000}"/>
    <cellStyle name="Millares 3 3 6 3 2 2" xfId="1635" xr:uid="{00000000-0005-0000-0000-00004D0C0000}"/>
    <cellStyle name="Millares 3 3 6 3 2 2 2" xfId="1636" xr:uid="{00000000-0005-0000-0000-00004E0C0000}"/>
    <cellStyle name="Millares 3 3 6 3 2 2 2 2" xfId="3750" xr:uid="{00000000-0005-0000-0000-00004F0C0000}"/>
    <cellStyle name="Millares 3 3 6 3 2 2 3" xfId="1637" xr:uid="{00000000-0005-0000-0000-0000500C0000}"/>
    <cellStyle name="Millares 3 3 6 3 2 2 3 2" xfId="3751" xr:uid="{00000000-0005-0000-0000-0000510C0000}"/>
    <cellStyle name="Millares 3 3 6 3 2 2 4" xfId="3749" xr:uid="{00000000-0005-0000-0000-0000520C0000}"/>
    <cellStyle name="Millares 3 3 6 3 2 3" xfId="1638" xr:uid="{00000000-0005-0000-0000-0000530C0000}"/>
    <cellStyle name="Millares 3 3 6 3 2 3 2" xfId="3752" xr:uid="{00000000-0005-0000-0000-0000540C0000}"/>
    <cellStyle name="Millares 3 3 6 3 2 4" xfId="1639" xr:uid="{00000000-0005-0000-0000-0000550C0000}"/>
    <cellStyle name="Millares 3 3 6 3 2 4 2" xfId="3753" xr:uid="{00000000-0005-0000-0000-0000560C0000}"/>
    <cellStyle name="Millares 3 3 6 3 2 5" xfId="3748" xr:uid="{00000000-0005-0000-0000-0000570C0000}"/>
    <cellStyle name="Millares 3 3 6 3 3" xfId="1640" xr:uid="{00000000-0005-0000-0000-0000580C0000}"/>
    <cellStyle name="Millares 3 3 6 3 3 2" xfId="1641" xr:uid="{00000000-0005-0000-0000-0000590C0000}"/>
    <cellStyle name="Millares 3 3 6 3 3 2 2" xfId="3755" xr:uid="{00000000-0005-0000-0000-00005A0C0000}"/>
    <cellStyle name="Millares 3 3 6 3 3 3" xfId="1642" xr:uid="{00000000-0005-0000-0000-00005B0C0000}"/>
    <cellStyle name="Millares 3 3 6 3 3 3 2" xfId="3756" xr:uid="{00000000-0005-0000-0000-00005C0C0000}"/>
    <cellStyle name="Millares 3 3 6 3 3 4" xfId="3754" xr:uid="{00000000-0005-0000-0000-00005D0C0000}"/>
    <cellStyle name="Millares 3 3 6 3 4" xfId="1643" xr:uid="{00000000-0005-0000-0000-00005E0C0000}"/>
    <cellStyle name="Millares 3 3 6 3 4 2" xfId="3757" xr:uid="{00000000-0005-0000-0000-00005F0C0000}"/>
    <cellStyle name="Millares 3 3 6 3 5" xfId="1644" xr:uid="{00000000-0005-0000-0000-0000600C0000}"/>
    <cellStyle name="Millares 3 3 6 3 5 2" xfId="3758" xr:uid="{00000000-0005-0000-0000-0000610C0000}"/>
    <cellStyle name="Millares 3 3 6 3 6" xfId="3747" xr:uid="{00000000-0005-0000-0000-0000620C0000}"/>
    <cellStyle name="Millares 3 3 6 4" xfId="1645" xr:uid="{00000000-0005-0000-0000-0000630C0000}"/>
    <cellStyle name="Millares 3 3 6 4 2" xfId="1646" xr:uid="{00000000-0005-0000-0000-0000640C0000}"/>
    <cellStyle name="Millares 3 3 6 4 2 2" xfId="1647" xr:uid="{00000000-0005-0000-0000-0000650C0000}"/>
    <cellStyle name="Millares 3 3 6 4 2 2 2" xfId="3761" xr:uid="{00000000-0005-0000-0000-0000660C0000}"/>
    <cellStyle name="Millares 3 3 6 4 2 3" xfId="1648" xr:uid="{00000000-0005-0000-0000-0000670C0000}"/>
    <cellStyle name="Millares 3 3 6 4 2 3 2" xfId="3762" xr:uid="{00000000-0005-0000-0000-0000680C0000}"/>
    <cellStyle name="Millares 3 3 6 4 2 4" xfId="3760" xr:uid="{00000000-0005-0000-0000-0000690C0000}"/>
    <cellStyle name="Millares 3 3 6 4 3" xfId="1649" xr:uid="{00000000-0005-0000-0000-00006A0C0000}"/>
    <cellStyle name="Millares 3 3 6 4 3 2" xfId="3763" xr:uid="{00000000-0005-0000-0000-00006B0C0000}"/>
    <cellStyle name="Millares 3 3 6 4 4" xfId="1650" xr:uid="{00000000-0005-0000-0000-00006C0C0000}"/>
    <cellStyle name="Millares 3 3 6 4 4 2" xfId="3764" xr:uid="{00000000-0005-0000-0000-00006D0C0000}"/>
    <cellStyle name="Millares 3 3 6 4 5" xfId="3759" xr:uid="{00000000-0005-0000-0000-00006E0C0000}"/>
    <cellStyle name="Millares 3 3 6 5" xfId="1651" xr:uid="{00000000-0005-0000-0000-00006F0C0000}"/>
    <cellStyle name="Millares 3 3 6 5 2" xfId="1652" xr:uid="{00000000-0005-0000-0000-0000700C0000}"/>
    <cellStyle name="Millares 3 3 6 5 2 2" xfId="3766" xr:uid="{00000000-0005-0000-0000-0000710C0000}"/>
    <cellStyle name="Millares 3 3 6 5 3" xfId="1653" xr:uid="{00000000-0005-0000-0000-0000720C0000}"/>
    <cellStyle name="Millares 3 3 6 5 3 2" xfId="3767" xr:uid="{00000000-0005-0000-0000-0000730C0000}"/>
    <cellStyle name="Millares 3 3 6 5 4" xfId="3765" xr:uid="{00000000-0005-0000-0000-0000740C0000}"/>
    <cellStyle name="Millares 3 3 6 6" xfId="1654" xr:uid="{00000000-0005-0000-0000-0000750C0000}"/>
    <cellStyle name="Millares 3 3 6 6 2" xfId="3768" xr:uid="{00000000-0005-0000-0000-0000760C0000}"/>
    <cellStyle name="Millares 3 3 6 7" xfId="1655" xr:uid="{00000000-0005-0000-0000-0000770C0000}"/>
    <cellStyle name="Millares 3 3 6 7 2" xfId="3769" xr:uid="{00000000-0005-0000-0000-0000780C0000}"/>
    <cellStyle name="Millares 3 3 6 8" xfId="3722" xr:uid="{00000000-0005-0000-0000-0000790C0000}"/>
    <cellStyle name="Millares 3 3 7" xfId="1656" xr:uid="{00000000-0005-0000-0000-00007A0C0000}"/>
    <cellStyle name="Millares 3 3 7 2" xfId="1657" xr:uid="{00000000-0005-0000-0000-00007B0C0000}"/>
    <cellStyle name="Millares 3 3 7 2 2" xfId="1658" xr:uid="{00000000-0005-0000-0000-00007C0C0000}"/>
    <cellStyle name="Millares 3 3 7 2 2 2" xfId="1659" xr:uid="{00000000-0005-0000-0000-00007D0C0000}"/>
    <cellStyle name="Millares 3 3 7 2 2 2 2" xfId="1660" xr:uid="{00000000-0005-0000-0000-00007E0C0000}"/>
    <cellStyle name="Millares 3 3 7 2 2 2 2 2" xfId="1661" xr:uid="{00000000-0005-0000-0000-00007F0C0000}"/>
    <cellStyle name="Millares 3 3 7 2 2 2 2 2 2" xfId="3775" xr:uid="{00000000-0005-0000-0000-0000800C0000}"/>
    <cellStyle name="Millares 3 3 7 2 2 2 2 3" xfId="1662" xr:uid="{00000000-0005-0000-0000-0000810C0000}"/>
    <cellStyle name="Millares 3 3 7 2 2 2 2 3 2" xfId="3776" xr:uid="{00000000-0005-0000-0000-0000820C0000}"/>
    <cellStyle name="Millares 3 3 7 2 2 2 2 4" xfId="3774" xr:uid="{00000000-0005-0000-0000-0000830C0000}"/>
    <cellStyle name="Millares 3 3 7 2 2 2 3" xfId="1663" xr:uid="{00000000-0005-0000-0000-0000840C0000}"/>
    <cellStyle name="Millares 3 3 7 2 2 2 3 2" xfId="3777" xr:uid="{00000000-0005-0000-0000-0000850C0000}"/>
    <cellStyle name="Millares 3 3 7 2 2 2 4" xfId="1664" xr:uid="{00000000-0005-0000-0000-0000860C0000}"/>
    <cellStyle name="Millares 3 3 7 2 2 2 4 2" xfId="3778" xr:uid="{00000000-0005-0000-0000-0000870C0000}"/>
    <cellStyle name="Millares 3 3 7 2 2 2 5" xfId="3773" xr:uid="{00000000-0005-0000-0000-0000880C0000}"/>
    <cellStyle name="Millares 3 3 7 2 2 3" xfId="1665" xr:uid="{00000000-0005-0000-0000-0000890C0000}"/>
    <cellStyle name="Millares 3 3 7 2 2 3 2" xfId="1666" xr:uid="{00000000-0005-0000-0000-00008A0C0000}"/>
    <cellStyle name="Millares 3 3 7 2 2 3 2 2" xfId="3780" xr:uid="{00000000-0005-0000-0000-00008B0C0000}"/>
    <cellStyle name="Millares 3 3 7 2 2 3 3" xfId="1667" xr:uid="{00000000-0005-0000-0000-00008C0C0000}"/>
    <cellStyle name="Millares 3 3 7 2 2 3 3 2" xfId="3781" xr:uid="{00000000-0005-0000-0000-00008D0C0000}"/>
    <cellStyle name="Millares 3 3 7 2 2 3 4" xfId="3779" xr:uid="{00000000-0005-0000-0000-00008E0C0000}"/>
    <cellStyle name="Millares 3 3 7 2 2 4" xfId="1668" xr:uid="{00000000-0005-0000-0000-00008F0C0000}"/>
    <cellStyle name="Millares 3 3 7 2 2 4 2" xfId="3782" xr:uid="{00000000-0005-0000-0000-0000900C0000}"/>
    <cellStyle name="Millares 3 3 7 2 2 5" xfId="1669" xr:uid="{00000000-0005-0000-0000-0000910C0000}"/>
    <cellStyle name="Millares 3 3 7 2 2 5 2" xfId="3783" xr:uid="{00000000-0005-0000-0000-0000920C0000}"/>
    <cellStyle name="Millares 3 3 7 2 2 6" xfId="3772" xr:uid="{00000000-0005-0000-0000-0000930C0000}"/>
    <cellStyle name="Millares 3 3 7 2 3" xfId="1670" xr:uid="{00000000-0005-0000-0000-0000940C0000}"/>
    <cellStyle name="Millares 3 3 7 2 3 2" xfId="1671" xr:uid="{00000000-0005-0000-0000-0000950C0000}"/>
    <cellStyle name="Millares 3 3 7 2 3 2 2" xfId="1672" xr:uid="{00000000-0005-0000-0000-0000960C0000}"/>
    <cellStyle name="Millares 3 3 7 2 3 2 2 2" xfId="3786" xr:uid="{00000000-0005-0000-0000-0000970C0000}"/>
    <cellStyle name="Millares 3 3 7 2 3 2 3" xfId="1673" xr:uid="{00000000-0005-0000-0000-0000980C0000}"/>
    <cellStyle name="Millares 3 3 7 2 3 2 3 2" xfId="3787" xr:uid="{00000000-0005-0000-0000-0000990C0000}"/>
    <cellStyle name="Millares 3 3 7 2 3 2 4" xfId="3785" xr:uid="{00000000-0005-0000-0000-00009A0C0000}"/>
    <cellStyle name="Millares 3 3 7 2 3 3" xfId="1674" xr:uid="{00000000-0005-0000-0000-00009B0C0000}"/>
    <cellStyle name="Millares 3 3 7 2 3 3 2" xfId="3788" xr:uid="{00000000-0005-0000-0000-00009C0C0000}"/>
    <cellStyle name="Millares 3 3 7 2 3 4" xfId="1675" xr:uid="{00000000-0005-0000-0000-00009D0C0000}"/>
    <cellStyle name="Millares 3 3 7 2 3 4 2" xfId="3789" xr:uid="{00000000-0005-0000-0000-00009E0C0000}"/>
    <cellStyle name="Millares 3 3 7 2 3 5" xfId="3784" xr:uid="{00000000-0005-0000-0000-00009F0C0000}"/>
    <cellStyle name="Millares 3 3 7 2 4" xfId="1676" xr:uid="{00000000-0005-0000-0000-0000A00C0000}"/>
    <cellStyle name="Millares 3 3 7 2 4 2" xfId="1677" xr:uid="{00000000-0005-0000-0000-0000A10C0000}"/>
    <cellStyle name="Millares 3 3 7 2 4 2 2" xfId="3791" xr:uid="{00000000-0005-0000-0000-0000A20C0000}"/>
    <cellStyle name="Millares 3 3 7 2 4 3" xfId="1678" xr:uid="{00000000-0005-0000-0000-0000A30C0000}"/>
    <cellStyle name="Millares 3 3 7 2 4 3 2" xfId="3792" xr:uid="{00000000-0005-0000-0000-0000A40C0000}"/>
    <cellStyle name="Millares 3 3 7 2 4 4" xfId="3790" xr:uid="{00000000-0005-0000-0000-0000A50C0000}"/>
    <cellStyle name="Millares 3 3 7 2 5" xfId="1679" xr:uid="{00000000-0005-0000-0000-0000A60C0000}"/>
    <cellStyle name="Millares 3 3 7 2 5 2" xfId="3793" xr:uid="{00000000-0005-0000-0000-0000A70C0000}"/>
    <cellStyle name="Millares 3 3 7 2 6" xfId="1680" xr:uid="{00000000-0005-0000-0000-0000A80C0000}"/>
    <cellStyle name="Millares 3 3 7 2 6 2" xfId="3794" xr:uid="{00000000-0005-0000-0000-0000A90C0000}"/>
    <cellStyle name="Millares 3 3 7 2 7" xfId="3771" xr:uid="{00000000-0005-0000-0000-0000AA0C0000}"/>
    <cellStyle name="Millares 3 3 7 3" xfId="1681" xr:uid="{00000000-0005-0000-0000-0000AB0C0000}"/>
    <cellStyle name="Millares 3 3 7 3 2" xfId="1682" xr:uid="{00000000-0005-0000-0000-0000AC0C0000}"/>
    <cellStyle name="Millares 3 3 7 3 2 2" xfId="1683" xr:uid="{00000000-0005-0000-0000-0000AD0C0000}"/>
    <cellStyle name="Millares 3 3 7 3 2 2 2" xfId="1684" xr:uid="{00000000-0005-0000-0000-0000AE0C0000}"/>
    <cellStyle name="Millares 3 3 7 3 2 2 2 2" xfId="3798" xr:uid="{00000000-0005-0000-0000-0000AF0C0000}"/>
    <cellStyle name="Millares 3 3 7 3 2 2 3" xfId="1685" xr:uid="{00000000-0005-0000-0000-0000B00C0000}"/>
    <cellStyle name="Millares 3 3 7 3 2 2 3 2" xfId="3799" xr:uid="{00000000-0005-0000-0000-0000B10C0000}"/>
    <cellStyle name="Millares 3 3 7 3 2 2 4" xfId="3797" xr:uid="{00000000-0005-0000-0000-0000B20C0000}"/>
    <cellStyle name="Millares 3 3 7 3 2 3" xfId="1686" xr:uid="{00000000-0005-0000-0000-0000B30C0000}"/>
    <cellStyle name="Millares 3 3 7 3 2 3 2" xfId="3800" xr:uid="{00000000-0005-0000-0000-0000B40C0000}"/>
    <cellStyle name="Millares 3 3 7 3 2 4" xfId="1687" xr:uid="{00000000-0005-0000-0000-0000B50C0000}"/>
    <cellStyle name="Millares 3 3 7 3 2 4 2" xfId="3801" xr:uid="{00000000-0005-0000-0000-0000B60C0000}"/>
    <cellStyle name="Millares 3 3 7 3 2 5" xfId="3796" xr:uid="{00000000-0005-0000-0000-0000B70C0000}"/>
    <cellStyle name="Millares 3 3 7 3 3" xfId="1688" xr:uid="{00000000-0005-0000-0000-0000B80C0000}"/>
    <cellStyle name="Millares 3 3 7 3 3 2" xfId="1689" xr:uid="{00000000-0005-0000-0000-0000B90C0000}"/>
    <cellStyle name="Millares 3 3 7 3 3 2 2" xfId="3803" xr:uid="{00000000-0005-0000-0000-0000BA0C0000}"/>
    <cellStyle name="Millares 3 3 7 3 3 3" xfId="1690" xr:uid="{00000000-0005-0000-0000-0000BB0C0000}"/>
    <cellStyle name="Millares 3 3 7 3 3 3 2" xfId="3804" xr:uid="{00000000-0005-0000-0000-0000BC0C0000}"/>
    <cellStyle name="Millares 3 3 7 3 3 4" xfId="3802" xr:uid="{00000000-0005-0000-0000-0000BD0C0000}"/>
    <cellStyle name="Millares 3 3 7 3 4" xfId="1691" xr:uid="{00000000-0005-0000-0000-0000BE0C0000}"/>
    <cellStyle name="Millares 3 3 7 3 4 2" xfId="3805" xr:uid="{00000000-0005-0000-0000-0000BF0C0000}"/>
    <cellStyle name="Millares 3 3 7 3 5" xfId="1692" xr:uid="{00000000-0005-0000-0000-0000C00C0000}"/>
    <cellStyle name="Millares 3 3 7 3 5 2" xfId="3806" xr:uid="{00000000-0005-0000-0000-0000C10C0000}"/>
    <cellStyle name="Millares 3 3 7 3 6" xfId="3795" xr:uid="{00000000-0005-0000-0000-0000C20C0000}"/>
    <cellStyle name="Millares 3 3 7 4" xfId="1693" xr:uid="{00000000-0005-0000-0000-0000C30C0000}"/>
    <cellStyle name="Millares 3 3 7 4 2" xfId="1694" xr:uid="{00000000-0005-0000-0000-0000C40C0000}"/>
    <cellStyle name="Millares 3 3 7 4 2 2" xfId="1695" xr:uid="{00000000-0005-0000-0000-0000C50C0000}"/>
    <cellStyle name="Millares 3 3 7 4 2 2 2" xfId="3809" xr:uid="{00000000-0005-0000-0000-0000C60C0000}"/>
    <cellStyle name="Millares 3 3 7 4 2 3" xfId="1696" xr:uid="{00000000-0005-0000-0000-0000C70C0000}"/>
    <cellStyle name="Millares 3 3 7 4 2 3 2" xfId="3810" xr:uid="{00000000-0005-0000-0000-0000C80C0000}"/>
    <cellStyle name="Millares 3 3 7 4 2 4" xfId="3808" xr:uid="{00000000-0005-0000-0000-0000C90C0000}"/>
    <cellStyle name="Millares 3 3 7 4 3" xfId="1697" xr:uid="{00000000-0005-0000-0000-0000CA0C0000}"/>
    <cellStyle name="Millares 3 3 7 4 3 2" xfId="3811" xr:uid="{00000000-0005-0000-0000-0000CB0C0000}"/>
    <cellStyle name="Millares 3 3 7 4 4" xfId="1698" xr:uid="{00000000-0005-0000-0000-0000CC0C0000}"/>
    <cellStyle name="Millares 3 3 7 4 4 2" xfId="3812" xr:uid="{00000000-0005-0000-0000-0000CD0C0000}"/>
    <cellStyle name="Millares 3 3 7 4 5" xfId="3807" xr:uid="{00000000-0005-0000-0000-0000CE0C0000}"/>
    <cellStyle name="Millares 3 3 7 5" xfId="1699" xr:uid="{00000000-0005-0000-0000-0000CF0C0000}"/>
    <cellStyle name="Millares 3 3 7 5 2" xfId="1700" xr:uid="{00000000-0005-0000-0000-0000D00C0000}"/>
    <cellStyle name="Millares 3 3 7 5 2 2" xfId="3814" xr:uid="{00000000-0005-0000-0000-0000D10C0000}"/>
    <cellStyle name="Millares 3 3 7 5 3" xfId="1701" xr:uid="{00000000-0005-0000-0000-0000D20C0000}"/>
    <cellStyle name="Millares 3 3 7 5 3 2" xfId="3815" xr:uid="{00000000-0005-0000-0000-0000D30C0000}"/>
    <cellStyle name="Millares 3 3 7 5 4" xfId="3813" xr:uid="{00000000-0005-0000-0000-0000D40C0000}"/>
    <cellStyle name="Millares 3 3 7 6" xfId="1702" xr:uid="{00000000-0005-0000-0000-0000D50C0000}"/>
    <cellStyle name="Millares 3 3 7 6 2" xfId="3816" xr:uid="{00000000-0005-0000-0000-0000D60C0000}"/>
    <cellStyle name="Millares 3 3 7 7" xfId="1703" xr:uid="{00000000-0005-0000-0000-0000D70C0000}"/>
    <cellStyle name="Millares 3 3 7 7 2" xfId="3817" xr:uid="{00000000-0005-0000-0000-0000D80C0000}"/>
    <cellStyle name="Millares 3 3 7 8" xfId="3770" xr:uid="{00000000-0005-0000-0000-0000D90C0000}"/>
    <cellStyle name="Millares 3 3 8" xfId="1704" xr:uid="{00000000-0005-0000-0000-0000DA0C0000}"/>
    <cellStyle name="Millares 3 3 8 2" xfId="1705" xr:uid="{00000000-0005-0000-0000-0000DB0C0000}"/>
    <cellStyle name="Millares 3 3 8 2 2" xfId="1706" xr:uid="{00000000-0005-0000-0000-0000DC0C0000}"/>
    <cellStyle name="Millares 3 3 8 2 2 2" xfId="1707" xr:uid="{00000000-0005-0000-0000-0000DD0C0000}"/>
    <cellStyle name="Millares 3 3 8 2 2 2 2" xfId="1708" xr:uid="{00000000-0005-0000-0000-0000DE0C0000}"/>
    <cellStyle name="Millares 3 3 8 2 2 2 2 2" xfId="3822" xr:uid="{00000000-0005-0000-0000-0000DF0C0000}"/>
    <cellStyle name="Millares 3 3 8 2 2 2 3" xfId="1709" xr:uid="{00000000-0005-0000-0000-0000E00C0000}"/>
    <cellStyle name="Millares 3 3 8 2 2 2 3 2" xfId="3823" xr:uid="{00000000-0005-0000-0000-0000E10C0000}"/>
    <cellStyle name="Millares 3 3 8 2 2 2 4" xfId="3821" xr:uid="{00000000-0005-0000-0000-0000E20C0000}"/>
    <cellStyle name="Millares 3 3 8 2 2 3" xfId="1710" xr:uid="{00000000-0005-0000-0000-0000E30C0000}"/>
    <cellStyle name="Millares 3 3 8 2 2 3 2" xfId="3824" xr:uid="{00000000-0005-0000-0000-0000E40C0000}"/>
    <cellStyle name="Millares 3 3 8 2 2 4" xfId="1711" xr:uid="{00000000-0005-0000-0000-0000E50C0000}"/>
    <cellStyle name="Millares 3 3 8 2 2 4 2" xfId="3825" xr:uid="{00000000-0005-0000-0000-0000E60C0000}"/>
    <cellStyle name="Millares 3 3 8 2 2 5" xfId="3820" xr:uid="{00000000-0005-0000-0000-0000E70C0000}"/>
    <cellStyle name="Millares 3 3 8 2 3" xfId="1712" xr:uid="{00000000-0005-0000-0000-0000E80C0000}"/>
    <cellStyle name="Millares 3 3 8 2 3 2" xfId="1713" xr:uid="{00000000-0005-0000-0000-0000E90C0000}"/>
    <cellStyle name="Millares 3 3 8 2 3 2 2" xfId="3827" xr:uid="{00000000-0005-0000-0000-0000EA0C0000}"/>
    <cellStyle name="Millares 3 3 8 2 3 3" xfId="1714" xr:uid="{00000000-0005-0000-0000-0000EB0C0000}"/>
    <cellStyle name="Millares 3 3 8 2 3 3 2" xfId="3828" xr:uid="{00000000-0005-0000-0000-0000EC0C0000}"/>
    <cellStyle name="Millares 3 3 8 2 3 4" xfId="3826" xr:uid="{00000000-0005-0000-0000-0000ED0C0000}"/>
    <cellStyle name="Millares 3 3 8 2 4" xfId="1715" xr:uid="{00000000-0005-0000-0000-0000EE0C0000}"/>
    <cellStyle name="Millares 3 3 8 2 4 2" xfId="3829" xr:uid="{00000000-0005-0000-0000-0000EF0C0000}"/>
    <cellStyle name="Millares 3 3 8 2 5" xfId="1716" xr:uid="{00000000-0005-0000-0000-0000F00C0000}"/>
    <cellStyle name="Millares 3 3 8 2 5 2" xfId="3830" xr:uid="{00000000-0005-0000-0000-0000F10C0000}"/>
    <cellStyle name="Millares 3 3 8 2 6" xfId="3819" xr:uid="{00000000-0005-0000-0000-0000F20C0000}"/>
    <cellStyle name="Millares 3 3 8 3" xfId="1717" xr:uid="{00000000-0005-0000-0000-0000F30C0000}"/>
    <cellStyle name="Millares 3 3 8 3 2" xfId="1718" xr:uid="{00000000-0005-0000-0000-0000F40C0000}"/>
    <cellStyle name="Millares 3 3 8 3 2 2" xfId="1719" xr:uid="{00000000-0005-0000-0000-0000F50C0000}"/>
    <cellStyle name="Millares 3 3 8 3 2 2 2" xfId="3833" xr:uid="{00000000-0005-0000-0000-0000F60C0000}"/>
    <cellStyle name="Millares 3 3 8 3 2 3" xfId="1720" xr:uid="{00000000-0005-0000-0000-0000F70C0000}"/>
    <cellStyle name="Millares 3 3 8 3 2 3 2" xfId="3834" xr:uid="{00000000-0005-0000-0000-0000F80C0000}"/>
    <cellStyle name="Millares 3 3 8 3 2 4" xfId="3832" xr:uid="{00000000-0005-0000-0000-0000F90C0000}"/>
    <cellStyle name="Millares 3 3 8 3 3" xfId="1721" xr:uid="{00000000-0005-0000-0000-0000FA0C0000}"/>
    <cellStyle name="Millares 3 3 8 3 3 2" xfId="3835" xr:uid="{00000000-0005-0000-0000-0000FB0C0000}"/>
    <cellStyle name="Millares 3 3 8 3 4" xfId="1722" xr:uid="{00000000-0005-0000-0000-0000FC0C0000}"/>
    <cellStyle name="Millares 3 3 8 3 4 2" xfId="3836" xr:uid="{00000000-0005-0000-0000-0000FD0C0000}"/>
    <cellStyle name="Millares 3 3 8 3 5" xfId="3831" xr:uid="{00000000-0005-0000-0000-0000FE0C0000}"/>
    <cellStyle name="Millares 3 3 8 4" xfId="1723" xr:uid="{00000000-0005-0000-0000-0000FF0C0000}"/>
    <cellStyle name="Millares 3 3 8 4 2" xfId="1724" xr:uid="{00000000-0005-0000-0000-0000000D0000}"/>
    <cellStyle name="Millares 3 3 8 4 2 2" xfId="3838" xr:uid="{00000000-0005-0000-0000-0000010D0000}"/>
    <cellStyle name="Millares 3 3 8 4 3" xfId="1725" xr:uid="{00000000-0005-0000-0000-0000020D0000}"/>
    <cellStyle name="Millares 3 3 8 4 3 2" xfId="3839" xr:uid="{00000000-0005-0000-0000-0000030D0000}"/>
    <cellStyle name="Millares 3 3 8 4 4" xfId="3837" xr:uid="{00000000-0005-0000-0000-0000040D0000}"/>
    <cellStyle name="Millares 3 3 8 5" xfId="1726" xr:uid="{00000000-0005-0000-0000-0000050D0000}"/>
    <cellStyle name="Millares 3 3 8 5 2" xfId="3840" xr:uid="{00000000-0005-0000-0000-0000060D0000}"/>
    <cellStyle name="Millares 3 3 8 6" xfId="1727" xr:uid="{00000000-0005-0000-0000-0000070D0000}"/>
    <cellStyle name="Millares 3 3 8 6 2" xfId="3841" xr:uid="{00000000-0005-0000-0000-0000080D0000}"/>
    <cellStyle name="Millares 3 3 8 7" xfId="3818" xr:uid="{00000000-0005-0000-0000-0000090D0000}"/>
    <cellStyle name="Millares 3 3 9" xfId="1728" xr:uid="{00000000-0005-0000-0000-00000A0D0000}"/>
    <cellStyle name="Millares 3 3 9 2" xfId="1729" xr:uid="{00000000-0005-0000-0000-00000B0D0000}"/>
    <cellStyle name="Millares 3 3 9 2 2" xfId="1730" xr:uid="{00000000-0005-0000-0000-00000C0D0000}"/>
    <cellStyle name="Millares 3 3 9 2 2 2" xfId="1731" xr:uid="{00000000-0005-0000-0000-00000D0D0000}"/>
    <cellStyle name="Millares 3 3 9 2 2 2 2" xfId="3845" xr:uid="{00000000-0005-0000-0000-00000E0D0000}"/>
    <cellStyle name="Millares 3 3 9 2 2 3" xfId="1732" xr:uid="{00000000-0005-0000-0000-00000F0D0000}"/>
    <cellStyle name="Millares 3 3 9 2 2 3 2" xfId="3846" xr:uid="{00000000-0005-0000-0000-0000100D0000}"/>
    <cellStyle name="Millares 3 3 9 2 2 4" xfId="3844" xr:uid="{00000000-0005-0000-0000-0000110D0000}"/>
    <cellStyle name="Millares 3 3 9 2 3" xfId="1733" xr:uid="{00000000-0005-0000-0000-0000120D0000}"/>
    <cellStyle name="Millares 3 3 9 2 3 2" xfId="3847" xr:uid="{00000000-0005-0000-0000-0000130D0000}"/>
    <cellStyle name="Millares 3 3 9 2 4" xfId="1734" xr:uid="{00000000-0005-0000-0000-0000140D0000}"/>
    <cellStyle name="Millares 3 3 9 2 4 2" xfId="3848" xr:uid="{00000000-0005-0000-0000-0000150D0000}"/>
    <cellStyle name="Millares 3 3 9 2 5" xfId="3843" xr:uid="{00000000-0005-0000-0000-0000160D0000}"/>
    <cellStyle name="Millares 3 3 9 3" xfId="1735" xr:uid="{00000000-0005-0000-0000-0000170D0000}"/>
    <cellStyle name="Millares 3 3 9 3 2" xfId="1736" xr:uid="{00000000-0005-0000-0000-0000180D0000}"/>
    <cellStyle name="Millares 3 3 9 3 2 2" xfId="3850" xr:uid="{00000000-0005-0000-0000-0000190D0000}"/>
    <cellStyle name="Millares 3 3 9 3 3" xfId="1737" xr:uid="{00000000-0005-0000-0000-00001A0D0000}"/>
    <cellStyle name="Millares 3 3 9 3 3 2" xfId="3851" xr:uid="{00000000-0005-0000-0000-00001B0D0000}"/>
    <cellStyle name="Millares 3 3 9 3 4" xfId="3849" xr:uid="{00000000-0005-0000-0000-00001C0D0000}"/>
    <cellStyle name="Millares 3 3 9 4" xfId="1738" xr:uid="{00000000-0005-0000-0000-00001D0D0000}"/>
    <cellStyle name="Millares 3 3 9 4 2" xfId="3852" xr:uid="{00000000-0005-0000-0000-00001E0D0000}"/>
    <cellStyle name="Millares 3 3 9 5" xfId="1739" xr:uid="{00000000-0005-0000-0000-00001F0D0000}"/>
    <cellStyle name="Millares 3 3 9 5 2" xfId="3853" xr:uid="{00000000-0005-0000-0000-0000200D0000}"/>
    <cellStyle name="Millares 3 3 9 6" xfId="3842" xr:uid="{00000000-0005-0000-0000-0000210D0000}"/>
    <cellStyle name="Millares 3 4" xfId="1740" xr:uid="{00000000-0005-0000-0000-0000220D0000}"/>
    <cellStyle name="Millares 3 4 2" xfId="1741" xr:uid="{00000000-0005-0000-0000-0000230D0000}"/>
    <cellStyle name="Millares 3 4 2 2" xfId="1742" xr:uid="{00000000-0005-0000-0000-0000240D0000}"/>
    <cellStyle name="Millares 3 4 2 2 2" xfId="1743" xr:uid="{00000000-0005-0000-0000-0000250D0000}"/>
    <cellStyle name="Millares 3 4 2 2 2 2" xfId="1744" xr:uid="{00000000-0005-0000-0000-0000260D0000}"/>
    <cellStyle name="Millares 3 4 2 2 2 2 2" xfId="1745" xr:uid="{00000000-0005-0000-0000-0000270D0000}"/>
    <cellStyle name="Millares 3 4 2 2 2 2 2 2" xfId="1746" xr:uid="{00000000-0005-0000-0000-0000280D0000}"/>
    <cellStyle name="Millares 3 4 2 2 2 2 2 2 2" xfId="3860" xr:uid="{00000000-0005-0000-0000-0000290D0000}"/>
    <cellStyle name="Millares 3 4 2 2 2 2 2 3" xfId="1747" xr:uid="{00000000-0005-0000-0000-00002A0D0000}"/>
    <cellStyle name="Millares 3 4 2 2 2 2 2 3 2" xfId="3861" xr:uid="{00000000-0005-0000-0000-00002B0D0000}"/>
    <cellStyle name="Millares 3 4 2 2 2 2 2 4" xfId="3859" xr:uid="{00000000-0005-0000-0000-00002C0D0000}"/>
    <cellStyle name="Millares 3 4 2 2 2 2 3" xfId="1748" xr:uid="{00000000-0005-0000-0000-00002D0D0000}"/>
    <cellStyle name="Millares 3 4 2 2 2 2 3 2" xfId="3862" xr:uid="{00000000-0005-0000-0000-00002E0D0000}"/>
    <cellStyle name="Millares 3 4 2 2 2 2 4" xfId="1749" xr:uid="{00000000-0005-0000-0000-00002F0D0000}"/>
    <cellStyle name="Millares 3 4 2 2 2 2 4 2" xfId="3863" xr:uid="{00000000-0005-0000-0000-0000300D0000}"/>
    <cellStyle name="Millares 3 4 2 2 2 2 5" xfId="3858" xr:uid="{00000000-0005-0000-0000-0000310D0000}"/>
    <cellStyle name="Millares 3 4 2 2 2 3" xfId="1750" xr:uid="{00000000-0005-0000-0000-0000320D0000}"/>
    <cellStyle name="Millares 3 4 2 2 2 3 2" xfId="1751" xr:uid="{00000000-0005-0000-0000-0000330D0000}"/>
    <cellStyle name="Millares 3 4 2 2 2 3 2 2" xfId="3865" xr:uid="{00000000-0005-0000-0000-0000340D0000}"/>
    <cellStyle name="Millares 3 4 2 2 2 3 3" xfId="1752" xr:uid="{00000000-0005-0000-0000-0000350D0000}"/>
    <cellStyle name="Millares 3 4 2 2 2 3 3 2" xfId="3866" xr:uid="{00000000-0005-0000-0000-0000360D0000}"/>
    <cellStyle name="Millares 3 4 2 2 2 3 4" xfId="3864" xr:uid="{00000000-0005-0000-0000-0000370D0000}"/>
    <cellStyle name="Millares 3 4 2 2 2 4" xfId="1753" xr:uid="{00000000-0005-0000-0000-0000380D0000}"/>
    <cellStyle name="Millares 3 4 2 2 2 4 2" xfId="3867" xr:uid="{00000000-0005-0000-0000-0000390D0000}"/>
    <cellStyle name="Millares 3 4 2 2 2 5" xfId="1754" xr:uid="{00000000-0005-0000-0000-00003A0D0000}"/>
    <cellStyle name="Millares 3 4 2 2 2 5 2" xfId="3868" xr:uid="{00000000-0005-0000-0000-00003B0D0000}"/>
    <cellStyle name="Millares 3 4 2 2 2 6" xfId="3857" xr:uid="{00000000-0005-0000-0000-00003C0D0000}"/>
    <cellStyle name="Millares 3 4 2 2 3" xfId="1755" xr:uid="{00000000-0005-0000-0000-00003D0D0000}"/>
    <cellStyle name="Millares 3 4 2 2 3 2" xfId="1756" xr:uid="{00000000-0005-0000-0000-00003E0D0000}"/>
    <cellStyle name="Millares 3 4 2 2 3 2 2" xfId="1757" xr:uid="{00000000-0005-0000-0000-00003F0D0000}"/>
    <cellStyle name="Millares 3 4 2 2 3 2 2 2" xfId="3871" xr:uid="{00000000-0005-0000-0000-0000400D0000}"/>
    <cellStyle name="Millares 3 4 2 2 3 2 3" xfId="1758" xr:uid="{00000000-0005-0000-0000-0000410D0000}"/>
    <cellStyle name="Millares 3 4 2 2 3 2 3 2" xfId="3872" xr:uid="{00000000-0005-0000-0000-0000420D0000}"/>
    <cellStyle name="Millares 3 4 2 2 3 2 4" xfId="3870" xr:uid="{00000000-0005-0000-0000-0000430D0000}"/>
    <cellStyle name="Millares 3 4 2 2 3 3" xfId="1759" xr:uid="{00000000-0005-0000-0000-0000440D0000}"/>
    <cellStyle name="Millares 3 4 2 2 3 3 2" xfId="3873" xr:uid="{00000000-0005-0000-0000-0000450D0000}"/>
    <cellStyle name="Millares 3 4 2 2 3 4" xfId="1760" xr:uid="{00000000-0005-0000-0000-0000460D0000}"/>
    <cellStyle name="Millares 3 4 2 2 3 4 2" xfId="3874" xr:uid="{00000000-0005-0000-0000-0000470D0000}"/>
    <cellStyle name="Millares 3 4 2 2 3 5" xfId="3869" xr:uid="{00000000-0005-0000-0000-0000480D0000}"/>
    <cellStyle name="Millares 3 4 2 2 4" xfId="1761" xr:uid="{00000000-0005-0000-0000-0000490D0000}"/>
    <cellStyle name="Millares 3 4 2 2 4 2" xfId="1762" xr:uid="{00000000-0005-0000-0000-00004A0D0000}"/>
    <cellStyle name="Millares 3 4 2 2 4 2 2" xfId="3876" xr:uid="{00000000-0005-0000-0000-00004B0D0000}"/>
    <cellStyle name="Millares 3 4 2 2 4 3" xfId="1763" xr:uid="{00000000-0005-0000-0000-00004C0D0000}"/>
    <cellStyle name="Millares 3 4 2 2 4 3 2" xfId="3877" xr:uid="{00000000-0005-0000-0000-00004D0D0000}"/>
    <cellStyle name="Millares 3 4 2 2 4 4" xfId="3875" xr:uid="{00000000-0005-0000-0000-00004E0D0000}"/>
    <cellStyle name="Millares 3 4 2 2 5" xfId="1764" xr:uid="{00000000-0005-0000-0000-00004F0D0000}"/>
    <cellStyle name="Millares 3 4 2 2 5 2" xfId="3878" xr:uid="{00000000-0005-0000-0000-0000500D0000}"/>
    <cellStyle name="Millares 3 4 2 2 6" xfId="1765" xr:uid="{00000000-0005-0000-0000-0000510D0000}"/>
    <cellStyle name="Millares 3 4 2 2 6 2" xfId="3879" xr:uid="{00000000-0005-0000-0000-0000520D0000}"/>
    <cellStyle name="Millares 3 4 2 2 7" xfId="3856" xr:uid="{00000000-0005-0000-0000-0000530D0000}"/>
    <cellStyle name="Millares 3 4 2 3" xfId="1766" xr:uid="{00000000-0005-0000-0000-0000540D0000}"/>
    <cellStyle name="Millares 3 4 2 3 2" xfId="1767" xr:uid="{00000000-0005-0000-0000-0000550D0000}"/>
    <cellStyle name="Millares 3 4 2 3 2 2" xfId="1768" xr:uid="{00000000-0005-0000-0000-0000560D0000}"/>
    <cellStyle name="Millares 3 4 2 3 2 2 2" xfId="1769" xr:uid="{00000000-0005-0000-0000-0000570D0000}"/>
    <cellStyle name="Millares 3 4 2 3 2 2 2 2" xfId="3883" xr:uid="{00000000-0005-0000-0000-0000580D0000}"/>
    <cellStyle name="Millares 3 4 2 3 2 2 3" xfId="1770" xr:uid="{00000000-0005-0000-0000-0000590D0000}"/>
    <cellStyle name="Millares 3 4 2 3 2 2 3 2" xfId="3884" xr:uid="{00000000-0005-0000-0000-00005A0D0000}"/>
    <cellStyle name="Millares 3 4 2 3 2 2 4" xfId="3882" xr:uid="{00000000-0005-0000-0000-00005B0D0000}"/>
    <cellStyle name="Millares 3 4 2 3 2 3" xfId="1771" xr:uid="{00000000-0005-0000-0000-00005C0D0000}"/>
    <cellStyle name="Millares 3 4 2 3 2 3 2" xfId="3885" xr:uid="{00000000-0005-0000-0000-00005D0D0000}"/>
    <cellStyle name="Millares 3 4 2 3 2 4" xfId="1772" xr:uid="{00000000-0005-0000-0000-00005E0D0000}"/>
    <cellStyle name="Millares 3 4 2 3 2 4 2" xfId="3886" xr:uid="{00000000-0005-0000-0000-00005F0D0000}"/>
    <cellStyle name="Millares 3 4 2 3 2 5" xfId="3881" xr:uid="{00000000-0005-0000-0000-0000600D0000}"/>
    <cellStyle name="Millares 3 4 2 3 3" xfId="1773" xr:uid="{00000000-0005-0000-0000-0000610D0000}"/>
    <cellStyle name="Millares 3 4 2 3 3 2" xfId="1774" xr:uid="{00000000-0005-0000-0000-0000620D0000}"/>
    <cellStyle name="Millares 3 4 2 3 3 2 2" xfId="3888" xr:uid="{00000000-0005-0000-0000-0000630D0000}"/>
    <cellStyle name="Millares 3 4 2 3 3 3" xfId="1775" xr:uid="{00000000-0005-0000-0000-0000640D0000}"/>
    <cellStyle name="Millares 3 4 2 3 3 3 2" xfId="3889" xr:uid="{00000000-0005-0000-0000-0000650D0000}"/>
    <cellStyle name="Millares 3 4 2 3 3 4" xfId="3887" xr:uid="{00000000-0005-0000-0000-0000660D0000}"/>
    <cellStyle name="Millares 3 4 2 3 4" xfId="1776" xr:uid="{00000000-0005-0000-0000-0000670D0000}"/>
    <cellStyle name="Millares 3 4 2 3 4 2" xfId="3890" xr:uid="{00000000-0005-0000-0000-0000680D0000}"/>
    <cellStyle name="Millares 3 4 2 3 5" xfId="1777" xr:uid="{00000000-0005-0000-0000-0000690D0000}"/>
    <cellStyle name="Millares 3 4 2 3 5 2" xfId="3891" xr:uid="{00000000-0005-0000-0000-00006A0D0000}"/>
    <cellStyle name="Millares 3 4 2 3 6" xfId="3880" xr:uid="{00000000-0005-0000-0000-00006B0D0000}"/>
    <cellStyle name="Millares 3 4 2 4" xfId="1778" xr:uid="{00000000-0005-0000-0000-00006C0D0000}"/>
    <cellStyle name="Millares 3 4 2 4 2" xfId="1779" xr:uid="{00000000-0005-0000-0000-00006D0D0000}"/>
    <cellStyle name="Millares 3 4 2 4 2 2" xfId="1780" xr:uid="{00000000-0005-0000-0000-00006E0D0000}"/>
    <cellStyle name="Millares 3 4 2 4 2 2 2" xfId="3894" xr:uid="{00000000-0005-0000-0000-00006F0D0000}"/>
    <cellStyle name="Millares 3 4 2 4 2 3" xfId="1781" xr:uid="{00000000-0005-0000-0000-0000700D0000}"/>
    <cellStyle name="Millares 3 4 2 4 2 3 2" xfId="3895" xr:uid="{00000000-0005-0000-0000-0000710D0000}"/>
    <cellStyle name="Millares 3 4 2 4 2 4" xfId="3893" xr:uid="{00000000-0005-0000-0000-0000720D0000}"/>
    <cellStyle name="Millares 3 4 2 4 3" xfId="1782" xr:uid="{00000000-0005-0000-0000-0000730D0000}"/>
    <cellStyle name="Millares 3 4 2 4 3 2" xfId="3896" xr:uid="{00000000-0005-0000-0000-0000740D0000}"/>
    <cellStyle name="Millares 3 4 2 4 4" xfId="1783" xr:uid="{00000000-0005-0000-0000-0000750D0000}"/>
    <cellStyle name="Millares 3 4 2 4 4 2" xfId="3897" xr:uid="{00000000-0005-0000-0000-0000760D0000}"/>
    <cellStyle name="Millares 3 4 2 4 5" xfId="3892" xr:uid="{00000000-0005-0000-0000-0000770D0000}"/>
    <cellStyle name="Millares 3 4 2 5" xfId="1784" xr:uid="{00000000-0005-0000-0000-0000780D0000}"/>
    <cellStyle name="Millares 3 4 2 5 2" xfId="1785" xr:uid="{00000000-0005-0000-0000-0000790D0000}"/>
    <cellStyle name="Millares 3 4 2 5 2 2" xfId="3899" xr:uid="{00000000-0005-0000-0000-00007A0D0000}"/>
    <cellStyle name="Millares 3 4 2 5 3" xfId="1786" xr:uid="{00000000-0005-0000-0000-00007B0D0000}"/>
    <cellStyle name="Millares 3 4 2 5 3 2" xfId="3900" xr:uid="{00000000-0005-0000-0000-00007C0D0000}"/>
    <cellStyle name="Millares 3 4 2 5 4" xfId="3898" xr:uid="{00000000-0005-0000-0000-00007D0D0000}"/>
    <cellStyle name="Millares 3 4 2 6" xfId="1787" xr:uid="{00000000-0005-0000-0000-00007E0D0000}"/>
    <cellStyle name="Millares 3 4 2 6 2" xfId="3901" xr:uid="{00000000-0005-0000-0000-00007F0D0000}"/>
    <cellStyle name="Millares 3 4 2 7" xfId="1788" xr:uid="{00000000-0005-0000-0000-0000800D0000}"/>
    <cellStyle name="Millares 3 4 2 7 2" xfId="3902" xr:uid="{00000000-0005-0000-0000-0000810D0000}"/>
    <cellStyle name="Millares 3 4 2 8" xfId="3855" xr:uid="{00000000-0005-0000-0000-0000820D0000}"/>
    <cellStyle name="Millares 3 4 3" xfId="1789" xr:uid="{00000000-0005-0000-0000-0000830D0000}"/>
    <cellStyle name="Millares 3 4 3 2" xfId="1790" xr:uid="{00000000-0005-0000-0000-0000840D0000}"/>
    <cellStyle name="Millares 3 4 3 2 2" xfId="1791" xr:uid="{00000000-0005-0000-0000-0000850D0000}"/>
    <cellStyle name="Millares 3 4 3 2 2 2" xfId="1792" xr:uid="{00000000-0005-0000-0000-0000860D0000}"/>
    <cellStyle name="Millares 3 4 3 2 2 2 2" xfId="1793" xr:uid="{00000000-0005-0000-0000-0000870D0000}"/>
    <cellStyle name="Millares 3 4 3 2 2 2 2 2" xfId="3907" xr:uid="{00000000-0005-0000-0000-0000880D0000}"/>
    <cellStyle name="Millares 3 4 3 2 2 2 3" xfId="1794" xr:uid="{00000000-0005-0000-0000-0000890D0000}"/>
    <cellStyle name="Millares 3 4 3 2 2 2 3 2" xfId="3908" xr:uid="{00000000-0005-0000-0000-00008A0D0000}"/>
    <cellStyle name="Millares 3 4 3 2 2 2 4" xfId="3906" xr:uid="{00000000-0005-0000-0000-00008B0D0000}"/>
    <cellStyle name="Millares 3 4 3 2 2 3" xfId="1795" xr:uid="{00000000-0005-0000-0000-00008C0D0000}"/>
    <cellStyle name="Millares 3 4 3 2 2 3 2" xfId="3909" xr:uid="{00000000-0005-0000-0000-00008D0D0000}"/>
    <cellStyle name="Millares 3 4 3 2 2 4" xfId="1796" xr:uid="{00000000-0005-0000-0000-00008E0D0000}"/>
    <cellStyle name="Millares 3 4 3 2 2 4 2" xfId="3910" xr:uid="{00000000-0005-0000-0000-00008F0D0000}"/>
    <cellStyle name="Millares 3 4 3 2 2 5" xfId="3905" xr:uid="{00000000-0005-0000-0000-0000900D0000}"/>
    <cellStyle name="Millares 3 4 3 2 3" xfId="1797" xr:uid="{00000000-0005-0000-0000-0000910D0000}"/>
    <cellStyle name="Millares 3 4 3 2 3 2" xfId="1798" xr:uid="{00000000-0005-0000-0000-0000920D0000}"/>
    <cellStyle name="Millares 3 4 3 2 3 2 2" xfId="3912" xr:uid="{00000000-0005-0000-0000-0000930D0000}"/>
    <cellStyle name="Millares 3 4 3 2 3 3" xfId="1799" xr:uid="{00000000-0005-0000-0000-0000940D0000}"/>
    <cellStyle name="Millares 3 4 3 2 3 3 2" xfId="3913" xr:uid="{00000000-0005-0000-0000-0000950D0000}"/>
    <cellStyle name="Millares 3 4 3 2 3 4" xfId="3911" xr:uid="{00000000-0005-0000-0000-0000960D0000}"/>
    <cellStyle name="Millares 3 4 3 2 4" xfId="1800" xr:uid="{00000000-0005-0000-0000-0000970D0000}"/>
    <cellStyle name="Millares 3 4 3 2 4 2" xfId="3914" xr:uid="{00000000-0005-0000-0000-0000980D0000}"/>
    <cellStyle name="Millares 3 4 3 2 5" xfId="1801" xr:uid="{00000000-0005-0000-0000-0000990D0000}"/>
    <cellStyle name="Millares 3 4 3 2 5 2" xfId="3915" xr:uid="{00000000-0005-0000-0000-00009A0D0000}"/>
    <cellStyle name="Millares 3 4 3 2 6" xfId="3904" xr:uid="{00000000-0005-0000-0000-00009B0D0000}"/>
    <cellStyle name="Millares 3 4 3 3" xfId="1802" xr:uid="{00000000-0005-0000-0000-00009C0D0000}"/>
    <cellStyle name="Millares 3 4 3 3 2" xfId="1803" xr:uid="{00000000-0005-0000-0000-00009D0D0000}"/>
    <cellStyle name="Millares 3 4 3 3 2 2" xfId="1804" xr:uid="{00000000-0005-0000-0000-00009E0D0000}"/>
    <cellStyle name="Millares 3 4 3 3 2 2 2" xfId="3918" xr:uid="{00000000-0005-0000-0000-00009F0D0000}"/>
    <cellStyle name="Millares 3 4 3 3 2 3" xfId="1805" xr:uid="{00000000-0005-0000-0000-0000A00D0000}"/>
    <cellStyle name="Millares 3 4 3 3 2 3 2" xfId="3919" xr:uid="{00000000-0005-0000-0000-0000A10D0000}"/>
    <cellStyle name="Millares 3 4 3 3 2 4" xfId="3917" xr:uid="{00000000-0005-0000-0000-0000A20D0000}"/>
    <cellStyle name="Millares 3 4 3 3 3" xfId="1806" xr:uid="{00000000-0005-0000-0000-0000A30D0000}"/>
    <cellStyle name="Millares 3 4 3 3 3 2" xfId="3920" xr:uid="{00000000-0005-0000-0000-0000A40D0000}"/>
    <cellStyle name="Millares 3 4 3 3 4" xfId="1807" xr:uid="{00000000-0005-0000-0000-0000A50D0000}"/>
    <cellStyle name="Millares 3 4 3 3 4 2" xfId="3921" xr:uid="{00000000-0005-0000-0000-0000A60D0000}"/>
    <cellStyle name="Millares 3 4 3 3 5" xfId="3916" xr:uid="{00000000-0005-0000-0000-0000A70D0000}"/>
    <cellStyle name="Millares 3 4 3 4" xfId="1808" xr:uid="{00000000-0005-0000-0000-0000A80D0000}"/>
    <cellStyle name="Millares 3 4 3 4 2" xfId="1809" xr:uid="{00000000-0005-0000-0000-0000A90D0000}"/>
    <cellStyle name="Millares 3 4 3 4 2 2" xfId="3923" xr:uid="{00000000-0005-0000-0000-0000AA0D0000}"/>
    <cellStyle name="Millares 3 4 3 4 3" xfId="1810" xr:uid="{00000000-0005-0000-0000-0000AB0D0000}"/>
    <cellStyle name="Millares 3 4 3 4 3 2" xfId="3924" xr:uid="{00000000-0005-0000-0000-0000AC0D0000}"/>
    <cellStyle name="Millares 3 4 3 4 4" xfId="3922" xr:uid="{00000000-0005-0000-0000-0000AD0D0000}"/>
    <cellStyle name="Millares 3 4 3 5" xfId="1811" xr:uid="{00000000-0005-0000-0000-0000AE0D0000}"/>
    <cellStyle name="Millares 3 4 3 5 2" xfId="3925" xr:uid="{00000000-0005-0000-0000-0000AF0D0000}"/>
    <cellStyle name="Millares 3 4 3 6" xfId="1812" xr:uid="{00000000-0005-0000-0000-0000B00D0000}"/>
    <cellStyle name="Millares 3 4 3 6 2" xfId="3926" xr:uid="{00000000-0005-0000-0000-0000B10D0000}"/>
    <cellStyle name="Millares 3 4 3 7" xfId="3903" xr:uid="{00000000-0005-0000-0000-0000B20D0000}"/>
    <cellStyle name="Millares 3 4 4" xfId="1813" xr:uid="{00000000-0005-0000-0000-0000B30D0000}"/>
    <cellStyle name="Millares 3 4 4 2" xfId="1814" xr:uid="{00000000-0005-0000-0000-0000B40D0000}"/>
    <cellStyle name="Millares 3 4 4 2 2" xfId="1815" xr:uid="{00000000-0005-0000-0000-0000B50D0000}"/>
    <cellStyle name="Millares 3 4 4 2 2 2" xfId="1816" xr:uid="{00000000-0005-0000-0000-0000B60D0000}"/>
    <cellStyle name="Millares 3 4 4 2 2 2 2" xfId="3930" xr:uid="{00000000-0005-0000-0000-0000B70D0000}"/>
    <cellStyle name="Millares 3 4 4 2 2 3" xfId="1817" xr:uid="{00000000-0005-0000-0000-0000B80D0000}"/>
    <cellStyle name="Millares 3 4 4 2 2 3 2" xfId="3931" xr:uid="{00000000-0005-0000-0000-0000B90D0000}"/>
    <cellStyle name="Millares 3 4 4 2 2 4" xfId="3929" xr:uid="{00000000-0005-0000-0000-0000BA0D0000}"/>
    <cellStyle name="Millares 3 4 4 2 3" xfId="1818" xr:uid="{00000000-0005-0000-0000-0000BB0D0000}"/>
    <cellStyle name="Millares 3 4 4 2 3 2" xfId="3932" xr:uid="{00000000-0005-0000-0000-0000BC0D0000}"/>
    <cellStyle name="Millares 3 4 4 2 4" xfId="1819" xr:uid="{00000000-0005-0000-0000-0000BD0D0000}"/>
    <cellStyle name="Millares 3 4 4 2 4 2" xfId="3933" xr:uid="{00000000-0005-0000-0000-0000BE0D0000}"/>
    <cellStyle name="Millares 3 4 4 2 5" xfId="3928" xr:uid="{00000000-0005-0000-0000-0000BF0D0000}"/>
    <cellStyle name="Millares 3 4 4 3" xfId="1820" xr:uid="{00000000-0005-0000-0000-0000C00D0000}"/>
    <cellStyle name="Millares 3 4 4 3 2" xfId="1821" xr:uid="{00000000-0005-0000-0000-0000C10D0000}"/>
    <cellStyle name="Millares 3 4 4 3 2 2" xfId="3935" xr:uid="{00000000-0005-0000-0000-0000C20D0000}"/>
    <cellStyle name="Millares 3 4 4 3 3" xfId="1822" xr:uid="{00000000-0005-0000-0000-0000C30D0000}"/>
    <cellStyle name="Millares 3 4 4 3 3 2" xfId="3936" xr:uid="{00000000-0005-0000-0000-0000C40D0000}"/>
    <cellStyle name="Millares 3 4 4 3 4" xfId="3934" xr:uid="{00000000-0005-0000-0000-0000C50D0000}"/>
    <cellStyle name="Millares 3 4 4 4" xfId="1823" xr:uid="{00000000-0005-0000-0000-0000C60D0000}"/>
    <cellStyle name="Millares 3 4 4 4 2" xfId="3937" xr:uid="{00000000-0005-0000-0000-0000C70D0000}"/>
    <cellStyle name="Millares 3 4 4 5" xfId="1824" xr:uid="{00000000-0005-0000-0000-0000C80D0000}"/>
    <cellStyle name="Millares 3 4 4 5 2" xfId="3938" xr:uid="{00000000-0005-0000-0000-0000C90D0000}"/>
    <cellStyle name="Millares 3 4 4 6" xfId="3927" xr:uid="{00000000-0005-0000-0000-0000CA0D0000}"/>
    <cellStyle name="Millares 3 4 5" xfId="1825" xr:uid="{00000000-0005-0000-0000-0000CB0D0000}"/>
    <cellStyle name="Millares 3 4 5 2" xfId="1826" xr:uid="{00000000-0005-0000-0000-0000CC0D0000}"/>
    <cellStyle name="Millares 3 4 5 2 2" xfId="1827" xr:uid="{00000000-0005-0000-0000-0000CD0D0000}"/>
    <cellStyle name="Millares 3 4 5 2 2 2" xfId="3941" xr:uid="{00000000-0005-0000-0000-0000CE0D0000}"/>
    <cellStyle name="Millares 3 4 5 2 3" xfId="1828" xr:uid="{00000000-0005-0000-0000-0000CF0D0000}"/>
    <cellStyle name="Millares 3 4 5 2 3 2" xfId="3942" xr:uid="{00000000-0005-0000-0000-0000D00D0000}"/>
    <cellStyle name="Millares 3 4 5 2 4" xfId="3940" xr:uid="{00000000-0005-0000-0000-0000D10D0000}"/>
    <cellStyle name="Millares 3 4 5 3" xfId="1829" xr:uid="{00000000-0005-0000-0000-0000D20D0000}"/>
    <cellStyle name="Millares 3 4 5 3 2" xfId="3943" xr:uid="{00000000-0005-0000-0000-0000D30D0000}"/>
    <cellStyle name="Millares 3 4 5 4" xfId="1830" xr:uid="{00000000-0005-0000-0000-0000D40D0000}"/>
    <cellStyle name="Millares 3 4 5 4 2" xfId="3944" xr:uid="{00000000-0005-0000-0000-0000D50D0000}"/>
    <cellStyle name="Millares 3 4 5 5" xfId="3939" xr:uid="{00000000-0005-0000-0000-0000D60D0000}"/>
    <cellStyle name="Millares 3 4 6" xfId="1831" xr:uid="{00000000-0005-0000-0000-0000D70D0000}"/>
    <cellStyle name="Millares 3 4 6 2" xfId="1832" xr:uid="{00000000-0005-0000-0000-0000D80D0000}"/>
    <cellStyle name="Millares 3 4 6 2 2" xfId="3946" xr:uid="{00000000-0005-0000-0000-0000D90D0000}"/>
    <cellStyle name="Millares 3 4 6 3" xfId="1833" xr:uid="{00000000-0005-0000-0000-0000DA0D0000}"/>
    <cellStyle name="Millares 3 4 6 3 2" xfId="3947" xr:uid="{00000000-0005-0000-0000-0000DB0D0000}"/>
    <cellStyle name="Millares 3 4 6 4" xfId="3945" xr:uid="{00000000-0005-0000-0000-0000DC0D0000}"/>
    <cellStyle name="Millares 3 4 7" xfId="1834" xr:uid="{00000000-0005-0000-0000-0000DD0D0000}"/>
    <cellStyle name="Millares 3 4 7 2" xfId="3948" xr:uid="{00000000-0005-0000-0000-0000DE0D0000}"/>
    <cellStyle name="Millares 3 4 8" xfId="1835" xr:uid="{00000000-0005-0000-0000-0000DF0D0000}"/>
    <cellStyle name="Millares 3 4 8 2" xfId="3949" xr:uid="{00000000-0005-0000-0000-0000E00D0000}"/>
    <cellStyle name="Millares 3 4 9" xfId="3854" xr:uid="{00000000-0005-0000-0000-0000E10D0000}"/>
    <cellStyle name="Millares 3 5" xfId="1836" xr:uid="{00000000-0005-0000-0000-0000E20D0000}"/>
    <cellStyle name="Millares 3 5 2" xfId="1837" xr:uid="{00000000-0005-0000-0000-0000E30D0000}"/>
    <cellStyle name="Millares 3 5 2 2" xfId="1838" xr:uid="{00000000-0005-0000-0000-0000E40D0000}"/>
    <cellStyle name="Millares 3 5 2 2 2" xfId="1839" xr:uid="{00000000-0005-0000-0000-0000E50D0000}"/>
    <cellStyle name="Millares 3 5 2 2 2 2" xfId="1840" xr:uid="{00000000-0005-0000-0000-0000E60D0000}"/>
    <cellStyle name="Millares 3 5 2 2 2 2 2" xfId="1841" xr:uid="{00000000-0005-0000-0000-0000E70D0000}"/>
    <cellStyle name="Millares 3 5 2 2 2 2 2 2" xfId="1842" xr:uid="{00000000-0005-0000-0000-0000E80D0000}"/>
    <cellStyle name="Millares 3 5 2 2 2 2 2 2 2" xfId="3956" xr:uid="{00000000-0005-0000-0000-0000E90D0000}"/>
    <cellStyle name="Millares 3 5 2 2 2 2 2 3" xfId="1843" xr:uid="{00000000-0005-0000-0000-0000EA0D0000}"/>
    <cellStyle name="Millares 3 5 2 2 2 2 2 3 2" xfId="3957" xr:uid="{00000000-0005-0000-0000-0000EB0D0000}"/>
    <cellStyle name="Millares 3 5 2 2 2 2 2 4" xfId="3955" xr:uid="{00000000-0005-0000-0000-0000EC0D0000}"/>
    <cellStyle name="Millares 3 5 2 2 2 2 3" xfId="1844" xr:uid="{00000000-0005-0000-0000-0000ED0D0000}"/>
    <cellStyle name="Millares 3 5 2 2 2 2 3 2" xfId="3958" xr:uid="{00000000-0005-0000-0000-0000EE0D0000}"/>
    <cellStyle name="Millares 3 5 2 2 2 2 4" xfId="1845" xr:uid="{00000000-0005-0000-0000-0000EF0D0000}"/>
    <cellStyle name="Millares 3 5 2 2 2 2 4 2" xfId="3959" xr:uid="{00000000-0005-0000-0000-0000F00D0000}"/>
    <cellStyle name="Millares 3 5 2 2 2 2 5" xfId="3954" xr:uid="{00000000-0005-0000-0000-0000F10D0000}"/>
    <cellStyle name="Millares 3 5 2 2 2 3" xfId="1846" xr:uid="{00000000-0005-0000-0000-0000F20D0000}"/>
    <cellStyle name="Millares 3 5 2 2 2 3 2" xfId="1847" xr:uid="{00000000-0005-0000-0000-0000F30D0000}"/>
    <cellStyle name="Millares 3 5 2 2 2 3 2 2" xfId="3961" xr:uid="{00000000-0005-0000-0000-0000F40D0000}"/>
    <cellStyle name="Millares 3 5 2 2 2 3 3" xfId="1848" xr:uid="{00000000-0005-0000-0000-0000F50D0000}"/>
    <cellStyle name="Millares 3 5 2 2 2 3 3 2" xfId="3962" xr:uid="{00000000-0005-0000-0000-0000F60D0000}"/>
    <cellStyle name="Millares 3 5 2 2 2 3 4" xfId="3960" xr:uid="{00000000-0005-0000-0000-0000F70D0000}"/>
    <cellStyle name="Millares 3 5 2 2 2 4" xfId="1849" xr:uid="{00000000-0005-0000-0000-0000F80D0000}"/>
    <cellStyle name="Millares 3 5 2 2 2 4 2" xfId="3963" xr:uid="{00000000-0005-0000-0000-0000F90D0000}"/>
    <cellStyle name="Millares 3 5 2 2 2 5" xfId="1850" xr:uid="{00000000-0005-0000-0000-0000FA0D0000}"/>
    <cellStyle name="Millares 3 5 2 2 2 5 2" xfId="3964" xr:uid="{00000000-0005-0000-0000-0000FB0D0000}"/>
    <cellStyle name="Millares 3 5 2 2 2 6" xfId="3953" xr:uid="{00000000-0005-0000-0000-0000FC0D0000}"/>
    <cellStyle name="Millares 3 5 2 2 3" xfId="1851" xr:uid="{00000000-0005-0000-0000-0000FD0D0000}"/>
    <cellStyle name="Millares 3 5 2 2 3 2" xfId="1852" xr:uid="{00000000-0005-0000-0000-0000FE0D0000}"/>
    <cellStyle name="Millares 3 5 2 2 3 2 2" xfId="1853" xr:uid="{00000000-0005-0000-0000-0000FF0D0000}"/>
    <cellStyle name="Millares 3 5 2 2 3 2 2 2" xfId="3967" xr:uid="{00000000-0005-0000-0000-0000000E0000}"/>
    <cellStyle name="Millares 3 5 2 2 3 2 3" xfId="1854" xr:uid="{00000000-0005-0000-0000-0000010E0000}"/>
    <cellStyle name="Millares 3 5 2 2 3 2 3 2" xfId="3968" xr:uid="{00000000-0005-0000-0000-0000020E0000}"/>
    <cellStyle name="Millares 3 5 2 2 3 2 4" xfId="3966" xr:uid="{00000000-0005-0000-0000-0000030E0000}"/>
    <cellStyle name="Millares 3 5 2 2 3 3" xfId="1855" xr:uid="{00000000-0005-0000-0000-0000040E0000}"/>
    <cellStyle name="Millares 3 5 2 2 3 3 2" xfId="3969" xr:uid="{00000000-0005-0000-0000-0000050E0000}"/>
    <cellStyle name="Millares 3 5 2 2 3 4" xfId="1856" xr:uid="{00000000-0005-0000-0000-0000060E0000}"/>
    <cellStyle name="Millares 3 5 2 2 3 4 2" xfId="3970" xr:uid="{00000000-0005-0000-0000-0000070E0000}"/>
    <cellStyle name="Millares 3 5 2 2 3 5" xfId="3965" xr:uid="{00000000-0005-0000-0000-0000080E0000}"/>
    <cellStyle name="Millares 3 5 2 2 4" xfId="1857" xr:uid="{00000000-0005-0000-0000-0000090E0000}"/>
    <cellStyle name="Millares 3 5 2 2 4 2" xfId="1858" xr:uid="{00000000-0005-0000-0000-00000A0E0000}"/>
    <cellStyle name="Millares 3 5 2 2 4 2 2" xfId="3972" xr:uid="{00000000-0005-0000-0000-00000B0E0000}"/>
    <cellStyle name="Millares 3 5 2 2 4 3" xfId="1859" xr:uid="{00000000-0005-0000-0000-00000C0E0000}"/>
    <cellStyle name="Millares 3 5 2 2 4 3 2" xfId="3973" xr:uid="{00000000-0005-0000-0000-00000D0E0000}"/>
    <cellStyle name="Millares 3 5 2 2 4 4" xfId="3971" xr:uid="{00000000-0005-0000-0000-00000E0E0000}"/>
    <cellStyle name="Millares 3 5 2 2 5" xfId="1860" xr:uid="{00000000-0005-0000-0000-00000F0E0000}"/>
    <cellStyle name="Millares 3 5 2 2 5 2" xfId="3974" xr:uid="{00000000-0005-0000-0000-0000100E0000}"/>
    <cellStyle name="Millares 3 5 2 2 6" xfId="1861" xr:uid="{00000000-0005-0000-0000-0000110E0000}"/>
    <cellStyle name="Millares 3 5 2 2 6 2" xfId="3975" xr:uid="{00000000-0005-0000-0000-0000120E0000}"/>
    <cellStyle name="Millares 3 5 2 2 7" xfId="3952" xr:uid="{00000000-0005-0000-0000-0000130E0000}"/>
    <cellStyle name="Millares 3 5 2 3" xfId="1862" xr:uid="{00000000-0005-0000-0000-0000140E0000}"/>
    <cellStyle name="Millares 3 5 2 3 2" xfId="1863" xr:uid="{00000000-0005-0000-0000-0000150E0000}"/>
    <cellStyle name="Millares 3 5 2 3 2 2" xfId="1864" xr:uid="{00000000-0005-0000-0000-0000160E0000}"/>
    <cellStyle name="Millares 3 5 2 3 2 2 2" xfId="1865" xr:uid="{00000000-0005-0000-0000-0000170E0000}"/>
    <cellStyle name="Millares 3 5 2 3 2 2 2 2" xfId="3979" xr:uid="{00000000-0005-0000-0000-0000180E0000}"/>
    <cellStyle name="Millares 3 5 2 3 2 2 3" xfId="1866" xr:uid="{00000000-0005-0000-0000-0000190E0000}"/>
    <cellStyle name="Millares 3 5 2 3 2 2 3 2" xfId="3980" xr:uid="{00000000-0005-0000-0000-00001A0E0000}"/>
    <cellStyle name="Millares 3 5 2 3 2 2 4" xfId="3978" xr:uid="{00000000-0005-0000-0000-00001B0E0000}"/>
    <cellStyle name="Millares 3 5 2 3 2 3" xfId="1867" xr:uid="{00000000-0005-0000-0000-00001C0E0000}"/>
    <cellStyle name="Millares 3 5 2 3 2 3 2" xfId="3981" xr:uid="{00000000-0005-0000-0000-00001D0E0000}"/>
    <cellStyle name="Millares 3 5 2 3 2 4" xfId="1868" xr:uid="{00000000-0005-0000-0000-00001E0E0000}"/>
    <cellStyle name="Millares 3 5 2 3 2 4 2" xfId="3982" xr:uid="{00000000-0005-0000-0000-00001F0E0000}"/>
    <cellStyle name="Millares 3 5 2 3 2 5" xfId="3977" xr:uid="{00000000-0005-0000-0000-0000200E0000}"/>
    <cellStyle name="Millares 3 5 2 3 3" xfId="1869" xr:uid="{00000000-0005-0000-0000-0000210E0000}"/>
    <cellStyle name="Millares 3 5 2 3 3 2" xfId="1870" xr:uid="{00000000-0005-0000-0000-0000220E0000}"/>
    <cellStyle name="Millares 3 5 2 3 3 2 2" xfId="3984" xr:uid="{00000000-0005-0000-0000-0000230E0000}"/>
    <cellStyle name="Millares 3 5 2 3 3 3" xfId="1871" xr:uid="{00000000-0005-0000-0000-0000240E0000}"/>
    <cellStyle name="Millares 3 5 2 3 3 3 2" xfId="3985" xr:uid="{00000000-0005-0000-0000-0000250E0000}"/>
    <cellStyle name="Millares 3 5 2 3 3 4" xfId="3983" xr:uid="{00000000-0005-0000-0000-0000260E0000}"/>
    <cellStyle name="Millares 3 5 2 3 4" xfId="1872" xr:uid="{00000000-0005-0000-0000-0000270E0000}"/>
    <cellStyle name="Millares 3 5 2 3 4 2" xfId="3986" xr:uid="{00000000-0005-0000-0000-0000280E0000}"/>
    <cellStyle name="Millares 3 5 2 3 5" xfId="1873" xr:uid="{00000000-0005-0000-0000-0000290E0000}"/>
    <cellStyle name="Millares 3 5 2 3 5 2" xfId="3987" xr:uid="{00000000-0005-0000-0000-00002A0E0000}"/>
    <cellStyle name="Millares 3 5 2 3 6" xfId="3976" xr:uid="{00000000-0005-0000-0000-00002B0E0000}"/>
    <cellStyle name="Millares 3 5 2 4" xfId="1874" xr:uid="{00000000-0005-0000-0000-00002C0E0000}"/>
    <cellStyle name="Millares 3 5 2 4 2" xfId="1875" xr:uid="{00000000-0005-0000-0000-00002D0E0000}"/>
    <cellStyle name="Millares 3 5 2 4 2 2" xfId="1876" xr:uid="{00000000-0005-0000-0000-00002E0E0000}"/>
    <cellStyle name="Millares 3 5 2 4 2 2 2" xfId="3990" xr:uid="{00000000-0005-0000-0000-00002F0E0000}"/>
    <cellStyle name="Millares 3 5 2 4 2 3" xfId="1877" xr:uid="{00000000-0005-0000-0000-0000300E0000}"/>
    <cellStyle name="Millares 3 5 2 4 2 3 2" xfId="3991" xr:uid="{00000000-0005-0000-0000-0000310E0000}"/>
    <cellStyle name="Millares 3 5 2 4 2 4" xfId="3989" xr:uid="{00000000-0005-0000-0000-0000320E0000}"/>
    <cellStyle name="Millares 3 5 2 4 3" xfId="1878" xr:uid="{00000000-0005-0000-0000-0000330E0000}"/>
    <cellStyle name="Millares 3 5 2 4 3 2" xfId="3992" xr:uid="{00000000-0005-0000-0000-0000340E0000}"/>
    <cellStyle name="Millares 3 5 2 4 4" xfId="1879" xr:uid="{00000000-0005-0000-0000-0000350E0000}"/>
    <cellStyle name="Millares 3 5 2 4 4 2" xfId="3993" xr:uid="{00000000-0005-0000-0000-0000360E0000}"/>
    <cellStyle name="Millares 3 5 2 4 5" xfId="3988" xr:uid="{00000000-0005-0000-0000-0000370E0000}"/>
    <cellStyle name="Millares 3 5 2 5" xfId="1880" xr:uid="{00000000-0005-0000-0000-0000380E0000}"/>
    <cellStyle name="Millares 3 5 2 5 2" xfId="1881" xr:uid="{00000000-0005-0000-0000-0000390E0000}"/>
    <cellStyle name="Millares 3 5 2 5 2 2" xfId="3995" xr:uid="{00000000-0005-0000-0000-00003A0E0000}"/>
    <cellStyle name="Millares 3 5 2 5 3" xfId="1882" xr:uid="{00000000-0005-0000-0000-00003B0E0000}"/>
    <cellStyle name="Millares 3 5 2 5 3 2" xfId="3996" xr:uid="{00000000-0005-0000-0000-00003C0E0000}"/>
    <cellStyle name="Millares 3 5 2 5 4" xfId="3994" xr:uid="{00000000-0005-0000-0000-00003D0E0000}"/>
    <cellStyle name="Millares 3 5 2 6" xfId="1883" xr:uid="{00000000-0005-0000-0000-00003E0E0000}"/>
    <cellStyle name="Millares 3 5 2 6 2" xfId="3997" xr:uid="{00000000-0005-0000-0000-00003F0E0000}"/>
    <cellStyle name="Millares 3 5 2 7" xfId="1884" xr:uid="{00000000-0005-0000-0000-0000400E0000}"/>
    <cellStyle name="Millares 3 5 2 7 2" xfId="3998" xr:uid="{00000000-0005-0000-0000-0000410E0000}"/>
    <cellStyle name="Millares 3 5 2 8" xfId="3951" xr:uid="{00000000-0005-0000-0000-0000420E0000}"/>
    <cellStyle name="Millares 3 5 3" xfId="1885" xr:uid="{00000000-0005-0000-0000-0000430E0000}"/>
    <cellStyle name="Millares 3 5 3 2" xfId="1886" xr:uid="{00000000-0005-0000-0000-0000440E0000}"/>
    <cellStyle name="Millares 3 5 3 2 2" xfId="1887" xr:uid="{00000000-0005-0000-0000-0000450E0000}"/>
    <cellStyle name="Millares 3 5 3 2 2 2" xfId="1888" xr:uid="{00000000-0005-0000-0000-0000460E0000}"/>
    <cellStyle name="Millares 3 5 3 2 2 2 2" xfId="1889" xr:uid="{00000000-0005-0000-0000-0000470E0000}"/>
    <cellStyle name="Millares 3 5 3 2 2 2 2 2" xfId="4003" xr:uid="{00000000-0005-0000-0000-0000480E0000}"/>
    <cellStyle name="Millares 3 5 3 2 2 2 3" xfId="1890" xr:uid="{00000000-0005-0000-0000-0000490E0000}"/>
    <cellStyle name="Millares 3 5 3 2 2 2 3 2" xfId="4004" xr:uid="{00000000-0005-0000-0000-00004A0E0000}"/>
    <cellStyle name="Millares 3 5 3 2 2 2 4" xfId="4002" xr:uid="{00000000-0005-0000-0000-00004B0E0000}"/>
    <cellStyle name="Millares 3 5 3 2 2 3" xfId="1891" xr:uid="{00000000-0005-0000-0000-00004C0E0000}"/>
    <cellStyle name="Millares 3 5 3 2 2 3 2" xfId="4005" xr:uid="{00000000-0005-0000-0000-00004D0E0000}"/>
    <cellStyle name="Millares 3 5 3 2 2 4" xfId="1892" xr:uid="{00000000-0005-0000-0000-00004E0E0000}"/>
    <cellStyle name="Millares 3 5 3 2 2 4 2" xfId="4006" xr:uid="{00000000-0005-0000-0000-00004F0E0000}"/>
    <cellStyle name="Millares 3 5 3 2 2 5" xfId="4001" xr:uid="{00000000-0005-0000-0000-0000500E0000}"/>
    <cellStyle name="Millares 3 5 3 2 3" xfId="1893" xr:uid="{00000000-0005-0000-0000-0000510E0000}"/>
    <cellStyle name="Millares 3 5 3 2 3 2" xfId="1894" xr:uid="{00000000-0005-0000-0000-0000520E0000}"/>
    <cellStyle name="Millares 3 5 3 2 3 2 2" xfId="4008" xr:uid="{00000000-0005-0000-0000-0000530E0000}"/>
    <cellStyle name="Millares 3 5 3 2 3 3" xfId="1895" xr:uid="{00000000-0005-0000-0000-0000540E0000}"/>
    <cellStyle name="Millares 3 5 3 2 3 3 2" xfId="4009" xr:uid="{00000000-0005-0000-0000-0000550E0000}"/>
    <cellStyle name="Millares 3 5 3 2 3 4" xfId="4007" xr:uid="{00000000-0005-0000-0000-0000560E0000}"/>
    <cellStyle name="Millares 3 5 3 2 4" xfId="1896" xr:uid="{00000000-0005-0000-0000-0000570E0000}"/>
    <cellStyle name="Millares 3 5 3 2 4 2" xfId="4010" xr:uid="{00000000-0005-0000-0000-0000580E0000}"/>
    <cellStyle name="Millares 3 5 3 2 5" xfId="1897" xr:uid="{00000000-0005-0000-0000-0000590E0000}"/>
    <cellStyle name="Millares 3 5 3 2 5 2" xfId="4011" xr:uid="{00000000-0005-0000-0000-00005A0E0000}"/>
    <cellStyle name="Millares 3 5 3 2 6" xfId="4000" xr:uid="{00000000-0005-0000-0000-00005B0E0000}"/>
    <cellStyle name="Millares 3 5 3 3" xfId="1898" xr:uid="{00000000-0005-0000-0000-00005C0E0000}"/>
    <cellStyle name="Millares 3 5 3 3 2" xfId="1899" xr:uid="{00000000-0005-0000-0000-00005D0E0000}"/>
    <cellStyle name="Millares 3 5 3 3 2 2" xfId="1900" xr:uid="{00000000-0005-0000-0000-00005E0E0000}"/>
    <cellStyle name="Millares 3 5 3 3 2 2 2" xfId="4014" xr:uid="{00000000-0005-0000-0000-00005F0E0000}"/>
    <cellStyle name="Millares 3 5 3 3 2 3" xfId="1901" xr:uid="{00000000-0005-0000-0000-0000600E0000}"/>
    <cellStyle name="Millares 3 5 3 3 2 3 2" xfId="4015" xr:uid="{00000000-0005-0000-0000-0000610E0000}"/>
    <cellStyle name="Millares 3 5 3 3 2 4" xfId="4013" xr:uid="{00000000-0005-0000-0000-0000620E0000}"/>
    <cellStyle name="Millares 3 5 3 3 3" xfId="1902" xr:uid="{00000000-0005-0000-0000-0000630E0000}"/>
    <cellStyle name="Millares 3 5 3 3 3 2" xfId="4016" xr:uid="{00000000-0005-0000-0000-0000640E0000}"/>
    <cellStyle name="Millares 3 5 3 3 4" xfId="1903" xr:uid="{00000000-0005-0000-0000-0000650E0000}"/>
    <cellStyle name="Millares 3 5 3 3 4 2" xfId="4017" xr:uid="{00000000-0005-0000-0000-0000660E0000}"/>
    <cellStyle name="Millares 3 5 3 3 5" xfId="4012" xr:uid="{00000000-0005-0000-0000-0000670E0000}"/>
    <cellStyle name="Millares 3 5 3 4" xfId="1904" xr:uid="{00000000-0005-0000-0000-0000680E0000}"/>
    <cellStyle name="Millares 3 5 3 4 2" xfId="1905" xr:uid="{00000000-0005-0000-0000-0000690E0000}"/>
    <cellStyle name="Millares 3 5 3 4 2 2" xfId="4019" xr:uid="{00000000-0005-0000-0000-00006A0E0000}"/>
    <cellStyle name="Millares 3 5 3 4 3" xfId="1906" xr:uid="{00000000-0005-0000-0000-00006B0E0000}"/>
    <cellStyle name="Millares 3 5 3 4 3 2" xfId="4020" xr:uid="{00000000-0005-0000-0000-00006C0E0000}"/>
    <cellStyle name="Millares 3 5 3 4 4" xfId="4018" xr:uid="{00000000-0005-0000-0000-00006D0E0000}"/>
    <cellStyle name="Millares 3 5 3 5" xfId="1907" xr:uid="{00000000-0005-0000-0000-00006E0E0000}"/>
    <cellStyle name="Millares 3 5 3 5 2" xfId="4021" xr:uid="{00000000-0005-0000-0000-00006F0E0000}"/>
    <cellStyle name="Millares 3 5 3 6" xfId="1908" xr:uid="{00000000-0005-0000-0000-0000700E0000}"/>
    <cellStyle name="Millares 3 5 3 6 2" xfId="4022" xr:uid="{00000000-0005-0000-0000-0000710E0000}"/>
    <cellStyle name="Millares 3 5 3 7" xfId="3999" xr:uid="{00000000-0005-0000-0000-0000720E0000}"/>
    <cellStyle name="Millares 3 5 4" xfId="1909" xr:uid="{00000000-0005-0000-0000-0000730E0000}"/>
    <cellStyle name="Millares 3 5 4 2" xfId="1910" xr:uid="{00000000-0005-0000-0000-0000740E0000}"/>
    <cellStyle name="Millares 3 5 4 2 2" xfId="1911" xr:uid="{00000000-0005-0000-0000-0000750E0000}"/>
    <cellStyle name="Millares 3 5 4 2 2 2" xfId="1912" xr:uid="{00000000-0005-0000-0000-0000760E0000}"/>
    <cellStyle name="Millares 3 5 4 2 2 2 2" xfId="4026" xr:uid="{00000000-0005-0000-0000-0000770E0000}"/>
    <cellStyle name="Millares 3 5 4 2 2 3" xfId="1913" xr:uid="{00000000-0005-0000-0000-0000780E0000}"/>
    <cellStyle name="Millares 3 5 4 2 2 3 2" xfId="4027" xr:uid="{00000000-0005-0000-0000-0000790E0000}"/>
    <cellStyle name="Millares 3 5 4 2 2 4" xfId="4025" xr:uid="{00000000-0005-0000-0000-00007A0E0000}"/>
    <cellStyle name="Millares 3 5 4 2 3" xfId="1914" xr:uid="{00000000-0005-0000-0000-00007B0E0000}"/>
    <cellStyle name="Millares 3 5 4 2 3 2" xfId="4028" xr:uid="{00000000-0005-0000-0000-00007C0E0000}"/>
    <cellStyle name="Millares 3 5 4 2 4" xfId="1915" xr:uid="{00000000-0005-0000-0000-00007D0E0000}"/>
    <cellStyle name="Millares 3 5 4 2 4 2" xfId="4029" xr:uid="{00000000-0005-0000-0000-00007E0E0000}"/>
    <cellStyle name="Millares 3 5 4 2 5" xfId="4024" xr:uid="{00000000-0005-0000-0000-00007F0E0000}"/>
    <cellStyle name="Millares 3 5 4 3" xfId="1916" xr:uid="{00000000-0005-0000-0000-0000800E0000}"/>
    <cellStyle name="Millares 3 5 4 3 2" xfId="1917" xr:uid="{00000000-0005-0000-0000-0000810E0000}"/>
    <cellStyle name="Millares 3 5 4 3 2 2" xfId="4031" xr:uid="{00000000-0005-0000-0000-0000820E0000}"/>
    <cellStyle name="Millares 3 5 4 3 3" xfId="1918" xr:uid="{00000000-0005-0000-0000-0000830E0000}"/>
    <cellStyle name="Millares 3 5 4 3 3 2" xfId="4032" xr:uid="{00000000-0005-0000-0000-0000840E0000}"/>
    <cellStyle name="Millares 3 5 4 3 4" xfId="4030" xr:uid="{00000000-0005-0000-0000-0000850E0000}"/>
    <cellStyle name="Millares 3 5 4 4" xfId="1919" xr:uid="{00000000-0005-0000-0000-0000860E0000}"/>
    <cellStyle name="Millares 3 5 4 4 2" xfId="4033" xr:uid="{00000000-0005-0000-0000-0000870E0000}"/>
    <cellStyle name="Millares 3 5 4 5" xfId="1920" xr:uid="{00000000-0005-0000-0000-0000880E0000}"/>
    <cellStyle name="Millares 3 5 4 5 2" xfId="4034" xr:uid="{00000000-0005-0000-0000-0000890E0000}"/>
    <cellStyle name="Millares 3 5 4 6" xfId="4023" xr:uid="{00000000-0005-0000-0000-00008A0E0000}"/>
    <cellStyle name="Millares 3 5 5" xfId="1921" xr:uid="{00000000-0005-0000-0000-00008B0E0000}"/>
    <cellStyle name="Millares 3 5 5 2" xfId="1922" xr:uid="{00000000-0005-0000-0000-00008C0E0000}"/>
    <cellStyle name="Millares 3 5 5 2 2" xfId="1923" xr:uid="{00000000-0005-0000-0000-00008D0E0000}"/>
    <cellStyle name="Millares 3 5 5 2 2 2" xfId="4037" xr:uid="{00000000-0005-0000-0000-00008E0E0000}"/>
    <cellStyle name="Millares 3 5 5 2 3" xfId="1924" xr:uid="{00000000-0005-0000-0000-00008F0E0000}"/>
    <cellStyle name="Millares 3 5 5 2 3 2" xfId="4038" xr:uid="{00000000-0005-0000-0000-0000900E0000}"/>
    <cellStyle name="Millares 3 5 5 2 4" xfId="4036" xr:uid="{00000000-0005-0000-0000-0000910E0000}"/>
    <cellStyle name="Millares 3 5 5 3" xfId="1925" xr:uid="{00000000-0005-0000-0000-0000920E0000}"/>
    <cellStyle name="Millares 3 5 5 3 2" xfId="4039" xr:uid="{00000000-0005-0000-0000-0000930E0000}"/>
    <cellStyle name="Millares 3 5 5 4" xfId="1926" xr:uid="{00000000-0005-0000-0000-0000940E0000}"/>
    <cellStyle name="Millares 3 5 5 4 2" xfId="4040" xr:uid="{00000000-0005-0000-0000-0000950E0000}"/>
    <cellStyle name="Millares 3 5 5 5" xfId="4035" xr:uid="{00000000-0005-0000-0000-0000960E0000}"/>
    <cellStyle name="Millares 3 5 6" xfId="1927" xr:uid="{00000000-0005-0000-0000-0000970E0000}"/>
    <cellStyle name="Millares 3 5 6 2" xfId="1928" xr:uid="{00000000-0005-0000-0000-0000980E0000}"/>
    <cellStyle name="Millares 3 5 6 2 2" xfId="4042" xr:uid="{00000000-0005-0000-0000-0000990E0000}"/>
    <cellStyle name="Millares 3 5 6 3" xfId="1929" xr:uid="{00000000-0005-0000-0000-00009A0E0000}"/>
    <cellStyle name="Millares 3 5 6 3 2" xfId="4043" xr:uid="{00000000-0005-0000-0000-00009B0E0000}"/>
    <cellStyle name="Millares 3 5 6 4" xfId="4041" xr:uid="{00000000-0005-0000-0000-00009C0E0000}"/>
    <cellStyle name="Millares 3 5 7" xfId="1930" xr:uid="{00000000-0005-0000-0000-00009D0E0000}"/>
    <cellStyle name="Millares 3 5 7 2" xfId="4044" xr:uid="{00000000-0005-0000-0000-00009E0E0000}"/>
    <cellStyle name="Millares 3 5 8" xfId="1931" xr:uid="{00000000-0005-0000-0000-00009F0E0000}"/>
    <cellStyle name="Millares 3 5 8 2" xfId="4045" xr:uid="{00000000-0005-0000-0000-0000A00E0000}"/>
    <cellStyle name="Millares 3 5 9" xfId="3950" xr:uid="{00000000-0005-0000-0000-0000A10E0000}"/>
    <cellStyle name="Millares 3 6" xfId="1932" xr:uid="{00000000-0005-0000-0000-0000A20E0000}"/>
    <cellStyle name="Millares 3 6 2" xfId="1933" xr:uid="{00000000-0005-0000-0000-0000A30E0000}"/>
    <cellStyle name="Millares 3 6 2 2" xfId="1934" xr:uid="{00000000-0005-0000-0000-0000A40E0000}"/>
    <cellStyle name="Millares 3 6 2 2 2" xfId="1935" xr:uid="{00000000-0005-0000-0000-0000A50E0000}"/>
    <cellStyle name="Millares 3 6 2 2 2 2" xfId="1936" xr:uid="{00000000-0005-0000-0000-0000A60E0000}"/>
    <cellStyle name="Millares 3 6 2 2 2 2 2" xfId="1937" xr:uid="{00000000-0005-0000-0000-0000A70E0000}"/>
    <cellStyle name="Millares 3 6 2 2 2 2 2 2" xfId="1938" xr:uid="{00000000-0005-0000-0000-0000A80E0000}"/>
    <cellStyle name="Millares 3 6 2 2 2 2 2 2 2" xfId="4052" xr:uid="{00000000-0005-0000-0000-0000A90E0000}"/>
    <cellStyle name="Millares 3 6 2 2 2 2 2 3" xfId="1939" xr:uid="{00000000-0005-0000-0000-0000AA0E0000}"/>
    <cellStyle name="Millares 3 6 2 2 2 2 2 3 2" xfId="4053" xr:uid="{00000000-0005-0000-0000-0000AB0E0000}"/>
    <cellStyle name="Millares 3 6 2 2 2 2 2 4" xfId="4051" xr:uid="{00000000-0005-0000-0000-0000AC0E0000}"/>
    <cellStyle name="Millares 3 6 2 2 2 2 3" xfId="1940" xr:uid="{00000000-0005-0000-0000-0000AD0E0000}"/>
    <cellStyle name="Millares 3 6 2 2 2 2 3 2" xfId="4054" xr:uid="{00000000-0005-0000-0000-0000AE0E0000}"/>
    <cellStyle name="Millares 3 6 2 2 2 2 4" xfId="1941" xr:uid="{00000000-0005-0000-0000-0000AF0E0000}"/>
    <cellStyle name="Millares 3 6 2 2 2 2 4 2" xfId="4055" xr:uid="{00000000-0005-0000-0000-0000B00E0000}"/>
    <cellStyle name="Millares 3 6 2 2 2 2 5" xfId="4050" xr:uid="{00000000-0005-0000-0000-0000B10E0000}"/>
    <cellStyle name="Millares 3 6 2 2 2 3" xfId="1942" xr:uid="{00000000-0005-0000-0000-0000B20E0000}"/>
    <cellStyle name="Millares 3 6 2 2 2 3 2" xfId="1943" xr:uid="{00000000-0005-0000-0000-0000B30E0000}"/>
    <cellStyle name="Millares 3 6 2 2 2 3 2 2" xfId="4057" xr:uid="{00000000-0005-0000-0000-0000B40E0000}"/>
    <cellStyle name="Millares 3 6 2 2 2 3 3" xfId="1944" xr:uid="{00000000-0005-0000-0000-0000B50E0000}"/>
    <cellStyle name="Millares 3 6 2 2 2 3 3 2" xfId="4058" xr:uid="{00000000-0005-0000-0000-0000B60E0000}"/>
    <cellStyle name="Millares 3 6 2 2 2 3 4" xfId="4056" xr:uid="{00000000-0005-0000-0000-0000B70E0000}"/>
    <cellStyle name="Millares 3 6 2 2 2 4" xfId="1945" xr:uid="{00000000-0005-0000-0000-0000B80E0000}"/>
    <cellStyle name="Millares 3 6 2 2 2 4 2" xfId="4059" xr:uid="{00000000-0005-0000-0000-0000B90E0000}"/>
    <cellStyle name="Millares 3 6 2 2 2 5" xfId="1946" xr:uid="{00000000-0005-0000-0000-0000BA0E0000}"/>
    <cellStyle name="Millares 3 6 2 2 2 5 2" xfId="4060" xr:uid="{00000000-0005-0000-0000-0000BB0E0000}"/>
    <cellStyle name="Millares 3 6 2 2 2 6" xfId="4049" xr:uid="{00000000-0005-0000-0000-0000BC0E0000}"/>
    <cellStyle name="Millares 3 6 2 2 3" xfId="1947" xr:uid="{00000000-0005-0000-0000-0000BD0E0000}"/>
    <cellStyle name="Millares 3 6 2 2 3 2" xfId="1948" xr:uid="{00000000-0005-0000-0000-0000BE0E0000}"/>
    <cellStyle name="Millares 3 6 2 2 3 2 2" xfId="1949" xr:uid="{00000000-0005-0000-0000-0000BF0E0000}"/>
    <cellStyle name="Millares 3 6 2 2 3 2 2 2" xfId="4063" xr:uid="{00000000-0005-0000-0000-0000C00E0000}"/>
    <cellStyle name="Millares 3 6 2 2 3 2 3" xfId="1950" xr:uid="{00000000-0005-0000-0000-0000C10E0000}"/>
    <cellStyle name="Millares 3 6 2 2 3 2 3 2" xfId="4064" xr:uid="{00000000-0005-0000-0000-0000C20E0000}"/>
    <cellStyle name="Millares 3 6 2 2 3 2 4" xfId="4062" xr:uid="{00000000-0005-0000-0000-0000C30E0000}"/>
    <cellStyle name="Millares 3 6 2 2 3 3" xfId="1951" xr:uid="{00000000-0005-0000-0000-0000C40E0000}"/>
    <cellStyle name="Millares 3 6 2 2 3 3 2" xfId="4065" xr:uid="{00000000-0005-0000-0000-0000C50E0000}"/>
    <cellStyle name="Millares 3 6 2 2 3 4" xfId="1952" xr:uid="{00000000-0005-0000-0000-0000C60E0000}"/>
    <cellStyle name="Millares 3 6 2 2 3 4 2" xfId="4066" xr:uid="{00000000-0005-0000-0000-0000C70E0000}"/>
    <cellStyle name="Millares 3 6 2 2 3 5" xfId="4061" xr:uid="{00000000-0005-0000-0000-0000C80E0000}"/>
    <cellStyle name="Millares 3 6 2 2 4" xfId="1953" xr:uid="{00000000-0005-0000-0000-0000C90E0000}"/>
    <cellStyle name="Millares 3 6 2 2 4 2" xfId="1954" xr:uid="{00000000-0005-0000-0000-0000CA0E0000}"/>
    <cellStyle name="Millares 3 6 2 2 4 2 2" xfId="4068" xr:uid="{00000000-0005-0000-0000-0000CB0E0000}"/>
    <cellStyle name="Millares 3 6 2 2 4 3" xfId="1955" xr:uid="{00000000-0005-0000-0000-0000CC0E0000}"/>
    <cellStyle name="Millares 3 6 2 2 4 3 2" xfId="4069" xr:uid="{00000000-0005-0000-0000-0000CD0E0000}"/>
    <cellStyle name="Millares 3 6 2 2 4 4" xfId="4067" xr:uid="{00000000-0005-0000-0000-0000CE0E0000}"/>
    <cellStyle name="Millares 3 6 2 2 5" xfId="1956" xr:uid="{00000000-0005-0000-0000-0000CF0E0000}"/>
    <cellStyle name="Millares 3 6 2 2 5 2" xfId="4070" xr:uid="{00000000-0005-0000-0000-0000D00E0000}"/>
    <cellStyle name="Millares 3 6 2 2 6" xfId="1957" xr:uid="{00000000-0005-0000-0000-0000D10E0000}"/>
    <cellStyle name="Millares 3 6 2 2 6 2" xfId="4071" xr:uid="{00000000-0005-0000-0000-0000D20E0000}"/>
    <cellStyle name="Millares 3 6 2 2 7" xfId="4048" xr:uid="{00000000-0005-0000-0000-0000D30E0000}"/>
    <cellStyle name="Millares 3 6 2 3" xfId="1958" xr:uid="{00000000-0005-0000-0000-0000D40E0000}"/>
    <cellStyle name="Millares 3 6 2 3 2" xfId="1959" xr:uid="{00000000-0005-0000-0000-0000D50E0000}"/>
    <cellStyle name="Millares 3 6 2 3 2 2" xfId="1960" xr:uid="{00000000-0005-0000-0000-0000D60E0000}"/>
    <cellStyle name="Millares 3 6 2 3 2 2 2" xfId="1961" xr:uid="{00000000-0005-0000-0000-0000D70E0000}"/>
    <cellStyle name="Millares 3 6 2 3 2 2 2 2" xfId="4075" xr:uid="{00000000-0005-0000-0000-0000D80E0000}"/>
    <cellStyle name="Millares 3 6 2 3 2 2 3" xfId="1962" xr:uid="{00000000-0005-0000-0000-0000D90E0000}"/>
    <cellStyle name="Millares 3 6 2 3 2 2 3 2" xfId="4076" xr:uid="{00000000-0005-0000-0000-0000DA0E0000}"/>
    <cellStyle name="Millares 3 6 2 3 2 2 4" xfId="4074" xr:uid="{00000000-0005-0000-0000-0000DB0E0000}"/>
    <cellStyle name="Millares 3 6 2 3 2 3" xfId="1963" xr:uid="{00000000-0005-0000-0000-0000DC0E0000}"/>
    <cellStyle name="Millares 3 6 2 3 2 3 2" xfId="4077" xr:uid="{00000000-0005-0000-0000-0000DD0E0000}"/>
    <cellStyle name="Millares 3 6 2 3 2 4" xfId="1964" xr:uid="{00000000-0005-0000-0000-0000DE0E0000}"/>
    <cellStyle name="Millares 3 6 2 3 2 4 2" xfId="4078" xr:uid="{00000000-0005-0000-0000-0000DF0E0000}"/>
    <cellStyle name="Millares 3 6 2 3 2 5" xfId="4073" xr:uid="{00000000-0005-0000-0000-0000E00E0000}"/>
    <cellStyle name="Millares 3 6 2 3 3" xfId="1965" xr:uid="{00000000-0005-0000-0000-0000E10E0000}"/>
    <cellStyle name="Millares 3 6 2 3 3 2" xfId="1966" xr:uid="{00000000-0005-0000-0000-0000E20E0000}"/>
    <cellStyle name="Millares 3 6 2 3 3 2 2" xfId="4080" xr:uid="{00000000-0005-0000-0000-0000E30E0000}"/>
    <cellStyle name="Millares 3 6 2 3 3 3" xfId="1967" xr:uid="{00000000-0005-0000-0000-0000E40E0000}"/>
    <cellStyle name="Millares 3 6 2 3 3 3 2" xfId="4081" xr:uid="{00000000-0005-0000-0000-0000E50E0000}"/>
    <cellStyle name="Millares 3 6 2 3 3 4" xfId="4079" xr:uid="{00000000-0005-0000-0000-0000E60E0000}"/>
    <cellStyle name="Millares 3 6 2 3 4" xfId="1968" xr:uid="{00000000-0005-0000-0000-0000E70E0000}"/>
    <cellStyle name="Millares 3 6 2 3 4 2" xfId="4082" xr:uid="{00000000-0005-0000-0000-0000E80E0000}"/>
    <cellStyle name="Millares 3 6 2 3 5" xfId="1969" xr:uid="{00000000-0005-0000-0000-0000E90E0000}"/>
    <cellStyle name="Millares 3 6 2 3 5 2" xfId="4083" xr:uid="{00000000-0005-0000-0000-0000EA0E0000}"/>
    <cellStyle name="Millares 3 6 2 3 6" xfId="4072" xr:uid="{00000000-0005-0000-0000-0000EB0E0000}"/>
    <cellStyle name="Millares 3 6 2 4" xfId="1970" xr:uid="{00000000-0005-0000-0000-0000EC0E0000}"/>
    <cellStyle name="Millares 3 6 2 4 2" xfId="1971" xr:uid="{00000000-0005-0000-0000-0000ED0E0000}"/>
    <cellStyle name="Millares 3 6 2 4 2 2" xfId="1972" xr:uid="{00000000-0005-0000-0000-0000EE0E0000}"/>
    <cellStyle name="Millares 3 6 2 4 2 2 2" xfId="4086" xr:uid="{00000000-0005-0000-0000-0000EF0E0000}"/>
    <cellStyle name="Millares 3 6 2 4 2 3" xfId="1973" xr:uid="{00000000-0005-0000-0000-0000F00E0000}"/>
    <cellStyle name="Millares 3 6 2 4 2 3 2" xfId="4087" xr:uid="{00000000-0005-0000-0000-0000F10E0000}"/>
    <cellStyle name="Millares 3 6 2 4 2 4" xfId="4085" xr:uid="{00000000-0005-0000-0000-0000F20E0000}"/>
    <cellStyle name="Millares 3 6 2 4 3" xfId="1974" xr:uid="{00000000-0005-0000-0000-0000F30E0000}"/>
    <cellStyle name="Millares 3 6 2 4 3 2" xfId="4088" xr:uid="{00000000-0005-0000-0000-0000F40E0000}"/>
    <cellStyle name="Millares 3 6 2 4 4" xfId="1975" xr:uid="{00000000-0005-0000-0000-0000F50E0000}"/>
    <cellStyle name="Millares 3 6 2 4 4 2" xfId="4089" xr:uid="{00000000-0005-0000-0000-0000F60E0000}"/>
    <cellStyle name="Millares 3 6 2 4 5" xfId="4084" xr:uid="{00000000-0005-0000-0000-0000F70E0000}"/>
    <cellStyle name="Millares 3 6 2 5" xfId="1976" xr:uid="{00000000-0005-0000-0000-0000F80E0000}"/>
    <cellStyle name="Millares 3 6 2 5 2" xfId="1977" xr:uid="{00000000-0005-0000-0000-0000F90E0000}"/>
    <cellStyle name="Millares 3 6 2 5 2 2" xfId="4091" xr:uid="{00000000-0005-0000-0000-0000FA0E0000}"/>
    <cellStyle name="Millares 3 6 2 5 3" xfId="1978" xr:uid="{00000000-0005-0000-0000-0000FB0E0000}"/>
    <cellStyle name="Millares 3 6 2 5 3 2" xfId="4092" xr:uid="{00000000-0005-0000-0000-0000FC0E0000}"/>
    <cellStyle name="Millares 3 6 2 5 4" xfId="4090" xr:uid="{00000000-0005-0000-0000-0000FD0E0000}"/>
    <cellStyle name="Millares 3 6 2 6" xfId="1979" xr:uid="{00000000-0005-0000-0000-0000FE0E0000}"/>
    <cellStyle name="Millares 3 6 2 6 2" xfId="4093" xr:uid="{00000000-0005-0000-0000-0000FF0E0000}"/>
    <cellStyle name="Millares 3 6 2 7" xfId="1980" xr:uid="{00000000-0005-0000-0000-0000000F0000}"/>
    <cellStyle name="Millares 3 6 2 7 2" xfId="4094" xr:uid="{00000000-0005-0000-0000-0000010F0000}"/>
    <cellStyle name="Millares 3 6 2 8" xfId="4047" xr:uid="{00000000-0005-0000-0000-0000020F0000}"/>
    <cellStyle name="Millares 3 6 3" xfId="1981" xr:uid="{00000000-0005-0000-0000-0000030F0000}"/>
    <cellStyle name="Millares 3 6 3 2" xfId="1982" xr:uid="{00000000-0005-0000-0000-0000040F0000}"/>
    <cellStyle name="Millares 3 6 3 2 2" xfId="1983" xr:uid="{00000000-0005-0000-0000-0000050F0000}"/>
    <cellStyle name="Millares 3 6 3 2 2 2" xfId="1984" xr:uid="{00000000-0005-0000-0000-0000060F0000}"/>
    <cellStyle name="Millares 3 6 3 2 2 2 2" xfId="1985" xr:uid="{00000000-0005-0000-0000-0000070F0000}"/>
    <cellStyle name="Millares 3 6 3 2 2 2 2 2" xfId="4099" xr:uid="{00000000-0005-0000-0000-0000080F0000}"/>
    <cellStyle name="Millares 3 6 3 2 2 2 3" xfId="1986" xr:uid="{00000000-0005-0000-0000-0000090F0000}"/>
    <cellStyle name="Millares 3 6 3 2 2 2 3 2" xfId="4100" xr:uid="{00000000-0005-0000-0000-00000A0F0000}"/>
    <cellStyle name="Millares 3 6 3 2 2 2 4" xfId="4098" xr:uid="{00000000-0005-0000-0000-00000B0F0000}"/>
    <cellStyle name="Millares 3 6 3 2 2 3" xfId="1987" xr:uid="{00000000-0005-0000-0000-00000C0F0000}"/>
    <cellStyle name="Millares 3 6 3 2 2 3 2" xfId="4101" xr:uid="{00000000-0005-0000-0000-00000D0F0000}"/>
    <cellStyle name="Millares 3 6 3 2 2 4" xfId="1988" xr:uid="{00000000-0005-0000-0000-00000E0F0000}"/>
    <cellStyle name="Millares 3 6 3 2 2 4 2" xfId="4102" xr:uid="{00000000-0005-0000-0000-00000F0F0000}"/>
    <cellStyle name="Millares 3 6 3 2 2 5" xfId="4097" xr:uid="{00000000-0005-0000-0000-0000100F0000}"/>
    <cellStyle name="Millares 3 6 3 2 3" xfId="1989" xr:uid="{00000000-0005-0000-0000-0000110F0000}"/>
    <cellStyle name="Millares 3 6 3 2 3 2" xfId="1990" xr:uid="{00000000-0005-0000-0000-0000120F0000}"/>
    <cellStyle name="Millares 3 6 3 2 3 2 2" xfId="4104" xr:uid="{00000000-0005-0000-0000-0000130F0000}"/>
    <cellStyle name="Millares 3 6 3 2 3 3" xfId="1991" xr:uid="{00000000-0005-0000-0000-0000140F0000}"/>
    <cellStyle name="Millares 3 6 3 2 3 3 2" xfId="4105" xr:uid="{00000000-0005-0000-0000-0000150F0000}"/>
    <cellStyle name="Millares 3 6 3 2 3 4" xfId="4103" xr:uid="{00000000-0005-0000-0000-0000160F0000}"/>
    <cellStyle name="Millares 3 6 3 2 4" xfId="1992" xr:uid="{00000000-0005-0000-0000-0000170F0000}"/>
    <cellStyle name="Millares 3 6 3 2 4 2" xfId="4106" xr:uid="{00000000-0005-0000-0000-0000180F0000}"/>
    <cellStyle name="Millares 3 6 3 2 5" xfId="1993" xr:uid="{00000000-0005-0000-0000-0000190F0000}"/>
    <cellStyle name="Millares 3 6 3 2 5 2" xfId="4107" xr:uid="{00000000-0005-0000-0000-00001A0F0000}"/>
    <cellStyle name="Millares 3 6 3 2 6" xfId="4096" xr:uid="{00000000-0005-0000-0000-00001B0F0000}"/>
    <cellStyle name="Millares 3 6 3 3" xfId="1994" xr:uid="{00000000-0005-0000-0000-00001C0F0000}"/>
    <cellStyle name="Millares 3 6 3 3 2" xfId="1995" xr:uid="{00000000-0005-0000-0000-00001D0F0000}"/>
    <cellStyle name="Millares 3 6 3 3 2 2" xfId="1996" xr:uid="{00000000-0005-0000-0000-00001E0F0000}"/>
    <cellStyle name="Millares 3 6 3 3 2 2 2" xfId="4110" xr:uid="{00000000-0005-0000-0000-00001F0F0000}"/>
    <cellStyle name="Millares 3 6 3 3 2 3" xfId="1997" xr:uid="{00000000-0005-0000-0000-0000200F0000}"/>
    <cellStyle name="Millares 3 6 3 3 2 3 2" xfId="4111" xr:uid="{00000000-0005-0000-0000-0000210F0000}"/>
    <cellStyle name="Millares 3 6 3 3 2 4" xfId="4109" xr:uid="{00000000-0005-0000-0000-0000220F0000}"/>
    <cellStyle name="Millares 3 6 3 3 3" xfId="1998" xr:uid="{00000000-0005-0000-0000-0000230F0000}"/>
    <cellStyle name="Millares 3 6 3 3 3 2" xfId="4112" xr:uid="{00000000-0005-0000-0000-0000240F0000}"/>
    <cellStyle name="Millares 3 6 3 3 4" xfId="1999" xr:uid="{00000000-0005-0000-0000-0000250F0000}"/>
    <cellStyle name="Millares 3 6 3 3 4 2" xfId="4113" xr:uid="{00000000-0005-0000-0000-0000260F0000}"/>
    <cellStyle name="Millares 3 6 3 3 5" xfId="4108" xr:uid="{00000000-0005-0000-0000-0000270F0000}"/>
    <cellStyle name="Millares 3 6 3 4" xfId="2000" xr:uid="{00000000-0005-0000-0000-0000280F0000}"/>
    <cellStyle name="Millares 3 6 3 4 2" xfId="2001" xr:uid="{00000000-0005-0000-0000-0000290F0000}"/>
    <cellStyle name="Millares 3 6 3 4 2 2" xfId="4115" xr:uid="{00000000-0005-0000-0000-00002A0F0000}"/>
    <cellStyle name="Millares 3 6 3 4 3" xfId="2002" xr:uid="{00000000-0005-0000-0000-00002B0F0000}"/>
    <cellStyle name="Millares 3 6 3 4 3 2" xfId="4116" xr:uid="{00000000-0005-0000-0000-00002C0F0000}"/>
    <cellStyle name="Millares 3 6 3 4 4" xfId="4114" xr:uid="{00000000-0005-0000-0000-00002D0F0000}"/>
    <cellStyle name="Millares 3 6 3 5" xfId="2003" xr:uid="{00000000-0005-0000-0000-00002E0F0000}"/>
    <cellStyle name="Millares 3 6 3 5 2" xfId="4117" xr:uid="{00000000-0005-0000-0000-00002F0F0000}"/>
    <cellStyle name="Millares 3 6 3 6" xfId="2004" xr:uid="{00000000-0005-0000-0000-0000300F0000}"/>
    <cellStyle name="Millares 3 6 3 6 2" xfId="4118" xr:uid="{00000000-0005-0000-0000-0000310F0000}"/>
    <cellStyle name="Millares 3 6 3 7" xfId="4095" xr:uid="{00000000-0005-0000-0000-0000320F0000}"/>
    <cellStyle name="Millares 3 6 4" xfId="2005" xr:uid="{00000000-0005-0000-0000-0000330F0000}"/>
    <cellStyle name="Millares 3 6 4 2" xfId="2006" xr:uid="{00000000-0005-0000-0000-0000340F0000}"/>
    <cellStyle name="Millares 3 6 4 2 2" xfId="2007" xr:uid="{00000000-0005-0000-0000-0000350F0000}"/>
    <cellStyle name="Millares 3 6 4 2 2 2" xfId="2008" xr:uid="{00000000-0005-0000-0000-0000360F0000}"/>
    <cellStyle name="Millares 3 6 4 2 2 2 2" xfId="4122" xr:uid="{00000000-0005-0000-0000-0000370F0000}"/>
    <cellStyle name="Millares 3 6 4 2 2 3" xfId="2009" xr:uid="{00000000-0005-0000-0000-0000380F0000}"/>
    <cellStyle name="Millares 3 6 4 2 2 3 2" xfId="4123" xr:uid="{00000000-0005-0000-0000-0000390F0000}"/>
    <cellStyle name="Millares 3 6 4 2 2 4" xfId="4121" xr:uid="{00000000-0005-0000-0000-00003A0F0000}"/>
    <cellStyle name="Millares 3 6 4 2 3" xfId="2010" xr:uid="{00000000-0005-0000-0000-00003B0F0000}"/>
    <cellStyle name="Millares 3 6 4 2 3 2" xfId="4124" xr:uid="{00000000-0005-0000-0000-00003C0F0000}"/>
    <cellStyle name="Millares 3 6 4 2 4" xfId="2011" xr:uid="{00000000-0005-0000-0000-00003D0F0000}"/>
    <cellStyle name="Millares 3 6 4 2 4 2" xfId="4125" xr:uid="{00000000-0005-0000-0000-00003E0F0000}"/>
    <cellStyle name="Millares 3 6 4 2 5" xfId="4120" xr:uid="{00000000-0005-0000-0000-00003F0F0000}"/>
    <cellStyle name="Millares 3 6 4 3" xfId="2012" xr:uid="{00000000-0005-0000-0000-0000400F0000}"/>
    <cellStyle name="Millares 3 6 4 3 2" xfId="2013" xr:uid="{00000000-0005-0000-0000-0000410F0000}"/>
    <cellStyle name="Millares 3 6 4 3 2 2" xfId="4127" xr:uid="{00000000-0005-0000-0000-0000420F0000}"/>
    <cellStyle name="Millares 3 6 4 3 3" xfId="2014" xr:uid="{00000000-0005-0000-0000-0000430F0000}"/>
    <cellStyle name="Millares 3 6 4 3 3 2" xfId="4128" xr:uid="{00000000-0005-0000-0000-0000440F0000}"/>
    <cellStyle name="Millares 3 6 4 3 4" xfId="4126" xr:uid="{00000000-0005-0000-0000-0000450F0000}"/>
    <cellStyle name="Millares 3 6 4 4" xfId="2015" xr:uid="{00000000-0005-0000-0000-0000460F0000}"/>
    <cellStyle name="Millares 3 6 4 4 2" xfId="4129" xr:uid="{00000000-0005-0000-0000-0000470F0000}"/>
    <cellStyle name="Millares 3 6 4 5" xfId="2016" xr:uid="{00000000-0005-0000-0000-0000480F0000}"/>
    <cellStyle name="Millares 3 6 4 5 2" xfId="4130" xr:uid="{00000000-0005-0000-0000-0000490F0000}"/>
    <cellStyle name="Millares 3 6 4 6" xfId="4119" xr:uid="{00000000-0005-0000-0000-00004A0F0000}"/>
    <cellStyle name="Millares 3 6 5" xfId="2017" xr:uid="{00000000-0005-0000-0000-00004B0F0000}"/>
    <cellStyle name="Millares 3 6 5 2" xfId="2018" xr:uid="{00000000-0005-0000-0000-00004C0F0000}"/>
    <cellStyle name="Millares 3 6 5 2 2" xfId="2019" xr:uid="{00000000-0005-0000-0000-00004D0F0000}"/>
    <cellStyle name="Millares 3 6 5 2 2 2" xfId="4133" xr:uid="{00000000-0005-0000-0000-00004E0F0000}"/>
    <cellStyle name="Millares 3 6 5 2 3" xfId="2020" xr:uid="{00000000-0005-0000-0000-00004F0F0000}"/>
    <cellStyle name="Millares 3 6 5 2 3 2" xfId="4134" xr:uid="{00000000-0005-0000-0000-0000500F0000}"/>
    <cellStyle name="Millares 3 6 5 2 4" xfId="4132" xr:uid="{00000000-0005-0000-0000-0000510F0000}"/>
    <cellStyle name="Millares 3 6 5 3" xfId="2021" xr:uid="{00000000-0005-0000-0000-0000520F0000}"/>
    <cellStyle name="Millares 3 6 5 3 2" xfId="4135" xr:uid="{00000000-0005-0000-0000-0000530F0000}"/>
    <cellStyle name="Millares 3 6 5 4" xfId="2022" xr:uid="{00000000-0005-0000-0000-0000540F0000}"/>
    <cellStyle name="Millares 3 6 5 4 2" xfId="4136" xr:uid="{00000000-0005-0000-0000-0000550F0000}"/>
    <cellStyle name="Millares 3 6 5 5" xfId="4131" xr:uid="{00000000-0005-0000-0000-0000560F0000}"/>
    <cellStyle name="Millares 3 6 6" xfId="2023" xr:uid="{00000000-0005-0000-0000-0000570F0000}"/>
    <cellStyle name="Millares 3 6 6 2" xfId="2024" xr:uid="{00000000-0005-0000-0000-0000580F0000}"/>
    <cellStyle name="Millares 3 6 6 2 2" xfId="4138" xr:uid="{00000000-0005-0000-0000-0000590F0000}"/>
    <cellStyle name="Millares 3 6 6 3" xfId="2025" xr:uid="{00000000-0005-0000-0000-00005A0F0000}"/>
    <cellStyle name="Millares 3 6 6 3 2" xfId="4139" xr:uid="{00000000-0005-0000-0000-00005B0F0000}"/>
    <cellStyle name="Millares 3 6 6 4" xfId="4137" xr:uid="{00000000-0005-0000-0000-00005C0F0000}"/>
    <cellStyle name="Millares 3 6 7" xfId="2026" xr:uid="{00000000-0005-0000-0000-00005D0F0000}"/>
    <cellStyle name="Millares 3 6 7 2" xfId="4140" xr:uid="{00000000-0005-0000-0000-00005E0F0000}"/>
    <cellStyle name="Millares 3 6 8" xfId="2027" xr:uid="{00000000-0005-0000-0000-00005F0F0000}"/>
    <cellStyle name="Millares 3 6 8 2" xfId="4141" xr:uid="{00000000-0005-0000-0000-0000600F0000}"/>
    <cellStyle name="Millares 3 6 9" xfId="4046" xr:uid="{00000000-0005-0000-0000-0000610F0000}"/>
    <cellStyle name="Millares 3 7" xfId="2028" xr:uid="{00000000-0005-0000-0000-0000620F0000}"/>
    <cellStyle name="Millares 3 7 2" xfId="2029" xr:uid="{00000000-0005-0000-0000-0000630F0000}"/>
    <cellStyle name="Millares 3 7 2 2" xfId="2030" xr:uid="{00000000-0005-0000-0000-0000640F0000}"/>
    <cellStyle name="Millares 3 7 2 2 2" xfId="2031" xr:uid="{00000000-0005-0000-0000-0000650F0000}"/>
    <cellStyle name="Millares 3 7 2 2 2 2" xfId="2032" xr:uid="{00000000-0005-0000-0000-0000660F0000}"/>
    <cellStyle name="Millares 3 7 2 2 2 2 2" xfId="2033" xr:uid="{00000000-0005-0000-0000-0000670F0000}"/>
    <cellStyle name="Millares 3 7 2 2 2 2 2 2" xfId="2034" xr:uid="{00000000-0005-0000-0000-0000680F0000}"/>
    <cellStyle name="Millares 3 7 2 2 2 2 2 2 2" xfId="4148" xr:uid="{00000000-0005-0000-0000-0000690F0000}"/>
    <cellStyle name="Millares 3 7 2 2 2 2 2 3" xfId="2035" xr:uid="{00000000-0005-0000-0000-00006A0F0000}"/>
    <cellStyle name="Millares 3 7 2 2 2 2 2 3 2" xfId="4149" xr:uid="{00000000-0005-0000-0000-00006B0F0000}"/>
    <cellStyle name="Millares 3 7 2 2 2 2 2 4" xfId="4147" xr:uid="{00000000-0005-0000-0000-00006C0F0000}"/>
    <cellStyle name="Millares 3 7 2 2 2 2 3" xfId="2036" xr:uid="{00000000-0005-0000-0000-00006D0F0000}"/>
    <cellStyle name="Millares 3 7 2 2 2 2 3 2" xfId="4150" xr:uid="{00000000-0005-0000-0000-00006E0F0000}"/>
    <cellStyle name="Millares 3 7 2 2 2 2 4" xfId="2037" xr:uid="{00000000-0005-0000-0000-00006F0F0000}"/>
    <cellStyle name="Millares 3 7 2 2 2 2 4 2" xfId="4151" xr:uid="{00000000-0005-0000-0000-0000700F0000}"/>
    <cellStyle name="Millares 3 7 2 2 2 2 5" xfId="4146" xr:uid="{00000000-0005-0000-0000-0000710F0000}"/>
    <cellStyle name="Millares 3 7 2 2 2 3" xfId="2038" xr:uid="{00000000-0005-0000-0000-0000720F0000}"/>
    <cellStyle name="Millares 3 7 2 2 2 3 2" xfId="2039" xr:uid="{00000000-0005-0000-0000-0000730F0000}"/>
    <cellStyle name="Millares 3 7 2 2 2 3 2 2" xfId="4153" xr:uid="{00000000-0005-0000-0000-0000740F0000}"/>
    <cellStyle name="Millares 3 7 2 2 2 3 3" xfId="2040" xr:uid="{00000000-0005-0000-0000-0000750F0000}"/>
    <cellStyle name="Millares 3 7 2 2 2 3 3 2" xfId="4154" xr:uid="{00000000-0005-0000-0000-0000760F0000}"/>
    <cellStyle name="Millares 3 7 2 2 2 3 4" xfId="4152" xr:uid="{00000000-0005-0000-0000-0000770F0000}"/>
    <cellStyle name="Millares 3 7 2 2 2 4" xfId="2041" xr:uid="{00000000-0005-0000-0000-0000780F0000}"/>
    <cellStyle name="Millares 3 7 2 2 2 4 2" xfId="4155" xr:uid="{00000000-0005-0000-0000-0000790F0000}"/>
    <cellStyle name="Millares 3 7 2 2 2 5" xfId="2042" xr:uid="{00000000-0005-0000-0000-00007A0F0000}"/>
    <cellStyle name="Millares 3 7 2 2 2 5 2" xfId="4156" xr:uid="{00000000-0005-0000-0000-00007B0F0000}"/>
    <cellStyle name="Millares 3 7 2 2 2 6" xfId="4145" xr:uid="{00000000-0005-0000-0000-00007C0F0000}"/>
    <cellStyle name="Millares 3 7 2 2 3" xfId="2043" xr:uid="{00000000-0005-0000-0000-00007D0F0000}"/>
    <cellStyle name="Millares 3 7 2 2 3 2" xfId="2044" xr:uid="{00000000-0005-0000-0000-00007E0F0000}"/>
    <cellStyle name="Millares 3 7 2 2 3 2 2" xfId="2045" xr:uid="{00000000-0005-0000-0000-00007F0F0000}"/>
    <cellStyle name="Millares 3 7 2 2 3 2 2 2" xfId="4159" xr:uid="{00000000-0005-0000-0000-0000800F0000}"/>
    <cellStyle name="Millares 3 7 2 2 3 2 3" xfId="2046" xr:uid="{00000000-0005-0000-0000-0000810F0000}"/>
    <cellStyle name="Millares 3 7 2 2 3 2 3 2" xfId="4160" xr:uid="{00000000-0005-0000-0000-0000820F0000}"/>
    <cellStyle name="Millares 3 7 2 2 3 2 4" xfId="4158" xr:uid="{00000000-0005-0000-0000-0000830F0000}"/>
    <cellStyle name="Millares 3 7 2 2 3 3" xfId="2047" xr:uid="{00000000-0005-0000-0000-0000840F0000}"/>
    <cellStyle name="Millares 3 7 2 2 3 3 2" xfId="4161" xr:uid="{00000000-0005-0000-0000-0000850F0000}"/>
    <cellStyle name="Millares 3 7 2 2 3 4" xfId="2048" xr:uid="{00000000-0005-0000-0000-0000860F0000}"/>
    <cellStyle name="Millares 3 7 2 2 3 4 2" xfId="4162" xr:uid="{00000000-0005-0000-0000-0000870F0000}"/>
    <cellStyle name="Millares 3 7 2 2 3 5" xfId="4157" xr:uid="{00000000-0005-0000-0000-0000880F0000}"/>
    <cellStyle name="Millares 3 7 2 2 4" xfId="2049" xr:uid="{00000000-0005-0000-0000-0000890F0000}"/>
    <cellStyle name="Millares 3 7 2 2 4 2" xfId="2050" xr:uid="{00000000-0005-0000-0000-00008A0F0000}"/>
    <cellStyle name="Millares 3 7 2 2 4 2 2" xfId="4164" xr:uid="{00000000-0005-0000-0000-00008B0F0000}"/>
    <cellStyle name="Millares 3 7 2 2 4 3" xfId="2051" xr:uid="{00000000-0005-0000-0000-00008C0F0000}"/>
    <cellStyle name="Millares 3 7 2 2 4 3 2" xfId="4165" xr:uid="{00000000-0005-0000-0000-00008D0F0000}"/>
    <cellStyle name="Millares 3 7 2 2 4 4" xfId="4163" xr:uid="{00000000-0005-0000-0000-00008E0F0000}"/>
    <cellStyle name="Millares 3 7 2 2 5" xfId="2052" xr:uid="{00000000-0005-0000-0000-00008F0F0000}"/>
    <cellStyle name="Millares 3 7 2 2 5 2" xfId="4166" xr:uid="{00000000-0005-0000-0000-0000900F0000}"/>
    <cellStyle name="Millares 3 7 2 2 6" xfId="2053" xr:uid="{00000000-0005-0000-0000-0000910F0000}"/>
    <cellStyle name="Millares 3 7 2 2 6 2" xfId="4167" xr:uid="{00000000-0005-0000-0000-0000920F0000}"/>
    <cellStyle name="Millares 3 7 2 2 7" xfId="4144" xr:uid="{00000000-0005-0000-0000-0000930F0000}"/>
    <cellStyle name="Millares 3 7 2 3" xfId="2054" xr:uid="{00000000-0005-0000-0000-0000940F0000}"/>
    <cellStyle name="Millares 3 7 2 3 2" xfId="2055" xr:uid="{00000000-0005-0000-0000-0000950F0000}"/>
    <cellStyle name="Millares 3 7 2 3 2 2" xfId="2056" xr:uid="{00000000-0005-0000-0000-0000960F0000}"/>
    <cellStyle name="Millares 3 7 2 3 2 2 2" xfId="2057" xr:uid="{00000000-0005-0000-0000-0000970F0000}"/>
    <cellStyle name="Millares 3 7 2 3 2 2 2 2" xfId="4171" xr:uid="{00000000-0005-0000-0000-0000980F0000}"/>
    <cellStyle name="Millares 3 7 2 3 2 2 3" xfId="2058" xr:uid="{00000000-0005-0000-0000-0000990F0000}"/>
    <cellStyle name="Millares 3 7 2 3 2 2 3 2" xfId="4172" xr:uid="{00000000-0005-0000-0000-00009A0F0000}"/>
    <cellStyle name="Millares 3 7 2 3 2 2 4" xfId="4170" xr:uid="{00000000-0005-0000-0000-00009B0F0000}"/>
    <cellStyle name="Millares 3 7 2 3 2 3" xfId="2059" xr:uid="{00000000-0005-0000-0000-00009C0F0000}"/>
    <cellStyle name="Millares 3 7 2 3 2 3 2" xfId="4173" xr:uid="{00000000-0005-0000-0000-00009D0F0000}"/>
    <cellStyle name="Millares 3 7 2 3 2 4" xfId="2060" xr:uid="{00000000-0005-0000-0000-00009E0F0000}"/>
    <cellStyle name="Millares 3 7 2 3 2 4 2" xfId="4174" xr:uid="{00000000-0005-0000-0000-00009F0F0000}"/>
    <cellStyle name="Millares 3 7 2 3 2 5" xfId="4169" xr:uid="{00000000-0005-0000-0000-0000A00F0000}"/>
    <cellStyle name="Millares 3 7 2 3 3" xfId="2061" xr:uid="{00000000-0005-0000-0000-0000A10F0000}"/>
    <cellStyle name="Millares 3 7 2 3 3 2" xfId="2062" xr:uid="{00000000-0005-0000-0000-0000A20F0000}"/>
    <cellStyle name="Millares 3 7 2 3 3 2 2" xfId="4176" xr:uid="{00000000-0005-0000-0000-0000A30F0000}"/>
    <cellStyle name="Millares 3 7 2 3 3 3" xfId="2063" xr:uid="{00000000-0005-0000-0000-0000A40F0000}"/>
    <cellStyle name="Millares 3 7 2 3 3 3 2" xfId="4177" xr:uid="{00000000-0005-0000-0000-0000A50F0000}"/>
    <cellStyle name="Millares 3 7 2 3 3 4" xfId="4175" xr:uid="{00000000-0005-0000-0000-0000A60F0000}"/>
    <cellStyle name="Millares 3 7 2 3 4" xfId="2064" xr:uid="{00000000-0005-0000-0000-0000A70F0000}"/>
    <cellStyle name="Millares 3 7 2 3 4 2" xfId="4178" xr:uid="{00000000-0005-0000-0000-0000A80F0000}"/>
    <cellStyle name="Millares 3 7 2 3 5" xfId="2065" xr:uid="{00000000-0005-0000-0000-0000A90F0000}"/>
    <cellStyle name="Millares 3 7 2 3 5 2" xfId="4179" xr:uid="{00000000-0005-0000-0000-0000AA0F0000}"/>
    <cellStyle name="Millares 3 7 2 3 6" xfId="4168" xr:uid="{00000000-0005-0000-0000-0000AB0F0000}"/>
    <cellStyle name="Millares 3 7 2 4" xfId="2066" xr:uid="{00000000-0005-0000-0000-0000AC0F0000}"/>
    <cellStyle name="Millares 3 7 2 4 2" xfId="2067" xr:uid="{00000000-0005-0000-0000-0000AD0F0000}"/>
    <cellStyle name="Millares 3 7 2 4 2 2" xfId="2068" xr:uid="{00000000-0005-0000-0000-0000AE0F0000}"/>
    <cellStyle name="Millares 3 7 2 4 2 2 2" xfId="4182" xr:uid="{00000000-0005-0000-0000-0000AF0F0000}"/>
    <cellStyle name="Millares 3 7 2 4 2 3" xfId="2069" xr:uid="{00000000-0005-0000-0000-0000B00F0000}"/>
    <cellStyle name="Millares 3 7 2 4 2 3 2" xfId="4183" xr:uid="{00000000-0005-0000-0000-0000B10F0000}"/>
    <cellStyle name="Millares 3 7 2 4 2 4" xfId="4181" xr:uid="{00000000-0005-0000-0000-0000B20F0000}"/>
    <cellStyle name="Millares 3 7 2 4 3" xfId="2070" xr:uid="{00000000-0005-0000-0000-0000B30F0000}"/>
    <cellStyle name="Millares 3 7 2 4 3 2" xfId="4184" xr:uid="{00000000-0005-0000-0000-0000B40F0000}"/>
    <cellStyle name="Millares 3 7 2 4 4" xfId="2071" xr:uid="{00000000-0005-0000-0000-0000B50F0000}"/>
    <cellStyle name="Millares 3 7 2 4 4 2" xfId="4185" xr:uid="{00000000-0005-0000-0000-0000B60F0000}"/>
    <cellStyle name="Millares 3 7 2 4 5" xfId="4180" xr:uid="{00000000-0005-0000-0000-0000B70F0000}"/>
    <cellStyle name="Millares 3 7 2 5" xfId="2072" xr:uid="{00000000-0005-0000-0000-0000B80F0000}"/>
    <cellStyle name="Millares 3 7 2 5 2" xfId="2073" xr:uid="{00000000-0005-0000-0000-0000B90F0000}"/>
    <cellStyle name="Millares 3 7 2 5 2 2" xfId="4187" xr:uid="{00000000-0005-0000-0000-0000BA0F0000}"/>
    <cellStyle name="Millares 3 7 2 5 3" xfId="2074" xr:uid="{00000000-0005-0000-0000-0000BB0F0000}"/>
    <cellStyle name="Millares 3 7 2 5 3 2" xfId="4188" xr:uid="{00000000-0005-0000-0000-0000BC0F0000}"/>
    <cellStyle name="Millares 3 7 2 5 4" xfId="4186" xr:uid="{00000000-0005-0000-0000-0000BD0F0000}"/>
    <cellStyle name="Millares 3 7 2 6" xfId="2075" xr:uid="{00000000-0005-0000-0000-0000BE0F0000}"/>
    <cellStyle name="Millares 3 7 2 6 2" xfId="4189" xr:uid="{00000000-0005-0000-0000-0000BF0F0000}"/>
    <cellStyle name="Millares 3 7 2 7" xfId="2076" xr:uid="{00000000-0005-0000-0000-0000C00F0000}"/>
    <cellStyle name="Millares 3 7 2 7 2" xfId="4190" xr:uid="{00000000-0005-0000-0000-0000C10F0000}"/>
    <cellStyle name="Millares 3 7 2 8" xfId="4143" xr:uid="{00000000-0005-0000-0000-0000C20F0000}"/>
    <cellStyle name="Millares 3 7 3" xfId="2077" xr:uid="{00000000-0005-0000-0000-0000C30F0000}"/>
    <cellStyle name="Millares 3 7 3 2" xfId="2078" xr:uid="{00000000-0005-0000-0000-0000C40F0000}"/>
    <cellStyle name="Millares 3 7 3 2 2" xfId="2079" xr:uid="{00000000-0005-0000-0000-0000C50F0000}"/>
    <cellStyle name="Millares 3 7 3 2 2 2" xfId="2080" xr:uid="{00000000-0005-0000-0000-0000C60F0000}"/>
    <cellStyle name="Millares 3 7 3 2 2 2 2" xfId="2081" xr:uid="{00000000-0005-0000-0000-0000C70F0000}"/>
    <cellStyle name="Millares 3 7 3 2 2 2 2 2" xfId="4195" xr:uid="{00000000-0005-0000-0000-0000C80F0000}"/>
    <cellStyle name="Millares 3 7 3 2 2 2 3" xfId="2082" xr:uid="{00000000-0005-0000-0000-0000C90F0000}"/>
    <cellStyle name="Millares 3 7 3 2 2 2 3 2" xfId="4196" xr:uid="{00000000-0005-0000-0000-0000CA0F0000}"/>
    <cellStyle name="Millares 3 7 3 2 2 2 4" xfId="4194" xr:uid="{00000000-0005-0000-0000-0000CB0F0000}"/>
    <cellStyle name="Millares 3 7 3 2 2 3" xfId="2083" xr:uid="{00000000-0005-0000-0000-0000CC0F0000}"/>
    <cellStyle name="Millares 3 7 3 2 2 3 2" xfId="4197" xr:uid="{00000000-0005-0000-0000-0000CD0F0000}"/>
    <cellStyle name="Millares 3 7 3 2 2 4" xfId="2084" xr:uid="{00000000-0005-0000-0000-0000CE0F0000}"/>
    <cellStyle name="Millares 3 7 3 2 2 4 2" xfId="4198" xr:uid="{00000000-0005-0000-0000-0000CF0F0000}"/>
    <cellStyle name="Millares 3 7 3 2 2 5" xfId="4193" xr:uid="{00000000-0005-0000-0000-0000D00F0000}"/>
    <cellStyle name="Millares 3 7 3 2 3" xfId="2085" xr:uid="{00000000-0005-0000-0000-0000D10F0000}"/>
    <cellStyle name="Millares 3 7 3 2 3 2" xfId="2086" xr:uid="{00000000-0005-0000-0000-0000D20F0000}"/>
    <cellStyle name="Millares 3 7 3 2 3 2 2" xfId="4200" xr:uid="{00000000-0005-0000-0000-0000D30F0000}"/>
    <cellStyle name="Millares 3 7 3 2 3 3" xfId="2087" xr:uid="{00000000-0005-0000-0000-0000D40F0000}"/>
    <cellStyle name="Millares 3 7 3 2 3 3 2" xfId="4201" xr:uid="{00000000-0005-0000-0000-0000D50F0000}"/>
    <cellStyle name="Millares 3 7 3 2 3 4" xfId="4199" xr:uid="{00000000-0005-0000-0000-0000D60F0000}"/>
    <cellStyle name="Millares 3 7 3 2 4" xfId="2088" xr:uid="{00000000-0005-0000-0000-0000D70F0000}"/>
    <cellStyle name="Millares 3 7 3 2 4 2" xfId="4202" xr:uid="{00000000-0005-0000-0000-0000D80F0000}"/>
    <cellStyle name="Millares 3 7 3 2 5" xfId="2089" xr:uid="{00000000-0005-0000-0000-0000D90F0000}"/>
    <cellStyle name="Millares 3 7 3 2 5 2" xfId="4203" xr:uid="{00000000-0005-0000-0000-0000DA0F0000}"/>
    <cellStyle name="Millares 3 7 3 2 6" xfId="4192" xr:uid="{00000000-0005-0000-0000-0000DB0F0000}"/>
    <cellStyle name="Millares 3 7 3 3" xfId="2090" xr:uid="{00000000-0005-0000-0000-0000DC0F0000}"/>
    <cellStyle name="Millares 3 7 3 3 2" xfId="2091" xr:uid="{00000000-0005-0000-0000-0000DD0F0000}"/>
    <cellStyle name="Millares 3 7 3 3 2 2" xfId="2092" xr:uid="{00000000-0005-0000-0000-0000DE0F0000}"/>
    <cellStyle name="Millares 3 7 3 3 2 2 2" xfId="4206" xr:uid="{00000000-0005-0000-0000-0000DF0F0000}"/>
    <cellStyle name="Millares 3 7 3 3 2 3" xfId="2093" xr:uid="{00000000-0005-0000-0000-0000E00F0000}"/>
    <cellStyle name="Millares 3 7 3 3 2 3 2" xfId="4207" xr:uid="{00000000-0005-0000-0000-0000E10F0000}"/>
    <cellStyle name="Millares 3 7 3 3 2 4" xfId="4205" xr:uid="{00000000-0005-0000-0000-0000E20F0000}"/>
    <cellStyle name="Millares 3 7 3 3 3" xfId="2094" xr:uid="{00000000-0005-0000-0000-0000E30F0000}"/>
    <cellStyle name="Millares 3 7 3 3 3 2" xfId="4208" xr:uid="{00000000-0005-0000-0000-0000E40F0000}"/>
    <cellStyle name="Millares 3 7 3 3 4" xfId="2095" xr:uid="{00000000-0005-0000-0000-0000E50F0000}"/>
    <cellStyle name="Millares 3 7 3 3 4 2" xfId="4209" xr:uid="{00000000-0005-0000-0000-0000E60F0000}"/>
    <cellStyle name="Millares 3 7 3 3 5" xfId="4204" xr:uid="{00000000-0005-0000-0000-0000E70F0000}"/>
    <cellStyle name="Millares 3 7 3 4" xfId="2096" xr:uid="{00000000-0005-0000-0000-0000E80F0000}"/>
    <cellStyle name="Millares 3 7 3 4 2" xfId="2097" xr:uid="{00000000-0005-0000-0000-0000E90F0000}"/>
    <cellStyle name="Millares 3 7 3 4 2 2" xfId="4211" xr:uid="{00000000-0005-0000-0000-0000EA0F0000}"/>
    <cellStyle name="Millares 3 7 3 4 3" xfId="2098" xr:uid="{00000000-0005-0000-0000-0000EB0F0000}"/>
    <cellStyle name="Millares 3 7 3 4 3 2" xfId="4212" xr:uid="{00000000-0005-0000-0000-0000EC0F0000}"/>
    <cellStyle name="Millares 3 7 3 4 4" xfId="4210" xr:uid="{00000000-0005-0000-0000-0000ED0F0000}"/>
    <cellStyle name="Millares 3 7 3 5" xfId="2099" xr:uid="{00000000-0005-0000-0000-0000EE0F0000}"/>
    <cellStyle name="Millares 3 7 3 5 2" xfId="4213" xr:uid="{00000000-0005-0000-0000-0000EF0F0000}"/>
    <cellStyle name="Millares 3 7 3 6" xfId="2100" xr:uid="{00000000-0005-0000-0000-0000F00F0000}"/>
    <cellStyle name="Millares 3 7 3 6 2" xfId="4214" xr:uid="{00000000-0005-0000-0000-0000F10F0000}"/>
    <cellStyle name="Millares 3 7 3 7" xfId="4191" xr:uid="{00000000-0005-0000-0000-0000F20F0000}"/>
    <cellStyle name="Millares 3 7 4" xfId="2101" xr:uid="{00000000-0005-0000-0000-0000F30F0000}"/>
    <cellStyle name="Millares 3 7 4 2" xfId="2102" xr:uid="{00000000-0005-0000-0000-0000F40F0000}"/>
    <cellStyle name="Millares 3 7 4 2 2" xfId="2103" xr:uid="{00000000-0005-0000-0000-0000F50F0000}"/>
    <cellStyle name="Millares 3 7 4 2 2 2" xfId="2104" xr:uid="{00000000-0005-0000-0000-0000F60F0000}"/>
    <cellStyle name="Millares 3 7 4 2 2 2 2" xfId="4218" xr:uid="{00000000-0005-0000-0000-0000F70F0000}"/>
    <cellStyle name="Millares 3 7 4 2 2 3" xfId="2105" xr:uid="{00000000-0005-0000-0000-0000F80F0000}"/>
    <cellStyle name="Millares 3 7 4 2 2 3 2" xfId="4219" xr:uid="{00000000-0005-0000-0000-0000F90F0000}"/>
    <cellStyle name="Millares 3 7 4 2 2 4" xfId="4217" xr:uid="{00000000-0005-0000-0000-0000FA0F0000}"/>
    <cellStyle name="Millares 3 7 4 2 3" xfId="2106" xr:uid="{00000000-0005-0000-0000-0000FB0F0000}"/>
    <cellStyle name="Millares 3 7 4 2 3 2" xfId="4220" xr:uid="{00000000-0005-0000-0000-0000FC0F0000}"/>
    <cellStyle name="Millares 3 7 4 2 4" xfId="2107" xr:uid="{00000000-0005-0000-0000-0000FD0F0000}"/>
    <cellStyle name="Millares 3 7 4 2 4 2" xfId="4221" xr:uid="{00000000-0005-0000-0000-0000FE0F0000}"/>
    <cellStyle name="Millares 3 7 4 2 5" xfId="4216" xr:uid="{00000000-0005-0000-0000-0000FF0F0000}"/>
    <cellStyle name="Millares 3 7 4 3" xfId="2108" xr:uid="{00000000-0005-0000-0000-000000100000}"/>
    <cellStyle name="Millares 3 7 4 3 2" xfId="2109" xr:uid="{00000000-0005-0000-0000-000001100000}"/>
    <cellStyle name="Millares 3 7 4 3 2 2" xfId="4223" xr:uid="{00000000-0005-0000-0000-000002100000}"/>
    <cellStyle name="Millares 3 7 4 3 3" xfId="2110" xr:uid="{00000000-0005-0000-0000-000003100000}"/>
    <cellStyle name="Millares 3 7 4 3 3 2" xfId="4224" xr:uid="{00000000-0005-0000-0000-000004100000}"/>
    <cellStyle name="Millares 3 7 4 3 4" xfId="4222" xr:uid="{00000000-0005-0000-0000-000005100000}"/>
    <cellStyle name="Millares 3 7 4 4" xfId="2111" xr:uid="{00000000-0005-0000-0000-000006100000}"/>
    <cellStyle name="Millares 3 7 4 4 2" xfId="4225" xr:uid="{00000000-0005-0000-0000-000007100000}"/>
    <cellStyle name="Millares 3 7 4 5" xfId="2112" xr:uid="{00000000-0005-0000-0000-000008100000}"/>
    <cellStyle name="Millares 3 7 4 5 2" xfId="4226" xr:uid="{00000000-0005-0000-0000-000009100000}"/>
    <cellStyle name="Millares 3 7 4 6" xfId="4215" xr:uid="{00000000-0005-0000-0000-00000A100000}"/>
    <cellStyle name="Millares 3 7 5" xfId="2113" xr:uid="{00000000-0005-0000-0000-00000B100000}"/>
    <cellStyle name="Millares 3 7 5 2" xfId="2114" xr:uid="{00000000-0005-0000-0000-00000C100000}"/>
    <cellStyle name="Millares 3 7 5 2 2" xfId="2115" xr:uid="{00000000-0005-0000-0000-00000D100000}"/>
    <cellStyle name="Millares 3 7 5 2 2 2" xfId="4229" xr:uid="{00000000-0005-0000-0000-00000E100000}"/>
    <cellStyle name="Millares 3 7 5 2 3" xfId="2116" xr:uid="{00000000-0005-0000-0000-00000F100000}"/>
    <cellStyle name="Millares 3 7 5 2 3 2" xfId="4230" xr:uid="{00000000-0005-0000-0000-000010100000}"/>
    <cellStyle name="Millares 3 7 5 2 4" xfId="4228" xr:uid="{00000000-0005-0000-0000-000011100000}"/>
    <cellStyle name="Millares 3 7 5 3" xfId="2117" xr:uid="{00000000-0005-0000-0000-000012100000}"/>
    <cellStyle name="Millares 3 7 5 3 2" xfId="4231" xr:uid="{00000000-0005-0000-0000-000013100000}"/>
    <cellStyle name="Millares 3 7 5 4" xfId="2118" xr:uid="{00000000-0005-0000-0000-000014100000}"/>
    <cellStyle name="Millares 3 7 5 4 2" xfId="4232" xr:uid="{00000000-0005-0000-0000-000015100000}"/>
    <cellStyle name="Millares 3 7 5 5" xfId="4227" xr:uid="{00000000-0005-0000-0000-000016100000}"/>
    <cellStyle name="Millares 3 7 6" xfId="2119" xr:uid="{00000000-0005-0000-0000-000017100000}"/>
    <cellStyle name="Millares 3 7 6 2" xfId="2120" xr:uid="{00000000-0005-0000-0000-000018100000}"/>
    <cellStyle name="Millares 3 7 6 2 2" xfId="4234" xr:uid="{00000000-0005-0000-0000-000019100000}"/>
    <cellStyle name="Millares 3 7 6 3" xfId="2121" xr:uid="{00000000-0005-0000-0000-00001A100000}"/>
    <cellStyle name="Millares 3 7 6 3 2" xfId="4235" xr:uid="{00000000-0005-0000-0000-00001B100000}"/>
    <cellStyle name="Millares 3 7 6 4" xfId="4233" xr:uid="{00000000-0005-0000-0000-00001C100000}"/>
    <cellStyle name="Millares 3 7 7" xfId="2122" xr:uid="{00000000-0005-0000-0000-00001D100000}"/>
    <cellStyle name="Millares 3 7 7 2" xfId="4236" xr:uid="{00000000-0005-0000-0000-00001E100000}"/>
    <cellStyle name="Millares 3 7 8" xfId="2123" xr:uid="{00000000-0005-0000-0000-00001F100000}"/>
    <cellStyle name="Millares 3 7 8 2" xfId="4237" xr:uid="{00000000-0005-0000-0000-000020100000}"/>
    <cellStyle name="Millares 3 7 9" xfId="4142" xr:uid="{00000000-0005-0000-0000-000021100000}"/>
    <cellStyle name="Millares 3 8" xfId="2124" xr:uid="{00000000-0005-0000-0000-000022100000}"/>
    <cellStyle name="Millares 3 8 2" xfId="2125" xr:uid="{00000000-0005-0000-0000-000023100000}"/>
    <cellStyle name="Millares 3 8 2 2" xfId="2126" xr:uid="{00000000-0005-0000-0000-000024100000}"/>
    <cellStyle name="Millares 3 8 2 2 2" xfId="2127" xr:uid="{00000000-0005-0000-0000-000025100000}"/>
    <cellStyle name="Millares 3 8 2 2 2 2" xfId="2128" xr:uid="{00000000-0005-0000-0000-000026100000}"/>
    <cellStyle name="Millares 3 8 2 2 2 2 2" xfId="2129" xr:uid="{00000000-0005-0000-0000-000027100000}"/>
    <cellStyle name="Millares 3 8 2 2 2 2 2 2" xfId="4243" xr:uid="{00000000-0005-0000-0000-000028100000}"/>
    <cellStyle name="Millares 3 8 2 2 2 2 3" xfId="2130" xr:uid="{00000000-0005-0000-0000-000029100000}"/>
    <cellStyle name="Millares 3 8 2 2 2 2 3 2" xfId="4244" xr:uid="{00000000-0005-0000-0000-00002A100000}"/>
    <cellStyle name="Millares 3 8 2 2 2 2 4" xfId="4242" xr:uid="{00000000-0005-0000-0000-00002B100000}"/>
    <cellStyle name="Millares 3 8 2 2 2 3" xfId="2131" xr:uid="{00000000-0005-0000-0000-00002C100000}"/>
    <cellStyle name="Millares 3 8 2 2 2 3 2" xfId="4245" xr:uid="{00000000-0005-0000-0000-00002D100000}"/>
    <cellStyle name="Millares 3 8 2 2 2 4" xfId="2132" xr:uid="{00000000-0005-0000-0000-00002E100000}"/>
    <cellStyle name="Millares 3 8 2 2 2 4 2" xfId="4246" xr:uid="{00000000-0005-0000-0000-00002F100000}"/>
    <cellStyle name="Millares 3 8 2 2 2 5" xfId="4241" xr:uid="{00000000-0005-0000-0000-000030100000}"/>
    <cellStyle name="Millares 3 8 2 2 3" xfId="2133" xr:uid="{00000000-0005-0000-0000-000031100000}"/>
    <cellStyle name="Millares 3 8 2 2 3 2" xfId="2134" xr:uid="{00000000-0005-0000-0000-000032100000}"/>
    <cellStyle name="Millares 3 8 2 2 3 2 2" xfId="4248" xr:uid="{00000000-0005-0000-0000-000033100000}"/>
    <cellStyle name="Millares 3 8 2 2 3 3" xfId="2135" xr:uid="{00000000-0005-0000-0000-000034100000}"/>
    <cellStyle name="Millares 3 8 2 2 3 3 2" xfId="4249" xr:uid="{00000000-0005-0000-0000-000035100000}"/>
    <cellStyle name="Millares 3 8 2 2 3 4" xfId="4247" xr:uid="{00000000-0005-0000-0000-000036100000}"/>
    <cellStyle name="Millares 3 8 2 2 4" xfId="2136" xr:uid="{00000000-0005-0000-0000-000037100000}"/>
    <cellStyle name="Millares 3 8 2 2 4 2" xfId="4250" xr:uid="{00000000-0005-0000-0000-000038100000}"/>
    <cellStyle name="Millares 3 8 2 2 5" xfId="2137" xr:uid="{00000000-0005-0000-0000-000039100000}"/>
    <cellStyle name="Millares 3 8 2 2 5 2" xfId="4251" xr:uid="{00000000-0005-0000-0000-00003A100000}"/>
    <cellStyle name="Millares 3 8 2 2 6" xfId="4240" xr:uid="{00000000-0005-0000-0000-00003B100000}"/>
    <cellStyle name="Millares 3 8 2 3" xfId="2138" xr:uid="{00000000-0005-0000-0000-00003C100000}"/>
    <cellStyle name="Millares 3 8 2 3 2" xfId="2139" xr:uid="{00000000-0005-0000-0000-00003D100000}"/>
    <cellStyle name="Millares 3 8 2 3 2 2" xfId="2140" xr:uid="{00000000-0005-0000-0000-00003E100000}"/>
    <cellStyle name="Millares 3 8 2 3 2 2 2" xfId="4254" xr:uid="{00000000-0005-0000-0000-00003F100000}"/>
    <cellStyle name="Millares 3 8 2 3 2 3" xfId="2141" xr:uid="{00000000-0005-0000-0000-000040100000}"/>
    <cellStyle name="Millares 3 8 2 3 2 3 2" xfId="4255" xr:uid="{00000000-0005-0000-0000-000041100000}"/>
    <cellStyle name="Millares 3 8 2 3 2 4" xfId="4253" xr:uid="{00000000-0005-0000-0000-000042100000}"/>
    <cellStyle name="Millares 3 8 2 3 3" xfId="2142" xr:uid="{00000000-0005-0000-0000-000043100000}"/>
    <cellStyle name="Millares 3 8 2 3 3 2" xfId="4256" xr:uid="{00000000-0005-0000-0000-000044100000}"/>
    <cellStyle name="Millares 3 8 2 3 4" xfId="2143" xr:uid="{00000000-0005-0000-0000-000045100000}"/>
    <cellStyle name="Millares 3 8 2 3 4 2" xfId="4257" xr:uid="{00000000-0005-0000-0000-000046100000}"/>
    <cellStyle name="Millares 3 8 2 3 5" xfId="4252" xr:uid="{00000000-0005-0000-0000-000047100000}"/>
    <cellStyle name="Millares 3 8 2 4" xfId="2144" xr:uid="{00000000-0005-0000-0000-000048100000}"/>
    <cellStyle name="Millares 3 8 2 4 2" xfId="2145" xr:uid="{00000000-0005-0000-0000-000049100000}"/>
    <cellStyle name="Millares 3 8 2 4 2 2" xfId="4259" xr:uid="{00000000-0005-0000-0000-00004A100000}"/>
    <cellStyle name="Millares 3 8 2 4 3" xfId="2146" xr:uid="{00000000-0005-0000-0000-00004B100000}"/>
    <cellStyle name="Millares 3 8 2 4 3 2" xfId="4260" xr:uid="{00000000-0005-0000-0000-00004C100000}"/>
    <cellStyle name="Millares 3 8 2 4 4" xfId="4258" xr:uid="{00000000-0005-0000-0000-00004D100000}"/>
    <cellStyle name="Millares 3 8 2 5" xfId="2147" xr:uid="{00000000-0005-0000-0000-00004E100000}"/>
    <cellStyle name="Millares 3 8 2 5 2" xfId="4261" xr:uid="{00000000-0005-0000-0000-00004F100000}"/>
    <cellStyle name="Millares 3 8 2 6" xfId="2148" xr:uid="{00000000-0005-0000-0000-000050100000}"/>
    <cellStyle name="Millares 3 8 2 6 2" xfId="4262" xr:uid="{00000000-0005-0000-0000-000051100000}"/>
    <cellStyle name="Millares 3 8 2 7" xfId="4239" xr:uid="{00000000-0005-0000-0000-000052100000}"/>
    <cellStyle name="Millares 3 8 3" xfId="2149" xr:uid="{00000000-0005-0000-0000-000053100000}"/>
    <cellStyle name="Millares 3 8 3 2" xfId="2150" xr:uid="{00000000-0005-0000-0000-000054100000}"/>
    <cellStyle name="Millares 3 8 3 2 2" xfId="2151" xr:uid="{00000000-0005-0000-0000-000055100000}"/>
    <cellStyle name="Millares 3 8 3 2 2 2" xfId="2152" xr:uid="{00000000-0005-0000-0000-000056100000}"/>
    <cellStyle name="Millares 3 8 3 2 2 2 2" xfId="4266" xr:uid="{00000000-0005-0000-0000-000057100000}"/>
    <cellStyle name="Millares 3 8 3 2 2 3" xfId="2153" xr:uid="{00000000-0005-0000-0000-000058100000}"/>
    <cellStyle name="Millares 3 8 3 2 2 3 2" xfId="4267" xr:uid="{00000000-0005-0000-0000-000059100000}"/>
    <cellStyle name="Millares 3 8 3 2 2 4" xfId="4265" xr:uid="{00000000-0005-0000-0000-00005A100000}"/>
    <cellStyle name="Millares 3 8 3 2 3" xfId="2154" xr:uid="{00000000-0005-0000-0000-00005B100000}"/>
    <cellStyle name="Millares 3 8 3 2 3 2" xfId="4268" xr:uid="{00000000-0005-0000-0000-00005C100000}"/>
    <cellStyle name="Millares 3 8 3 2 4" xfId="2155" xr:uid="{00000000-0005-0000-0000-00005D100000}"/>
    <cellStyle name="Millares 3 8 3 2 4 2" xfId="4269" xr:uid="{00000000-0005-0000-0000-00005E100000}"/>
    <cellStyle name="Millares 3 8 3 2 5" xfId="4264" xr:uid="{00000000-0005-0000-0000-00005F100000}"/>
    <cellStyle name="Millares 3 8 3 3" xfId="2156" xr:uid="{00000000-0005-0000-0000-000060100000}"/>
    <cellStyle name="Millares 3 8 3 3 2" xfId="2157" xr:uid="{00000000-0005-0000-0000-000061100000}"/>
    <cellStyle name="Millares 3 8 3 3 2 2" xfId="4271" xr:uid="{00000000-0005-0000-0000-000062100000}"/>
    <cellStyle name="Millares 3 8 3 3 3" xfId="2158" xr:uid="{00000000-0005-0000-0000-000063100000}"/>
    <cellStyle name="Millares 3 8 3 3 3 2" xfId="4272" xr:uid="{00000000-0005-0000-0000-000064100000}"/>
    <cellStyle name="Millares 3 8 3 3 4" xfId="4270" xr:uid="{00000000-0005-0000-0000-000065100000}"/>
    <cellStyle name="Millares 3 8 3 4" xfId="2159" xr:uid="{00000000-0005-0000-0000-000066100000}"/>
    <cellStyle name="Millares 3 8 3 4 2" xfId="4273" xr:uid="{00000000-0005-0000-0000-000067100000}"/>
    <cellStyle name="Millares 3 8 3 5" xfId="2160" xr:uid="{00000000-0005-0000-0000-000068100000}"/>
    <cellStyle name="Millares 3 8 3 5 2" xfId="4274" xr:uid="{00000000-0005-0000-0000-000069100000}"/>
    <cellStyle name="Millares 3 8 3 6" xfId="4263" xr:uid="{00000000-0005-0000-0000-00006A100000}"/>
    <cellStyle name="Millares 3 8 4" xfId="2161" xr:uid="{00000000-0005-0000-0000-00006B100000}"/>
    <cellStyle name="Millares 3 8 4 2" xfId="2162" xr:uid="{00000000-0005-0000-0000-00006C100000}"/>
    <cellStyle name="Millares 3 8 4 2 2" xfId="2163" xr:uid="{00000000-0005-0000-0000-00006D100000}"/>
    <cellStyle name="Millares 3 8 4 2 2 2" xfId="4277" xr:uid="{00000000-0005-0000-0000-00006E100000}"/>
    <cellStyle name="Millares 3 8 4 2 3" xfId="2164" xr:uid="{00000000-0005-0000-0000-00006F100000}"/>
    <cellStyle name="Millares 3 8 4 2 3 2" xfId="4278" xr:uid="{00000000-0005-0000-0000-000070100000}"/>
    <cellStyle name="Millares 3 8 4 2 4" xfId="4276" xr:uid="{00000000-0005-0000-0000-000071100000}"/>
    <cellStyle name="Millares 3 8 4 3" xfId="2165" xr:uid="{00000000-0005-0000-0000-000072100000}"/>
    <cellStyle name="Millares 3 8 4 3 2" xfId="4279" xr:uid="{00000000-0005-0000-0000-000073100000}"/>
    <cellStyle name="Millares 3 8 4 4" xfId="2166" xr:uid="{00000000-0005-0000-0000-000074100000}"/>
    <cellStyle name="Millares 3 8 4 4 2" xfId="4280" xr:uid="{00000000-0005-0000-0000-000075100000}"/>
    <cellStyle name="Millares 3 8 4 5" xfId="4275" xr:uid="{00000000-0005-0000-0000-000076100000}"/>
    <cellStyle name="Millares 3 8 5" xfId="2167" xr:uid="{00000000-0005-0000-0000-000077100000}"/>
    <cellStyle name="Millares 3 8 5 2" xfId="2168" xr:uid="{00000000-0005-0000-0000-000078100000}"/>
    <cellStyle name="Millares 3 8 5 2 2" xfId="4282" xr:uid="{00000000-0005-0000-0000-000079100000}"/>
    <cellStyle name="Millares 3 8 5 3" xfId="2169" xr:uid="{00000000-0005-0000-0000-00007A100000}"/>
    <cellStyle name="Millares 3 8 5 3 2" xfId="4283" xr:uid="{00000000-0005-0000-0000-00007B100000}"/>
    <cellStyle name="Millares 3 8 5 4" xfId="4281" xr:uid="{00000000-0005-0000-0000-00007C100000}"/>
    <cellStyle name="Millares 3 8 6" xfId="2170" xr:uid="{00000000-0005-0000-0000-00007D100000}"/>
    <cellStyle name="Millares 3 8 6 2" xfId="4284" xr:uid="{00000000-0005-0000-0000-00007E100000}"/>
    <cellStyle name="Millares 3 8 7" xfId="2171" xr:uid="{00000000-0005-0000-0000-00007F100000}"/>
    <cellStyle name="Millares 3 8 7 2" xfId="4285" xr:uid="{00000000-0005-0000-0000-000080100000}"/>
    <cellStyle name="Millares 3 8 8" xfId="4238" xr:uid="{00000000-0005-0000-0000-000081100000}"/>
    <cellStyle name="Millares 3 9" xfId="2172" xr:uid="{00000000-0005-0000-0000-000082100000}"/>
    <cellStyle name="Millares 3 9 2" xfId="2173" xr:uid="{00000000-0005-0000-0000-000083100000}"/>
    <cellStyle name="Millares 3 9 2 2" xfId="2174" xr:uid="{00000000-0005-0000-0000-000084100000}"/>
    <cellStyle name="Millares 3 9 2 2 2" xfId="2175" xr:uid="{00000000-0005-0000-0000-000085100000}"/>
    <cellStyle name="Millares 3 9 2 2 2 2" xfId="2176" xr:uid="{00000000-0005-0000-0000-000086100000}"/>
    <cellStyle name="Millares 3 9 2 2 2 2 2" xfId="2177" xr:uid="{00000000-0005-0000-0000-000087100000}"/>
    <cellStyle name="Millares 3 9 2 2 2 2 2 2" xfId="4291" xr:uid="{00000000-0005-0000-0000-000088100000}"/>
    <cellStyle name="Millares 3 9 2 2 2 2 3" xfId="2178" xr:uid="{00000000-0005-0000-0000-000089100000}"/>
    <cellStyle name="Millares 3 9 2 2 2 2 3 2" xfId="4292" xr:uid="{00000000-0005-0000-0000-00008A100000}"/>
    <cellStyle name="Millares 3 9 2 2 2 2 4" xfId="4290" xr:uid="{00000000-0005-0000-0000-00008B100000}"/>
    <cellStyle name="Millares 3 9 2 2 2 3" xfId="2179" xr:uid="{00000000-0005-0000-0000-00008C100000}"/>
    <cellStyle name="Millares 3 9 2 2 2 3 2" xfId="4293" xr:uid="{00000000-0005-0000-0000-00008D100000}"/>
    <cellStyle name="Millares 3 9 2 2 2 4" xfId="2180" xr:uid="{00000000-0005-0000-0000-00008E100000}"/>
    <cellStyle name="Millares 3 9 2 2 2 4 2" xfId="4294" xr:uid="{00000000-0005-0000-0000-00008F100000}"/>
    <cellStyle name="Millares 3 9 2 2 2 5" xfId="4289" xr:uid="{00000000-0005-0000-0000-000090100000}"/>
    <cellStyle name="Millares 3 9 2 2 3" xfId="2181" xr:uid="{00000000-0005-0000-0000-000091100000}"/>
    <cellStyle name="Millares 3 9 2 2 3 2" xfId="2182" xr:uid="{00000000-0005-0000-0000-000092100000}"/>
    <cellStyle name="Millares 3 9 2 2 3 2 2" xfId="4296" xr:uid="{00000000-0005-0000-0000-000093100000}"/>
    <cellStyle name="Millares 3 9 2 2 3 3" xfId="2183" xr:uid="{00000000-0005-0000-0000-000094100000}"/>
    <cellStyle name="Millares 3 9 2 2 3 3 2" xfId="4297" xr:uid="{00000000-0005-0000-0000-000095100000}"/>
    <cellStyle name="Millares 3 9 2 2 3 4" xfId="4295" xr:uid="{00000000-0005-0000-0000-000096100000}"/>
    <cellStyle name="Millares 3 9 2 2 4" xfId="2184" xr:uid="{00000000-0005-0000-0000-000097100000}"/>
    <cellStyle name="Millares 3 9 2 2 4 2" xfId="4298" xr:uid="{00000000-0005-0000-0000-000098100000}"/>
    <cellStyle name="Millares 3 9 2 2 5" xfId="2185" xr:uid="{00000000-0005-0000-0000-000099100000}"/>
    <cellStyle name="Millares 3 9 2 2 5 2" xfId="4299" xr:uid="{00000000-0005-0000-0000-00009A100000}"/>
    <cellStyle name="Millares 3 9 2 2 6" xfId="4288" xr:uid="{00000000-0005-0000-0000-00009B100000}"/>
    <cellStyle name="Millares 3 9 2 3" xfId="2186" xr:uid="{00000000-0005-0000-0000-00009C100000}"/>
    <cellStyle name="Millares 3 9 2 3 2" xfId="2187" xr:uid="{00000000-0005-0000-0000-00009D100000}"/>
    <cellStyle name="Millares 3 9 2 3 2 2" xfId="2188" xr:uid="{00000000-0005-0000-0000-00009E100000}"/>
    <cellStyle name="Millares 3 9 2 3 2 2 2" xfId="4302" xr:uid="{00000000-0005-0000-0000-00009F100000}"/>
    <cellStyle name="Millares 3 9 2 3 2 3" xfId="2189" xr:uid="{00000000-0005-0000-0000-0000A0100000}"/>
    <cellStyle name="Millares 3 9 2 3 2 3 2" xfId="4303" xr:uid="{00000000-0005-0000-0000-0000A1100000}"/>
    <cellStyle name="Millares 3 9 2 3 2 4" xfId="4301" xr:uid="{00000000-0005-0000-0000-0000A2100000}"/>
    <cellStyle name="Millares 3 9 2 3 3" xfId="2190" xr:uid="{00000000-0005-0000-0000-0000A3100000}"/>
    <cellStyle name="Millares 3 9 2 3 3 2" xfId="4304" xr:uid="{00000000-0005-0000-0000-0000A4100000}"/>
    <cellStyle name="Millares 3 9 2 3 4" xfId="2191" xr:uid="{00000000-0005-0000-0000-0000A5100000}"/>
    <cellStyle name="Millares 3 9 2 3 4 2" xfId="4305" xr:uid="{00000000-0005-0000-0000-0000A6100000}"/>
    <cellStyle name="Millares 3 9 2 3 5" xfId="4300" xr:uid="{00000000-0005-0000-0000-0000A7100000}"/>
    <cellStyle name="Millares 3 9 2 4" xfId="2192" xr:uid="{00000000-0005-0000-0000-0000A8100000}"/>
    <cellStyle name="Millares 3 9 2 4 2" xfId="2193" xr:uid="{00000000-0005-0000-0000-0000A9100000}"/>
    <cellStyle name="Millares 3 9 2 4 2 2" xfId="4307" xr:uid="{00000000-0005-0000-0000-0000AA100000}"/>
    <cellStyle name="Millares 3 9 2 4 3" xfId="2194" xr:uid="{00000000-0005-0000-0000-0000AB100000}"/>
    <cellStyle name="Millares 3 9 2 4 3 2" xfId="4308" xr:uid="{00000000-0005-0000-0000-0000AC100000}"/>
    <cellStyle name="Millares 3 9 2 4 4" xfId="4306" xr:uid="{00000000-0005-0000-0000-0000AD100000}"/>
    <cellStyle name="Millares 3 9 2 5" xfId="2195" xr:uid="{00000000-0005-0000-0000-0000AE100000}"/>
    <cellStyle name="Millares 3 9 2 5 2" xfId="4309" xr:uid="{00000000-0005-0000-0000-0000AF100000}"/>
    <cellStyle name="Millares 3 9 2 6" xfId="2196" xr:uid="{00000000-0005-0000-0000-0000B0100000}"/>
    <cellStyle name="Millares 3 9 2 6 2" xfId="4310" xr:uid="{00000000-0005-0000-0000-0000B1100000}"/>
    <cellStyle name="Millares 3 9 2 7" xfId="4287" xr:uid="{00000000-0005-0000-0000-0000B2100000}"/>
    <cellStyle name="Millares 3 9 3" xfId="2197" xr:uid="{00000000-0005-0000-0000-0000B3100000}"/>
    <cellStyle name="Millares 3 9 3 2" xfId="2198" xr:uid="{00000000-0005-0000-0000-0000B4100000}"/>
    <cellStyle name="Millares 3 9 3 2 2" xfId="2199" xr:uid="{00000000-0005-0000-0000-0000B5100000}"/>
    <cellStyle name="Millares 3 9 3 2 2 2" xfId="2200" xr:uid="{00000000-0005-0000-0000-0000B6100000}"/>
    <cellStyle name="Millares 3 9 3 2 2 2 2" xfId="4314" xr:uid="{00000000-0005-0000-0000-0000B7100000}"/>
    <cellStyle name="Millares 3 9 3 2 2 3" xfId="2201" xr:uid="{00000000-0005-0000-0000-0000B8100000}"/>
    <cellStyle name="Millares 3 9 3 2 2 3 2" xfId="4315" xr:uid="{00000000-0005-0000-0000-0000B9100000}"/>
    <cellStyle name="Millares 3 9 3 2 2 4" xfId="4313" xr:uid="{00000000-0005-0000-0000-0000BA100000}"/>
    <cellStyle name="Millares 3 9 3 2 3" xfId="2202" xr:uid="{00000000-0005-0000-0000-0000BB100000}"/>
    <cellStyle name="Millares 3 9 3 2 3 2" xfId="4316" xr:uid="{00000000-0005-0000-0000-0000BC100000}"/>
    <cellStyle name="Millares 3 9 3 2 4" xfId="2203" xr:uid="{00000000-0005-0000-0000-0000BD100000}"/>
    <cellStyle name="Millares 3 9 3 2 4 2" xfId="4317" xr:uid="{00000000-0005-0000-0000-0000BE100000}"/>
    <cellStyle name="Millares 3 9 3 2 5" xfId="4312" xr:uid="{00000000-0005-0000-0000-0000BF100000}"/>
    <cellStyle name="Millares 3 9 3 3" xfId="2204" xr:uid="{00000000-0005-0000-0000-0000C0100000}"/>
    <cellStyle name="Millares 3 9 3 3 2" xfId="2205" xr:uid="{00000000-0005-0000-0000-0000C1100000}"/>
    <cellStyle name="Millares 3 9 3 3 2 2" xfId="4319" xr:uid="{00000000-0005-0000-0000-0000C2100000}"/>
    <cellStyle name="Millares 3 9 3 3 3" xfId="2206" xr:uid="{00000000-0005-0000-0000-0000C3100000}"/>
    <cellStyle name="Millares 3 9 3 3 3 2" xfId="4320" xr:uid="{00000000-0005-0000-0000-0000C4100000}"/>
    <cellStyle name="Millares 3 9 3 3 4" xfId="4318" xr:uid="{00000000-0005-0000-0000-0000C5100000}"/>
    <cellStyle name="Millares 3 9 3 4" xfId="2207" xr:uid="{00000000-0005-0000-0000-0000C6100000}"/>
    <cellStyle name="Millares 3 9 3 4 2" xfId="4321" xr:uid="{00000000-0005-0000-0000-0000C7100000}"/>
    <cellStyle name="Millares 3 9 3 5" xfId="2208" xr:uid="{00000000-0005-0000-0000-0000C8100000}"/>
    <cellStyle name="Millares 3 9 3 5 2" xfId="4322" xr:uid="{00000000-0005-0000-0000-0000C9100000}"/>
    <cellStyle name="Millares 3 9 3 6" xfId="4311" xr:uid="{00000000-0005-0000-0000-0000CA100000}"/>
    <cellStyle name="Millares 3 9 4" xfId="2209" xr:uid="{00000000-0005-0000-0000-0000CB100000}"/>
    <cellStyle name="Millares 3 9 4 2" xfId="2210" xr:uid="{00000000-0005-0000-0000-0000CC100000}"/>
    <cellStyle name="Millares 3 9 4 2 2" xfId="2211" xr:uid="{00000000-0005-0000-0000-0000CD100000}"/>
    <cellStyle name="Millares 3 9 4 2 2 2" xfId="4325" xr:uid="{00000000-0005-0000-0000-0000CE100000}"/>
    <cellStyle name="Millares 3 9 4 2 3" xfId="2212" xr:uid="{00000000-0005-0000-0000-0000CF100000}"/>
    <cellStyle name="Millares 3 9 4 2 3 2" xfId="4326" xr:uid="{00000000-0005-0000-0000-0000D0100000}"/>
    <cellStyle name="Millares 3 9 4 2 4" xfId="4324" xr:uid="{00000000-0005-0000-0000-0000D1100000}"/>
    <cellStyle name="Millares 3 9 4 3" xfId="2213" xr:uid="{00000000-0005-0000-0000-0000D2100000}"/>
    <cellStyle name="Millares 3 9 4 3 2" xfId="4327" xr:uid="{00000000-0005-0000-0000-0000D3100000}"/>
    <cellStyle name="Millares 3 9 4 4" xfId="2214" xr:uid="{00000000-0005-0000-0000-0000D4100000}"/>
    <cellStyle name="Millares 3 9 4 4 2" xfId="4328" xr:uid="{00000000-0005-0000-0000-0000D5100000}"/>
    <cellStyle name="Millares 3 9 4 5" xfId="4323" xr:uid="{00000000-0005-0000-0000-0000D6100000}"/>
    <cellStyle name="Millares 3 9 5" xfId="2215" xr:uid="{00000000-0005-0000-0000-0000D7100000}"/>
    <cellStyle name="Millares 3 9 5 2" xfId="2216" xr:uid="{00000000-0005-0000-0000-0000D8100000}"/>
    <cellStyle name="Millares 3 9 5 2 2" xfId="4330" xr:uid="{00000000-0005-0000-0000-0000D9100000}"/>
    <cellStyle name="Millares 3 9 5 3" xfId="2217" xr:uid="{00000000-0005-0000-0000-0000DA100000}"/>
    <cellStyle name="Millares 3 9 5 3 2" xfId="4331" xr:uid="{00000000-0005-0000-0000-0000DB100000}"/>
    <cellStyle name="Millares 3 9 5 4" xfId="4329" xr:uid="{00000000-0005-0000-0000-0000DC100000}"/>
    <cellStyle name="Millares 3 9 6" xfId="2218" xr:uid="{00000000-0005-0000-0000-0000DD100000}"/>
    <cellStyle name="Millares 3 9 6 2" xfId="4332" xr:uid="{00000000-0005-0000-0000-0000DE100000}"/>
    <cellStyle name="Millares 3 9 7" xfId="2219" xr:uid="{00000000-0005-0000-0000-0000DF100000}"/>
    <cellStyle name="Millares 3 9 7 2" xfId="4333" xr:uid="{00000000-0005-0000-0000-0000E0100000}"/>
    <cellStyle name="Millares 3 9 8" xfId="4286" xr:uid="{00000000-0005-0000-0000-0000E1100000}"/>
    <cellStyle name="Millares 4" xfId="2220" xr:uid="{00000000-0005-0000-0000-0000E2100000}"/>
    <cellStyle name="Millares 5" xfId="11" xr:uid="{00000000-0005-0000-0000-0000E3100000}"/>
    <cellStyle name="Millares_INFOBU12" xfId="5" xr:uid="{00000000-0005-0000-0000-0000E4100000}"/>
    <cellStyle name="Moneda" xfId="4334" builtinId="4"/>
    <cellStyle name="Normal" xfId="0" builtinId="0"/>
    <cellStyle name="Normal 2" xfId="1" xr:uid="{00000000-0005-0000-0000-0000E7100000}"/>
    <cellStyle name="Normal 2 2" xfId="7" xr:uid="{00000000-0005-0000-0000-0000E8100000}"/>
    <cellStyle name="Normal 3" xfId="6" xr:uid="{00000000-0005-0000-0000-0000E9100000}"/>
    <cellStyle name="Normal 3 2" xfId="2221" xr:uid="{00000000-0005-0000-0000-0000EA100000}"/>
    <cellStyle name="Normal 4 2" xfId="9" xr:uid="{00000000-0005-0000-0000-0000EB100000}"/>
    <cellStyle name="Normal 5" xfId="8" xr:uid="{00000000-0005-0000-0000-0000EC100000}"/>
    <cellStyle name="Normal_OPECE" xfId="4337" xr:uid="{00000000-0005-0000-0000-0000ED100000}"/>
    <cellStyle name="Normal_OPSEP" xfId="4335" xr:uid="{00000000-0005-0000-0000-0000EE100000}"/>
    <cellStyle name="Normal_Posturas _1" xfId="4336" xr:uid="{00000000-0005-0000-0000-0000EF100000}"/>
    <cellStyle name="Normal_TITULOS" xfId="4338" xr:uid="{00000000-0005-0000-0000-0000F0100000}"/>
    <cellStyle name="Porcentaje" xfId="10" builtinId="5"/>
    <cellStyle name="Porcentaje 2" xfId="3" xr:uid="{00000000-0005-0000-0000-0000F2100000}"/>
  </cellStyles>
  <dxfs count="0"/>
  <tableStyles count="0" defaultTableStyle="TableStyleMedium2" defaultPivotStyle="PivotStyleLight16"/>
  <colors>
    <mruColors>
      <color rgb="FF283380"/>
      <color rgb="FF28CBFF"/>
      <color rgb="FF2B2B75"/>
      <color rgb="FF0113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607097382.16999996</c:v>
                </c:pt>
                <c:pt idx="1">
                  <c:v>507633410.95000023</c:v>
                </c:pt>
                <c:pt idx="2">
                  <c:v>487482486.45999992</c:v>
                </c:pt>
                <c:pt idx="3">
                  <c:v>99934448.490000039</c:v>
                </c:pt>
                <c:pt idx="4">
                  <c:v>99476021.960000008</c:v>
                </c:pt>
                <c:pt idx="5">
                  <c:v>116539808.35999997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575579875</c:v>
                </c:pt>
                <c:pt idx="1">
                  <c:v>352677240</c:v>
                </c:pt>
                <c:pt idx="2">
                  <c:v>231032115</c:v>
                </c:pt>
                <c:pt idx="3">
                  <c:v>181704360</c:v>
                </c:pt>
                <c:pt idx="4">
                  <c:v>103107203</c:v>
                </c:pt>
                <c:pt idx="5">
                  <c:v>136637482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1917361062.2900004</c:v>
                </c:pt>
                <c:pt idx="1">
                  <c:v>2203411875.29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Enero-Marzo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1918163558.3900003</c:v>
                </c:pt>
                <c:pt idx="1">
                  <c:v>2208805111.0799999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802496.1</c:v>
                </c:pt>
                <c:pt idx="1">
                  <c:v>5393235.790000001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671279670.44000006</c:v>
                </c:pt>
                <c:pt idx="1">
                  <c:v>845037705.92169857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672082166.54000008</c:v>
                </c:pt>
                <c:pt idx="1">
                  <c:v>850430941.71169853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802496.1</c:v>
                </c:pt>
                <c:pt idx="1">
                  <c:v>5393235.790000001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245718.95999999996</c:v>
                </c:pt>
                <c:pt idx="1">
                  <c:v>628241178.60000002</c:v>
                </c:pt>
                <c:pt idx="2">
                  <c:v>628486897.56000006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2298018.7900000005</c:v>
                </c:pt>
                <c:pt idx="1">
                  <c:v>786979541.28999972</c:v>
                </c:pt>
                <c:pt idx="2">
                  <c:v>789277560.07999969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245718.95999999996</c:v>
                </c:pt>
                <c:pt idx="1">
                  <c:v>261306099.05857545</c:v>
                </c:pt>
                <c:pt idx="2">
                  <c:v>261551818.01857546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2298018.7900000005</c:v>
                </c:pt>
                <c:pt idx="1">
                  <c:v>305390049.92169857</c:v>
                </c:pt>
                <c:pt idx="2">
                  <c:v>307688068.71169859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MARZO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Marzo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Marzo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84414" y="8370413"/>
          <a:ext cx="9828440" cy="346054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Enero-Marzo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Enero-Marzo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Enero-Marzo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Enero-Marzo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Enero-Marzo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14A9FE2-C320-474F-981E-F9523297E21B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68122B-113D-4F19-9923-52867CD1D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70124046-5F31-4B3A-8E04-51736A073F2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D16530EA-5FE9-4F53-9E88-0B82F75E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A3F69488-F0F4-45A1-AAEB-2DFF451113A4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Másvalores, Albion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CF175966-B1D2-4A9D-BD64-D09DA2A1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289BEBCB-6439-48AE-8C03-799E10F378F2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Másvalores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278A17-8C72-47ED-AE68-0E25F70D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9D8D5A1D-3B13-4500-8034-25FA0277965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1196EEB7-429B-4E62-8885-0B1A3E1820B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zoomScale="118" zoomScaleNormal="118" workbookViewId="0">
      <selection activeCell="J9" sqref="J9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71"/>
  <sheetViews>
    <sheetView showGridLines="0" tabSelected="1" zoomScale="55" zoomScaleNormal="55" workbookViewId="0"/>
  </sheetViews>
  <sheetFormatPr baseColWidth="10" defaultColWidth="11.5546875" defaultRowHeight="19.8" x14ac:dyDescent="0.3"/>
  <cols>
    <col min="1" max="1" width="0.6640625" style="7" customWidth="1"/>
    <col min="2" max="2" width="38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47" t="s">
        <v>136</v>
      </c>
      <c r="C1" s="448"/>
      <c r="D1" s="60"/>
      <c r="E1" s="60"/>
      <c r="F1" s="60"/>
      <c r="G1" s="77"/>
    </row>
    <row r="2" spans="1:13" ht="9.75" customHeight="1" x14ac:dyDescent="0.3">
      <c r="B2" s="449" t="s">
        <v>0</v>
      </c>
      <c r="C2" s="450"/>
      <c r="D2" s="450"/>
      <c r="E2" s="450"/>
      <c r="F2" s="450"/>
      <c r="G2" s="451"/>
    </row>
    <row r="3" spans="1:13" s="8" customFormat="1" ht="23.25" customHeight="1" x14ac:dyDescent="0.3">
      <c r="B3" s="449"/>
      <c r="C3" s="450"/>
      <c r="D3" s="450"/>
      <c r="E3" s="450"/>
      <c r="F3" s="450"/>
      <c r="G3" s="451"/>
      <c r="H3" s="78"/>
      <c r="I3" s="7"/>
      <c r="J3" s="7"/>
      <c r="K3" s="7"/>
      <c r="L3" s="7"/>
      <c r="M3" s="7"/>
    </row>
    <row r="4" spans="1:13" s="10" customFormat="1" ht="68.400000000000006" customHeight="1" x14ac:dyDescent="0.3">
      <c r="B4" s="452" t="s">
        <v>489</v>
      </c>
      <c r="C4" s="453"/>
      <c r="D4" s="453"/>
      <c r="E4" s="453"/>
      <c r="F4" s="453"/>
      <c r="G4" s="454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55"/>
      <c r="C5" s="456"/>
      <c r="D5" s="456"/>
      <c r="E5" s="456"/>
      <c r="F5" s="456"/>
      <c r="G5" s="457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61"/>
      <c r="B7" s="444" t="s">
        <v>1</v>
      </c>
      <c r="C7" s="445"/>
      <c r="D7" s="445"/>
      <c r="E7" s="445"/>
      <c r="F7" s="445"/>
      <c r="G7" s="446"/>
      <c r="H7" s="11"/>
      <c r="I7" s="7"/>
      <c r="J7" s="7"/>
      <c r="K7" s="7"/>
      <c r="L7" s="7"/>
      <c r="M7" s="7"/>
    </row>
    <row r="8" spans="1:13" s="8" customFormat="1" x14ac:dyDescent="0.3">
      <c r="A8" s="61"/>
      <c r="B8" s="444" t="s">
        <v>2</v>
      </c>
      <c r="C8" s="445"/>
      <c r="D8" s="445"/>
      <c r="E8" s="445"/>
      <c r="F8" s="445"/>
      <c r="G8" s="446"/>
      <c r="H8" s="11"/>
      <c r="I8" s="7"/>
      <c r="J8" s="7"/>
      <c r="K8" s="7"/>
      <c r="L8" s="7"/>
      <c r="M8" s="7"/>
    </row>
    <row r="9" spans="1:13" s="8" customFormat="1" x14ac:dyDescent="0.3">
      <c r="A9" s="61"/>
      <c r="B9" s="444" t="s">
        <v>140</v>
      </c>
      <c r="C9" s="445"/>
      <c r="D9" s="445"/>
      <c r="E9" s="445"/>
      <c r="F9" s="445"/>
      <c r="G9" s="446"/>
      <c r="H9" s="11"/>
      <c r="I9" s="7"/>
      <c r="J9" s="7"/>
      <c r="K9" s="7"/>
      <c r="L9" s="7"/>
      <c r="M9" s="7"/>
    </row>
    <row r="10" spans="1:13" s="8" customFormat="1" x14ac:dyDescent="0.3">
      <c r="A10" s="61"/>
      <c r="B10" s="441" t="s">
        <v>3</v>
      </c>
      <c r="C10" s="442"/>
      <c r="D10" s="442"/>
      <c r="E10" s="442"/>
      <c r="F10" s="442"/>
      <c r="G10" s="443"/>
      <c r="H10" s="11"/>
      <c r="I10" s="7"/>
      <c r="J10" s="7"/>
      <c r="K10" s="7"/>
      <c r="L10" s="7"/>
      <c r="M10" s="7"/>
    </row>
    <row r="11" spans="1:13" s="8" customFormat="1" x14ac:dyDescent="0.3">
      <c r="A11" s="61"/>
      <c r="B11" s="62"/>
      <c r="C11" s="63"/>
      <c r="D11" s="64"/>
      <c r="E11" s="63"/>
      <c r="F11" s="63"/>
      <c r="G11" s="65"/>
      <c r="H11" s="12"/>
      <c r="I11" s="7"/>
      <c r="J11" s="7"/>
      <c r="K11" s="7"/>
      <c r="L11" s="7"/>
      <c r="M11" s="7"/>
    </row>
    <row r="12" spans="1:13" s="8" customFormat="1" ht="24" x14ac:dyDescent="0.3">
      <c r="A12" s="61"/>
      <c r="B12" s="66"/>
      <c r="C12" s="67" t="s">
        <v>4</v>
      </c>
      <c r="D12" s="67" t="s">
        <v>4</v>
      </c>
      <c r="E12" s="67"/>
      <c r="F12" s="67" t="s">
        <v>5</v>
      </c>
      <c r="G12" s="68" t="s">
        <v>6</v>
      </c>
      <c r="H12" s="13"/>
      <c r="I12" s="7"/>
      <c r="J12" s="7"/>
      <c r="K12" s="7"/>
      <c r="L12" s="7"/>
      <c r="M12" s="7"/>
    </row>
    <row r="13" spans="1:13" s="8" customFormat="1" ht="24" x14ac:dyDescent="0.3">
      <c r="A13" s="61"/>
      <c r="B13" s="66"/>
      <c r="C13" s="69" t="s">
        <v>7</v>
      </c>
      <c r="D13" s="67" t="s">
        <v>8</v>
      </c>
      <c r="E13" s="70"/>
      <c r="F13" s="69" t="s">
        <v>9</v>
      </c>
      <c r="G13" s="71" t="s">
        <v>10</v>
      </c>
      <c r="H13" s="245"/>
      <c r="I13" s="7"/>
      <c r="J13" s="7"/>
      <c r="K13" s="7"/>
      <c r="L13" s="7"/>
      <c r="M13" s="7"/>
    </row>
    <row r="14" spans="1:13" s="8" customFormat="1" ht="24" x14ac:dyDescent="0.3">
      <c r="A14" s="61"/>
      <c r="B14" s="72" t="s">
        <v>11</v>
      </c>
      <c r="C14" s="73">
        <v>245718.95999999996</v>
      </c>
      <c r="D14" s="73">
        <v>2298018.7900000005</v>
      </c>
      <c r="E14" s="74"/>
      <c r="F14" s="75">
        <f>SUM(C14:E14)</f>
        <v>2543737.7500000005</v>
      </c>
      <c r="G14" s="244">
        <f>+C14/F14</f>
        <v>9.6597599339790396E-2</v>
      </c>
      <c r="H14" s="15"/>
      <c r="I14" s="16"/>
      <c r="J14" s="4"/>
      <c r="K14" s="7"/>
      <c r="L14" s="7"/>
      <c r="M14" s="7"/>
    </row>
    <row r="15" spans="1:13" s="8" customFormat="1" ht="24" x14ac:dyDescent="0.3">
      <c r="A15" s="61"/>
      <c r="B15" s="72" t="s">
        <v>12</v>
      </c>
      <c r="C15" s="73">
        <f>+C16-C14</f>
        <v>628241178.60000002</v>
      </c>
      <c r="D15" s="73">
        <f>+D16-D14</f>
        <v>786979541.28999972</v>
      </c>
      <c r="E15" s="75"/>
      <c r="F15" s="75">
        <f>SUM(C15:E15)</f>
        <v>1415220719.8899999</v>
      </c>
      <c r="G15" s="244">
        <f>+C15/F15</f>
        <v>0.44391745384340542</v>
      </c>
      <c r="H15" s="15"/>
      <c r="I15" s="7"/>
      <c r="J15" s="7"/>
      <c r="K15" s="7"/>
      <c r="L15" s="7"/>
      <c r="M15" s="7"/>
    </row>
    <row r="16" spans="1:13" s="8" customFormat="1" ht="24" x14ac:dyDescent="0.3">
      <c r="A16" s="61"/>
      <c r="B16" s="76" t="s">
        <v>13</v>
      </c>
      <c r="C16" s="73">
        <v>628486897.56000006</v>
      </c>
      <c r="D16" s="73">
        <v>789277560.07999969</v>
      </c>
      <c r="E16" s="73"/>
      <c r="F16" s="75">
        <f>SUM(F14:F15)</f>
        <v>1417764457.6399999</v>
      </c>
      <c r="G16" s="244">
        <f>+C16/F16</f>
        <v>0.44329429629388134</v>
      </c>
      <c r="H16" s="15"/>
      <c r="I16" s="7"/>
      <c r="J16" s="5"/>
      <c r="K16" s="7"/>
      <c r="L16" s="7"/>
      <c r="M16" s="7"/>
    </row>
    <row r="17" spans="2:13" s="8" customFormat="1" ht="24" x14ac:dyDescent="0.3">
      <c r="B17" s="35"/>
      <c r="C17" s="22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240"/>
      <c r="I23" s="237"/>
      <c r="J23" s="238" t="s">
        <v>14</v>
      </c>
      <c r="K23" s="238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240"/>
      <c r="I24" s="237" t="s">
        <v>11</v>
      </c>
      <c r="J24" s="239">
        <f>C14</f>
        <v>245718.95999999996</v>
      </c>
      <c r="K24" s="239">
        <f>D14</f>
        <v>2298018.7900000005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240"/>
      <c r="I25" s="237" t="s">
        <v>12</v>
      </c>
      <c r="J25" s="239">
        <f t="shared" ref="J25:K26" si="0">C15</f>
        <v>628241178.60000002</v>
      </c>
      <c r="K25" s="239">
        <f t="shared" si="0"/>
        <v>786979541.28999972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240"/>
      <c r="I26" s="237" t="s">
        <v>13</v>
      </c>
      <c r="J26" s="239">
        <f t="shared" si="0"/>
        <v>628486897.56000006</v>
      </c>
      <c r="K26" s="239">
        <f t="shared" si="0"/>
        <v>789277560.07999969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240"/>
      <c r="I27" s="241"/>
      <c r="J27" s="241"/>
      <c r="K27" s="241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240"/>
      <c r="I28" s="241"/>
      <c r="J28" s="242"/>
      <c r="K28" s="241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44" t="s">
        <v>16</v>
      </c>
      <c r="C35" s="445"/>
      <c r="D35" s="445"/>
      <c r="E35" s="445"/>
      <c r="F35" s="445"/>
      <c r="G35" s="446"/>
      <c r="H35" s="6"/>
      <c r="I35" s="7"/>
      <c r="J35" s="20"/>
      <c r="K35" s="7"/>
      <c r="L35" s="7"/>
      <c r="M35" s="7"/>
    </row>
    <row r="36" spans="2:13" s="8" customFormat="1" x14ac:dyDescent="0.3">
      <c r="B36" s="444" t="s">
        <v>2</v>
      </c>
      <c r="C36" s="445"/>
      <c r="D36" s="445"/>
      <c r="E36" s="445"/>
      <c r="F36" s="445"/>
      <c r="G36" s="446"/>
      <c r="H36" s="6"/>
      <c r="I36" s="7"/>
      <c r="J36" s="7"/>
      <c r="K36" s="7"/>
      <c r="L36" s="7"/>
      <c r="M36" s="7"/>
    </row>
    <row r="37" spans="2:13" s="8" customFormat="1" x14ac:dyDescent="0.3">
      <c r="B37" s="444" t="str">
        <f>+B9</f>
        <v>EN MARZO DE 2024</v>
      </c>
      <c r="C37" s="445"/>
      <c r="D37" s="445"/>
      <c r="E37" s="445"/>
      <c r="F37" s="445"/>
      <c r="G37" s="446"/>
      <c r="H37" s="6"/>
      <c r="I37" s="7"/>
      <c r="J37" s="7"/>
      <c r="K37" s="7"/>
      <c r="L37" s="7"/>
      <c r="M37" s="7"/>
    </row>
    <row r="38" spans="2:13" s="8" customFormat="1" x14ac:dyDescent="0.3">
      <c r="B38" s="441" t="s">
        <v>17</v>
      </c>
      <c r="C38" s="442"/>
      <c r="D38" s="442"/>
      <c r="E38" s="442"/>
      <c r="F38" s="442"/>
      <c r="G38" s="443"/>
      <c r="H38" s="6"/>
      <c r="I38" s="7"/>
      <c r="J38" s="7"/>
      <c r="K38" s="7"/>
      <c r="L38" s="7"/>
      <c r="M38" s="7"/>
    </row>
    <row r="39" spans="2:13" s="8" customFormat="1" x14ac:dyDescent="0.3">
      <c r="B39" s="79"/>
      <c r="C39" s="80"/>
      <c r="D39" s="81"/>
      <c r="E39" s="80"/>
      <c r="F39" s="80"/>
      <c r="G39" s="82"/>
      <c r="H39" s="7"/>
      <c r="I39" s="7"/>
      <c r="J39" s="7"/>
      <c r="K39" s="7"/>
      <c r="L39" s="7"/>
      <c r="M39" s="7"/>
    </row>
    <row r="40" spans="2:13" s="8" customFormat="1" ht="24" x14ac:dyDescent="0.3">
      <c r="B40" s="79"/>
      <c r="C40" s="83" t="s">
        <v>4</v>
      </c>
      <c r="D40" s="83" t="s">
        <v>4</v>
      </c>
      <c r="E40" s="83"/>
      <c r="F40" s="83" t="s">
        <v>5</v>
      </c>
      <c r="G40" s="84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79"/>
      <c r="C41" s="85" t="s">
        <v>7</v>
      </c>
      <c r="D41" s="83" t="s">
        <v>8</v>
      </c>
      <c r="E41" s="86"/>
      <c r="F41" s="85" t="s">
        <v>9</v>
      </c>
      <c r="G41" s="87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88" t="s">
        <v>11</v>
      </c>
      <c r="C42" s="111">
        <f>+C14</f>
        <v>245718.95999999996</v>
      </c>
      <c r="D42" s="112">
        <f>+D14</f>
        <v>2298018.7900000005</v>
      </c>
      <c r="E42" s="113"/>
      <c r="F42" s="114">
        <f>SUM(C42:E42)</f>
        <v>2543737.7500000005</v>
      </c>
      <c r="G42" s="115">
        <f>C42/F42</f>
        <v>9.6597599339790396E-2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88" t="s">
        <v>12</v>
      </c>
      <c r="C43" s="111">
        <f>+C44-C42</f>
        <v>261306099.05857545</v>
      </c>
      <c r="D43" s="112">
        <f>+D44-D42</f>
        <v>305390049.92169857</v>
      </c>
      <c r="E43" s="114"/>
      <c r="F43" s="114">
        <f>SUM(C43:E43)</f>
        <v>566696148.98027396</v>
      </c>
      <c r="G43" s="115">
        <f>C43/F43</f>
        <v>0.46110441994140183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90" t="s">
        <v>13</v>
      </c>
      <c r="C44" s="111">
        <v>261551818.01857546</v>
      </c>
      <c r="D44" s="112">
        <v>307688068.71169859</v>
      </c>
      <c r="E44" s="112"/>
      <c r="F44" s="114">
        <f>SUM(F42:F43)</f>
        <v>569239886.73027396</v>
      </c>
      <c r="G44" s="115">
        <f>C44/F44</f>
        <v>0.45947556402088174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91"/>
      <c r="C45" s="92"/>
      <c r="D45" s="93"/>
      <c r="E45" s="93"/>
      <c r="F45" s="94"/>
      <c r="G45" s="95"/>
      <c r="H45" s="17"/>
      <c r="I45" s="7"/>
      <c r="J45" s="7"/>
      <c r="K45" s="7"/>
      <c r="L45" s="7"/>
      <c r="M45" s="7"/>
    </row>
    <row r="46" spans="2:13" s="8" customFormat="1" ht="24" x14ac:dyDescent="0.3">
      <c r="B46" s="96"/>
      <c r="C46" s="89"/>
      <c r="D46" s="97"/>
      <c r="E46" s="97"/>
      <c r="F46" s="98"/>
      <c r="G46" s="98"/>
      <c r="H46" s="17"/>
      <c r="I46" s="7"/>
      <c r="J46" s="7"/>
      <c r="K46" s="7"/>
      <c r="L46" s="7"/>
      <c r="M46" s="7"/>
    </row>
    <row r="47" spans="2:13" s="8" customFormat="1" ht="24" x14ac:dyDescent="0.3">
      <c r="B47" s="96"/>
      <c r="C47" s="89"/>
      <c r="D47" s="97"/>
      <c r="E47" s="97"/>
      <c r="F47" s="98"/>
      <c r="G47" s="98"/>
      <c r="H47" s="17"/>
      <c r="I47" s="7"/>
      <c r="J47" s="7"/>
      <c r="K47" s="7"/>
      <c r="L47" s="7"/>
      <c r="M47" s="7"/>
    </row>
    <row r="48" spans="2:13" s="8" customFormat="1" ht="24" x14ac:dyDescent="0.3">
      <c r="B48" s="96"/>
      <c r="C48" s="89"/>
      <c r="D48" s="97"/>
      <c r="E48" s="97"/>
      <c r="F48" s="98"/>
      <c r="G48" s="98"/>
      <c r="H48" s="17"/>
      <c r="I48" s="7"/>
      <c r="J48" s="7"/>
      <c r="K48" s="7"/>
      <c r="L48" s="7"/>
      <c r="M48" s="7"/>
    </row>
    <row r="49" spans="2:13" s="8" customFormat="1" ht="24" x14ac:dyDescent="0.3">
      <c r="B49" s="96"/>
      <c r="C49" s="89"/>
      <c r="D49" s="97"/>
      <c r="E49" s="97"/>
      <c r="F49" s="98"/>
      <c r="G49" s="98"/>
      <c r="H49" s="17"/>
      <c r="I49" s="7"/>
      <c r="J49" s="7"/>
      <c r="K49" s="7"/>
      <c r="L49" s="7"/>
      <c r="M49" s="7"/>
    </row>
    <row r="50" spans="2:13" s="8" customFormat="1" ht="24" x14ac:dyDescent="0.3">
      <c r="B50" s="96"/>
      <c r="C50" s="97"/>
      <c r="D50" s="97"/>
      <c r="E50" s="97"/>
      <c r="F50" s="98"/>
      <c r="G50" s="98"/>
      <c r="H50" s="17"/>
      <c r="I50" s="7"/>
      <c r="J50" s="7"/>
      <c r="K50" s="7"/>
      <c r="L50" s="7"/>
      <c r="M50" s="7"/>
    </row>
    <row r="51" spans="2:13" s="8" customFormat="1" ht="24" x14ac:dyDescent="0.3">
      <c r="B51" s="80"/>
      <c r="C51" s="80"/>
      <c r="D51" s="80"/>
      <c r="E51" s="80"/>
      <c r="F51" s="98"/>
      <c r="G51" s="98"/>
      <c r="H51" s="17"/>
      <c r="I51" s="243"/>
      <c r="J51" s="238" t="s">
        <v>14</v>
      </c>
      <c r="K51" s="238" t="s">
        <v>15</v>
      </c>
      <c r="L51" s="7"/>
      <c r="M51" s="7"/>
    </row>
    <row r="52" spans="2:13" s="8" customFormat="1" ht="24" x14ac:dyDescent="0.3">
      <c r="B52" s="80"/>
      <c r="C52" s="80"/>
      <c r="D52" s="80"/>
      <c r="E52" s="80"/>
      <c r="F52" s="98"/>
      <c r="G52" s="98"/>
      <c r="H52" s="17"/>
      <c r="I52" s="237" t="s">
        <v>11</v>
      </c>
      <c r="J52" s="239">
        <f>C42</f>
        <v>245718.95999999996</v>
      </c>
      <c r="K52" s="239">
        <f>D42</f>
        <v>2298018.7900000005</v>
      </c>
      <c r="L52" s="7"/>
      <c r="M52" s="7"/>
    </row>
    <row r="53" spans="2:13" s="8" customFormat="1" ht="24" x14ac:dyDescent="0.3">
      <c r="B53" s="80"/>
      <c r="C53" s="80"/>
      <c r="D53" s="80"/>
      <c r="E53" s="80"/>
      <c r="F53" s="98"/>
      <c r="G53" s="98"/>
      <c r="H53" s="17"/>
      <c r="I53" s="237" t="s">
        <v>12</v>
      </c>
      <c r="J53" s="239">
        <f t="shared" ref="J53:K54" si="1">C43</f>
        <v>261306099.05857545</v>
      </c>
      <c r="K53" s="239">
        <f t="shared" si="1"/>
        <v>305390049.92169857</v>
      </c>
      <c r="L53" s="7"/>
      <c r="M53" s="7"/>
    </row>
    <row r="54" spans="2:13" s="8" customFormat="1" ht="24" x14ac:dyDescent="0.3">
      <c r="B54" s="80"/>
      <c r="C54" s="80"/>
      <c r="D54" s="80"/>
      <c r="E54" s="80"/>
      <c r="F54" s="98"/>
      <c r="G54" s="98"/>
      <c r="H54" s="17"/>
      <c r="I54" s="237" t="s">
        <v>13</v>
      </c>
      <c r="J54" s="239">
        <f t="shared" si="1"/>
        <v>261551818.01857546</v>
      </c>
      <c r="K54" s="239">
        <f t="shared" si="1"/>
        <v>307688068.71169859</v>
      </c>
      <c r="L54" s="7"/>
      <c r="M54" s="7"/>
    </row>
    <row r="55" spans="2:13" s="8" customFormat="1" ht="24" x14ac:dyDescent="0.3">
      <c r="B55" s="80"/>
      <c r="C55" s="80"/>
      <c r="D55" s="80"/>
      <c r="E55" s="80"/>
      <c r="F55" s="98"/>
      <c r="G55" s="98"/>
      <c r="H55" s="17"/>
      <c r="I55" s="7"/>
      <c r="J55" s="7"/>
      <c r="K55" s="7"/>
      <c r="L55" s="7"/>
      <c r="M55" s="7"/>
    </row>
    <row r="56" spans="2:13" s="8" customFormat="1" ht="24" x14ac:dyDescent="0.3">
      <c r="B56" s="80"/>
      <c r="C56" s="80"/>
      <c r="D56" s="80"/>
      <c r="E56" s="80"/>
      <c r="F56" s="98"/>
      <c r="G56" s="98"/>
      <c r="H56" s="17"/>
      <c r="I56" s="7"/>
      <c r="J56" s="7"/>
      <c r="K56" s="7"/>
      <c r="L56" s="7"/>
      <c r="M56" s="7"/>
    </row>
    <row r="57" spans="2:13" s="8" customFormat="1" ht="24" x14ac:dyDescent="0.3">
      <c r="B57" s="99"/>
      <c r="C57" s="80"/>
      <c r="D57" s="80"/>
      <c r="E57" s="80"/>
      <c r="F57" s="98"/>
      <c r="G57" s="98"/>
      <c r="H57" s="17"/>
      <c r="I57" s="7"/>
      <c r="J57" s="7"/>
      <c r="K57" s="7"/>
      <c r="L57" s="7"/>
      <c r="M57" s="7"/>
    </row>
    <row r="58" spans="2:13" s="8" customFormat="1" ht="24" x14ac:dyDescent="0.3">
      <c r="B58" s="99"/>
      <c r="C58" s="80"/>
      <c r="D58" s="80"/>
      <c r="E58" s="80"/>
      <c r="F58" s="98"/>
      <c r="G58" s="98"/>
      <c r="H58" s="17"/>
      <c r="I58" s="7"/>
      <c r="J58" s="7"/>
      <c r="K58" s="7"/>
      <c r="L58" s="7"/>
      <c r="M58" s="7"/>
    </row>
    <row r="59" spans="2:13" s="8" customFormat="1" ht="24" x14ac:dyDescent="0.3">
      <c r="B59" s="99"/>
      <c r="C59" s="80"/>
      <c r="D59" s="80"/>
      <c r="E59" s="80"/>
      <c r="F59" s="98"/>
      <c r="G59" s="98"/>
      <c r="H59" s="17"/>
      <c r="I59" s="7"/>
      <c r="J59" s="7"/>
      <c r="K59" s="7"/>
      <c r="L59" s="7"/>
      <c r="M59" s="7"/>
    </row>
    <row r="60" spans="2:13" s="8" customFormat="1" ht="24" x14ac:dyDescent="0.3">
      <c r="B60" s="99"/>
      <c r="C60" s="80"/>
      <c r="D60" s="80"/>
      <c r="E60" s="80"/>
      <c r="F60" s="98"/>
      <c r="G60" s="98"/>
      <c r="H60" s="17"/>
      <c r="I60" s="7"/>
      <c r="J60" s="7"/>
      <c r="K60" s="7"/>
      <c r="L60" s="7"/>
      <c r="M60" s="7"/>
    </row>
    <row r="61" spans="2:13" s="8" customFormat="1" ht="24" x14ac:dyDescent="0.3">
      <c r="B61" s="99"/>
      <c r="C61" s="80"/>
      <c r="D61" s="80"/>
      <c r="E61" s="80"/>
      <c r="F61" s="98"/>
      <c r="G61" s="98"/>
      <c r="H61" s="17"/>
      <c r="I61" s="7"/>
      <c r="J61" s="7"/>
      <c r="K61" s="7"/>
      <c r="L61" s="7"/>
      <c r="M61" s="7"/>
    </row>
    <row r="62" spans="2:13" s="8" customFormat="1" ht="24" x14ac:dyDescent="0.3">
      <c r="B62" s="100"/>
      <c r="C62" s="101"/>
      <c r="D62" s="101"/>
      <c r="E62" s="101"/>
      <c r="F62" s="102"/>
      <c r="G62" s="103"/>
      <c r="H62" s="17"/>
      <c r="I62" s="7"/>
      <c r="J62" s="7"/>
      <c r="K62" s="7"/>
      <c r="L62" s="7"/>
      <c r="M62" s="7"/>
    </row>
    <row r="63" spans="2:13" s="8" customFormat="1" ht="24" x14ac:dyDescent="0.3">
      <c r="B63" s="104" t="s">
        <v>18</v>
      </c>
      <c r="C63" s="97"/>
      <c r="D63" s="97"/>
      <c r="E63" s="97"/>
      <c r="F63" s="98"/>
      <c r="G63" s="105"/>
      <c r="H63" s="17"/>
      <c r="I63" s="7"/>
      <c r="J63" s="7"/>
      <c r="K63" s="7"/>
      <c r="L63" s="7"/>
      <c r="M63" s="7"/>
    </row>
    <row r="64" spans="2:13" s="8" customFormat="1" ht="24" x14ac:dyDescent="0.3">
      <c r="B64" s="104" t="s">
        <v>19</v>
      </c>
      <c r="C64" s="97"/>
      <c r="D64" s="97"/>
      <c r="E64" s="97"/>
      <c r="F64" s="98"/>
      <c r="G64" s="105"/>
      <c r="H64" s="17"/>
      <c r="I64" s="7"/>
      <c r="J64" s="7"/>
      <c r="K64" s="7"/>
      <c r="L64" s="7"/>
      <c r="M64" s="7"/>
    </row>
    <row r="65" spans="2:13" s="8" customFormat="1" ht="24" x14ac:dyDescent="0.3">
      <c r="B65" s="104" t="s">
        <v>20</v>
      </c>
      <c r="C65" s="97"/>
      <c r="D65" s="97"/>
      <c r="E65" s="97"/>
      <c r="F65" s="98"/>
      <c r="G65" s="105"/>
      <c r="H65" s="17"/>
      <c r="I65" s="7"/>
      <c r="J65" s="7"/>
      <c r="K65" s="7"/>
      <c r="L65" s="7"/>
      <c r="M65" s="7"/>
    </row>
    <row r="66" spans="2:13" s="8" customFormat="1" ht="24" x14ac:dyDescent="0.3">
      <c r="B66" s="104" t="s">
        <v>21</v>
      </c>
      <c r="C66" s="97"/>
      <c r="D66" s="97"/>
      <c r="E66" s="97"/>
      <c r="F66" s="98"/>
      <c r="G66" s="105"/>
      <c r="H66" s="17"/>
      <c r="I66" s="7"/>
      <c r="J66" s="7"/>
      <c r="K66" s="7"/>
      <c r="L66" s="7"/>
      <c r="M66" s="7"/>
    </row>
    <row r="67" spans="2:13" s="8" customFormat="1" ht="24" x14ac:dyDescent="0.3">
      <c r="B67" s="104" t="s">
        <v>22</v>
      </c>
      <c r="C67" s="97"/>
      <c r="D67" s="97"/>
      <c r="E67" s="97"/>
      <c r="F67" s="98"/>
      <c r="G67" s="105"/>
      <c r="H67" s="17"/>
      <c r="I67" s="7"/>
      <c r="J67" s="7"/>
      <c r="K67" s="7"/>
      <c r="L67" s="7"/>
      <c r="M67" s="7"/>
    </row>
    <row r="68" spans="2:13" s="8" customFormat="1" ht="24" x14ac:dyDescent="0.3">
      <c r="B68" s="104" t="s">
        <v>23</v>
      </c>
      <c r="C68" s="97"/>
      <c r="D68" s="97"/>
      <c r="E68" s="97"/>
      <c r="F68" s="98"/>
      <c r="G68" s="105"/>
      <c r="H68" s="17"/>
      <c r="I68" s="7"/>
      <c r="J68" s="7"/>
      <c r="K68" s="7"/>
      <c r="L68" s="7"/>
      <c r="M68" s="7"/>
    </row>
    <row r="69" spans="2:13" s="8" customFormat="1" ht="24" x14ac:dyDescent="0.3">
      <c r="B69" s="79"/>
      <c r="C69" s="97"/>
      <c r="D69" s="97"/>
      <c r="E69" s="97"/>
      <c r="F69" s="98"/>
      <c r="G69" s="105"/>
      <c r="H69" s="17"/>
      <c r="I69" s="7"/>
      <c r="J69" s="7"/>
      <c r="K69" s="7"/>
      <c r="L69" s="7"/>
      <c r="M69" s="7"/>
    </row>
    <row r="70" spans="2:13" s="8" customFormat="1" x14ac:dyDescent="0.3">
      <c r="B70" s="88" t="s">
        <v>24</v>
      </c>
      <c r="C70" s="106"/>
      <c r="D70" s="106"/>
      <c r="E70" s="106"/>
      <c r="F70" s="80"/>
      <c r="G70" s="82"/>
      <c r="H70" s="7"/>
      <c r="I70" s="7"/>
      <c r="J70" s="7"/>
      <c r="K70" s="7"/>
      <c r="L70" s="7"/>
      <c r="M70" s="7"/>
    </row>
    <row r="71" spans="2:13" s="8" customFormat="1" x14ac:dyDescent="0.3">
      <c r="B71" s="107" t="s">
        <v>25</v>
      </c>
      <c r="C71" s="108"/>
      <c r="D71" s="108"/>
      <c r="E71" s="108"/>
      <c r="F71" s="109"/>
      <c r="G71" s="110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G31"/>
  <sheetViews>
    <sheetView showGridLines="0" topLeftCell="A3" zoomScale="55" zoomScaleNormal="55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16384" width="11.5546875" style="37"/>
  </cols>
  <sheetData>
    <row r="1" spans="2:7" s="7" customFormat="1" ht="73.5" customHeight="1" x14ac:dyDescent="0.3">
      <c r="B1" s="460" t="s">
        <v>137</v>
      </c>
      <c r="C1" s="448"/>
      <c r="D1" s="60"/>
    </row>
    <row r="2" spans="2:7" ht="39.75" customHeight="1" x14ac:dyDescent="0.3">
      <c r="B2" s="458" t="s">
        <v>131</v>
      </c>
      <c r="C2" s="458"/>
      <c r="D2" s="458"/>
      <c r="E2" s="458"/>
    </row>
    <row r="3" spans="2:7" s="7" customFormat="1" ht="51" customHeight="1" x14ac:dyDescent="0.3">
      <c r="B3" s="459" t="s">
        <v>141</v>
      </c>
      <c r="C3" s="459"/>
      <c r="D3" s="459"/>
      <c r="E3" s="459"/>
    </row>
    <row r="4" spans="2:7" s="7" customFormat="1" ht="87.75" customHeight="1" x14ac:dyDescent="0.3">
      <c r="B4" s="459"/>
      <c r="C4" s="459"/>
      <c r="D4" s="459"/>
      <c r="E4" s="459"/>
    </row>
    <row r="5" spans="2:7" ht="15" x14ac:dyDescent="0.3">
      <c r="B5" s="197"/>
      <c r="C5" s="197"/>
      <c r="D5" s="197"/>
      <c r="E5" s="197"/>
    </row>
    <row r="6" spans="2:7" s="39" customFormat="1" ht="42" customHeight="1" x14ac:dyDescent="0.3">
      <c r="B6" s="200"/>
      <c r="C6" s="198">
        <v>2023</v>
      </c>
      <c r="D6" s="198">
        <v>2024</v>
      </c>
      <c r="E6" s="199" t="s">
        <v>26</v>
      </c>
    </row>
    <row r="7" spans="2:7" s="40" customFormat="1" ht="27.75" customHeight="1" x14ac:dyDescent="0.3">
      <c r="B7" s="204" t="s">
        <v>27</v>
      </c>
      <c r="C7" s="205">
        <v>1580738275</v>
      </c>
      <c r="D7" s="205">
        <v>1918163558.3900003</v>
      </c>
      <c r="E7" s="206">
        <f>(D7-C7)/C7</f>
        <v>0.21346056379257367</v>
      </c>
    </row>
    <row r="8" spans="2:7" s="40" customFormat="1" ht="28.5" customHeight="1" x14ac:dyDescent="0.3">
      <c r="B8" s="204" t="s">
        <v>28</v>
      </c>
      <c r="C8" s="205">
        <v>25913742</v>
      </c>
      <c r="D8" s="205">
        <f>+D7/D18</f>
        <v>31445304.235901646</v>
      </c>
      <c r="E8" s="206">
        <f t="shared" ref="E8:E17" si="0">(D8-C8)/C8</f>
        <v>0.21346057377207994</v>
      </c>
    </row>
    <row r="9" spans="2:7" s="40" customFormat="1" ht="28.5" customHeight="1" x14ac:dyDescent="0.3">
      <c r="B9" s="204" t="s">
        <v>29</v>
      </c>
      <c r="C9" s="205">
        <v>821839604</v>
      </c>
      <c r="D9" s="205">
        <v>672082166.54000008</v>
      </c>
      <c r="E9" s="206">
        <f t="shared" si="0"/>
        <v>-0.18222222040786432</v>
      </c>
    </row>
    <row r="10" spans="2:7" s="40" customFormat="1" ht="28.5" customHeight="1" x14ac:dyDescent="0.3">
      <c r="B10" s="204" t="s">
        <v>30</v>
      </c>
      <c r="C10" s="205">
        <v>1556922719</v>
      </c>
      <c r="D10" s="205">
        <f>+D7-D11</f>
        <v>1917361062.2900004</v>
      </c>
      <c r="E10" s="206">
        <f t="shared" si="0"/>
        <v>0.23150689426737078</v>
      </c>
      <c r="G10" s="247"/>
    </row>
    <row r="11" spans="2:7" s="40" customFormat="1" ht="28.5" customHeight="1" x14ac:dyDescent="0.3">
      <c r="B11" s="204" t="s">
        <v>31</v>
      </c>
      <c r="C11" s="205">
        <v>23815556</v>
      </c>
      <c r="D11" s="205">
        <v>802496.1</v>
      </c>
      <c r="E11" s="206">
        <f t="shared" si="0"/>
        <v>-0.96630370082478856</v>
      </c>
    </row>
    <row r="12" spans="2:7" s="40" customFormat="1" ht="28.5" customHeight="1" x14ac:dyDescent="0.3">
      <c r="B12" s="204" t="s">
        <v>32</v>
      </c>
      <c r="C12" s="205">
        <v>765620940</v>
      </c>
      <c r="D12" s="205">
        <f>+D7-D13</f>
        <v>711601694.38000011</v>
      </c>
      <c r="E12" s="206">
        <f t="shared" si="0"/>
        <v>-7.0556123530267981E-2</v>
      </c>
      <c r="G12" s="259"/>
    </row>
    <row r="13" spans="2:7" s="40" customFormat="1" ht="28.5" customHeight="1" x14ac:dyDescent="0.3">
      <c r="B13" s="204" t="s">
        <v>33</v>
      </c>
      <c r="C13" s="205">
        <v>815117335</v>
      </c>
      <c r="D13" s="205">
        <v>1206561864.0100002</v>
      </c>
      <c r="E13" s="206">
        <f>(D13-C13)/C13</f>
        <v>0.48023089707692235</v>
      </c>
      <c r="G13" s="259"/>
    </row>
    <row r="14" spans="2:7" s="40" customFormat="1" ht="28.5" customHeight="1" x14ac:dyDescent="0.3">
      <c r="B14" s="204" t="s">
        <v>34</v>
      </c>
      <c r="C14" s="205">
        <v>865</v>
      </c>
      <c r="D14" s="205">
        <v>499.51</v>
      </c>
      <c r="E14" s="206">
        <f t="shared" si="0"/>
        <v>-0.42253179190751444</v>
      </c>
    </row>
    <row r="15" spans="2:7" s="40" customFormat="1" ht="28.5" customHeight="1" x14ac:dyDescent="0.3">
      <c r="B15" s="204" t="s">
        <v>35</v>
      </c>
      <c r="C15" s="205">
        <v>3168</v>
      </c>
      <c r="D15" s="205">
        <v>2575</v>
      </c>
      <c r="E15" s="206">
        <f t="shared" si="0"/>
        <v>-0.18718434343434343</v>
      </c>
    </row>
    <row r="16" spans="2:7" s="40" customFormat="1" ht="28.5" customHeight="1" x14ac:dyDescent="0.3">
      <c r="B16" s="204" t="s">
        <v>36</v>
      </c>
      <c r="C16" s="205">
        <v>52</v>
      </c>
      <c r="D16" s="205">
        <f>+D15/D18</f>
        <v>42.213114754098363</v>
      </c>
      <c r="E16" s="206">
        <f t="shared" si="0"/>
        <v>-0.18820933165195455</v>
      </c>
    </row>
    <row r="17" spans="2:5" s="40" customFormat="1" ht="28.5" customHeight="1" x14ac:dyDescent="0.3">
      <c r="B17" s="204" t="s">
        <v>37</v>
      </c>
      <c r="C17" s="246">
        <v>175.61</v>
      </c>
      <c r="D17" s="246">
        <v>145.36111</v>
      </c>
      <c r="E17" s="206">
        <f t="shared" si="0"/>
        <v>-0.17225038437446624</v>
      </c>
    </row>
    <row r="18" spans="2:5" s="40" customFormat="1" ht="28.5" customHeight="1" x14ac:dyDescent="0.3">
      <c r="B18" s="204" t="s">
        <v>38</v>
      </c>
      <c r="C18" s="205">
        <v>61</v>
      </c>
      <c r="D18" s="205">
        <v>61</v>
      </c>
      <c r="E18" s="206" t="s">
        <v>39</v>
      </c>
    </row>
    <row r="19" spans="2:5" s="40" customFormat="1" ht="20.399999999999999" x14ac:dyDescent="0.3">
      <c r="B19" s="203"/>
      <c r="C19" s="202"/>
      <c r="D19" s="202"/>
      <c r="E19" s="201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S48"/>
  <sheetViews>
    <sheetView showGridLines="0" topLeftCell="A15" zoomScale="55" zoomScaleNormal="55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248" customWidth="1"/>
    <col min="13" max="13" width="13.6640625" style="248" bestFit="1" customWidth="1"/>
    <col min="14" max="14" width="11.5546875" style="248" bestFit="1" customWidth="1"/>
    <col min="15" max="15" width="16.33203125" style="248" customWidth="1"/>
    <col min="16" max="16" width="14.44140625" style="248" bestFit="1" customWidth="1"/>
    <col min="17" max="19" width="11.5546875" style="248"/>
    <col min="20" max="16384" width="11.5546875" style="37"/>
  </cols>
  <sheetData>
    <row r="1" spans="2:19" ht="74.25" customHeight="1" x14ac:dyDescent="0.3">
      <c r="B1" s="460" t="s">
        <v>138</v>
      </c>
      <c r="C1" s="460"/>
      <c r="D1" s="460"/>
      <c r="E1" s="460"/>
      <c r="F1" s="460"/>
      <c r="G1" s="207"/>
      <c r="H1" s="207"/>
    </row>
    <row r="2" spans="2:19" ht="11.25" customHeight="1" x14ac:dyDescent="0.3">
      <c r="B2" s="208"/>
      <c r="C2" s="208"/>
      <c r="D2" s="208"/>
      <c r="E2" s="208"/>
      <c r="F2" s="208"/>
      <c r="G2" s="208"/>
      <c r="H2" s="209"/>
      <c r="I2" s="209"/>
    </row>
    <row r="3" spans="2:19" s="56" customFormat="1" ht="40.799999999999997" x14ac:dyDescent="0.3">
      <c r="B3" s="235" t="s">
        <v>40</v>
      </c>
      <c r="C3" s="196" t="s">
        <v>132</v>
      </c>
      <c r="D3" s="236" t="s">
        <v>42</v>
      </c>
      <c r="E3" s="196" t="s">
        <v>41</v>
      </c>
      <c r="F3" s="236" t="s">
        <v>42</v>
      </c>
      <c r="G3" s="236" t="s">
        <v>43</v>
      </c>
      <c r="H3" s="196" t="s">
        <v>133</v>
      </c>
      <c r="I3" s="196" t="s">
        <v>44</v>
      </c>
      <c r="L3" s="249"/>
      <c r="M3" s="249"/>
      <c r="N3" s="249"/>
      <c r="O3" s="249"/>
      <c r="P3" s="249"/>
      <c r="Q3" s="249"/>
      <c r="R3" s="249"/>
      <c r="S3" s="249"/>
    </row>
    <row r="4" spans="2:19" s="56" customFormat="1" ht="12" customHeight="1" x14ac:dyDescent="0.3">
      <c r="B4" s="210"/>
      <c r="C4" s="211"/>
      <c r="D4" s="212"/>
      <c r="E4" s="211"/>
      <c r="F4" s="213"/>
      <c r="G4" s="214"/>
      <c r="H4" s="215"/>
      <c r="I4" s="216"/>
      <c r="L4" s="249"/>
      <c r="M4" s="249"/>
      <c r="N4" s="249"/>
      <c r="O4" s="249"/>
      <c r="P4" s="249"/>
      <c r="Q4" s="249"/>
      <c r="R4" s="249"/>
      <c r="S4" s="249"/>
    </row>
    <row r="5" spans="2:19" s="56" customFormat="1" ht="18" customHeight="1" x14ac:dyDescent="0.3">
      <c r="B5" s="228" t="s">
        <v>45</v>
      </c>
      <c r="C5" s="229">
        <v>753418.09999999986</v>
      </c>
      <c r="D5" s="230">
        <f>C5/$C$25</f>
        <v>3.9278094753941479E-4</v>
      </c>
      <c r="E5" s="229">
        <v>1907874</v>
      </c>
      <c r="F5" s="230">
        <f>E5/$E$25</f>
        <v>1.2069512273984453E-3</v>
      </c>
      <c r="G5" s="230">
        <f>(C5-E5)/E5</f>
        <v>-0.60510070371523494</v>
      </c>
      <c r="H5" s="231">
        <f>C5/BVGInfo!$D$18</f>
        <v>12351.11639344262</v>
      </c>
      <c r="I5" s="231">
        <f>E5/BVGInfo!$C$18</f>
        <v>31276.622950819674</v>
      </c>
      <c r="L5" s="249"/>
      <c r="M5" s="249"/>
      <c r="N5" s="249"/>
      <c r="O5" s="249"/>
      <c r="P5" s="249"/>
      <c r="Q5" s="249"/>
      <c r="R5" s="249"/>
      <c r="S5" s="249"/>
    </row>
    <row r="6" spans="2:19" s="56" customFormat="1" ht="20.399999999999999" x14ac:dyDescent="0.3">
      <c r="B6" s="228" t="s">
        <v>46</v>
      </c>
      <c r="C6" s="229">
        <v>1078</v>
      </c>
      <c r="D6" s="230">
        <f t="shared" ref="D6:D23" si="0">C6/$C$25</f>
        <v>5.6199587114709514E-7</v>
      </c>
      <c r="E6" s="229">
        <v>5782</v>
      </c>
      <c r="F6" s="230">
        <f t="shared" ref="F6:F23" si="1">E6/$E$25</f>
        <v>3.6577845270797814E-6</v>
      </c>
      <c r="G6" s="230">
        <f t="shared" ref="G6:G25" si="2">(C6-E6)/E6</f>
        <v>-0.81355932203389836</v>
      </c>
      <c r="H6" s="231">
        <f>C6/BVGInfo!$D$18</f>
        <v>17.672131147540984</v>
      </c>
      <c r="I6" s="231">
        <f>E6/BVGInfo!$C$18</f>
        <v>94.786885245901644</v>
      </c>
      <c r="L6" s="249"/>
      <c r="M6" s="249"/>
      <c r="N6" s="249"/>
      <c r="O6" s="249"/>
      <c r="P6" s="249"/>
      <c r="Q6" s="249"/>
      <c r="R6" s="249"/>
      <c r="S6" s="249"/>
    </row>
    <row r="7" spans="2:19" s="56" customFormat="1" ht="20.399999999999999" x14ac:dyDescent="0.3">
      <c r="B7" s="228" t="s">
        <v>47</v>
      </c>
      <c r="C7" s="229">
        <v>48000</v>
      </c>
      <c r="D7" s="230">
        <f t="shared" si="0"/>
        <v>2.5023934893377148E-5</v>
      </c>
      <c r="E7" s="229">
        <v>21901900</v>
      </c>
      <c r="F7" s="230">
        <f t="shared" si="1"/>
        <v>1.3855487881986971E-2</v>
      </c>
      <c r="G7" s="230">
        <f t="shared" si="2"/>
        <v>-0.99780840931608672</v>
      </c>
      <c r="H7" s="231">
        <f>C7/BVGInfo!$D$18</f>
        <v>786.88524590163934</v>
      </c>
      <c r="I7" s="231">
        <f>E7/BVGInfo!$C$18</f>
        <v>359047.54098360654</v>
      </c>
      <c r="L7" s="249"/>
      <c r="M7" s="249"/>
      <c r="N7" s="249"/>
      <c r="O7" s="249"/>
      <c r="P7" s="249"/>
      <c r="Q7" s="249"/>
      <c r="R7" s="249"/>
      <c r="S7" s="249"/>
    </row>
    <row r="8" spans="2:19" s="56" customFormat="1" ht="20.399999999999999" x14ac:dyDescent="0.3">
      <c r="B8" s="228" t="s">
        <v>48</v>
      </c>
      <c r="C8" s="229">
        <v>0</v>
      </c>
      <c r="D8" s="230">
        <f t="shared" si="0"/>
        <v>0</v>
      </c>
      <c r="E8" s="229">
        <v>460750</v>
      </c>
      <c r="F8" s="230">
        <f t="shared" si="1"/>
        <v>2.9147772757731052E-4</v>
      </c>
      <c r="G8" s="230">
        <f t="shared" si="2"/>
        <v>-1</v>
      </c>
      <c r="H8" s="231">
        <f>C8/BVGInfo!$D$18</f>
        <v>0</v>
      </c>
      <c r="I8" s="231">
        <f>E8/BVGInfo!$C$18</f>
        <v>7553.2786885245905</v>
      </c>
      <c r="L8" s="249"/>
      <c r="M8" s="249"/>
      <c r="N8" s="249"/>
      <c r="O8" s="249"/>
      <c r="P8" s="249"/>
      <c r="Q8" s="249"/>
      <c r="R8" s="249"/>
      <c r="S8" s="249"/>
    </row>
    <row r="9" spans="2:19" s="56" customFormat="1" ht="20.399999999999999" x14ac:dyDescent="0.3">
      <c r="B9" s="228" t="s">
        <v>49</v>
      </c>
      <c r="C9" s="229">
        <v>11983374.74</v>
      </c>
      <c r="D9" s="230">
        <f t="shared" si="0"/>
        <v>6.2473164436812568E-3</v>
      </c>
      <c r="E9" s="229">
        <v>12245358</v>
      </c>
      <c r="F9" s="230">
        <f t="shared" si="1"/>
        <v>7.7466068870551052E-3</v>
      </c>
      <c r="G9" s="230">
        <f t="shared" si="2"/>
        <v>-2.1394495775460366E-2</v>
      </c>
      <c r="H9" s="231">
        <f>C9/BVGInfo!$D$18</f>
        <v>196448.76622950821</v>
      </c>
      <c r="I9" s="231">
        <f>E9/BVGInfo!$C$18</f>
        <v>200743.57377049181</v>
      </c>
      <c r="L9" s="249"/>
      <c r="M9" s="249"/>
      <c r="N9" s="249"/>
      <c r="O9" s="249"/>
      <c r="P9" s="249"/>
      <c r="Q9" s="249"/>
      <c r="R9" s="249"/>
      <c r="S9" s="249"/>
    </row>
    <row r="10" spans="2:19" s="56" customFormat="1" ht="20.399999999999999" x14ac:dyDescent="0.3">
      <c r="B10" s="228" t="s">
        <v>50</v>
      </c>
      <c r="C10" s="229">
        <v>73887431.099999979</v>
      </c>
      <c r="D10" s="230">
        <f t="shared" si="0"/>
        <v>3.8519880526776865E-2</v>
      </c>
      <c r="E10" s="229">
        <v>37101725</v>
      </c>
      <c r="F10" s="230">
        <f t="shared" si="1"/>
        <v>2.3471137259247512E-2</v>
      </c>
      <c r="G10" s="230">
        <f t="shared" si="2"/>
        <v>0.9914823663859289</v>
      </c>
      <c r="H10" s="231">
        <f>C10/BVGInfo!$D$18</f>
        <v>1211269.3622950816</v>
      </c>
      <c r="I10" s="231">
        <f>E10/BVGInfo!$C$18</f>
        <v>608225</v>
      </c>
      <c r="L10" s="249"/>
      <c r="M10" s="249"/>
      <c r="N10" s="249"/>
      <c r="O10" s="249"/>
      <c r="P10" s="249"/>
      <c r="Q10" s="249"/>
      <c r="R10" s="249"/>
      <c r="S10" s="249"/>
    </row>
    <row r="11" spans="2:19" s="56" customFormat="1" ht="20.399999999999999" x14ac:dyDescent="0.3">
      <c r="B11" s="228" t="s">
        <v>51</v>
      </c>
      <c r="C11" s="229">
        <v>607097382.16999996</v>
      </c>
      <c r="D11" s="230">
        <f t="shared" si="0"/>
        <v>0.31649927844503717</v>
      </c>
      <c r="E11" s="229">
        <v>575579875</v>
      </c>
      <c r="F11" s="230">
        <f t="shared" si="1"/>
        <v>0.36412092024792714</v>
      </c>
      <c r="G11" s="230">
        <f t="shared" si="2"/>
        <v>5.475783386276311E-2</v>
      </c>
      <c r="H11" s="231">
        <f>C11/BVGInfo!$D$18</f>
        <v>9952416.1011475399</v>
      </c>
      <c r="I11" s="231">
        <f>E11/BVGInfo!$C$18</f>
        <v>9435735.6557377055</v>
      </c>
      <c r="L11" s="249"/>
      <c r="M11" s="249"/>
      <c r="N11" s="249"/>
      <c r="O11" s="249"/>
      <c r="P11" s="249"/>
      <c r="Q11" s="249"/>
      <c r="R11" s="249"/>
      <c r="S11" s="249"/>
    </row>
    <row r="12" spans="2:19" s="56" customFormat="1" ht="20.399999999999999" x14ac:dyDescent="0.3">
      <c r="B12" s="228" t="s">
        <v>52</v>
      </c>
      <c r="C12" s="229">
        <v>100000</v>
      </c>
      <c r="D12" s="230">
        <f t="shared" si="0"/>
        <v>5.2133197694535727E-5</v>
      </c>
      <c r="E12" s="229">
        <v>0</v>
      </c>
      <c r="F12" s="230">
        <f t="shared" si="1"/>
        <v>0</v>
      </c>
      <c r="G12" s="230" t="s">
        <v>39</v>
      </c>
      <c r="H12" s="231">
        <f>C12/BVGInfo!$D$18</f>
        <v>1639.344262295082</v>
      </c>
      <c r="I12" s="231">
        <f>E12/BVGInfo!$C$18</f>
        <v>0</v>
      </c>
      <c r="L12" s="249"/>
      <c r="M12" s="249"/>
      <c r="N12" s="249"/>
      <c r="O12" s="249"/>
      <c r="P12" s="249"/>
      <c r="Q12" s="249"/>
      <c r="R12" s="249"/>
      <c r="S12" s="249"/>
    </row>
    <row r="13" spans="2:19" s="56" customFormat="1" ht="20.399999999999999" x14ac:dyDescent="0.3">
      <c r="B13" s="228" t="s">
        <v>53</v>
      </c>
      <c r="C13" s="229">
        <v>507633410.95000023</v>
      </c>
      <c r="D13" s="230">
        <f t="shared" si="0"/>
        <v>0.26464552969407862</v>
      </c>
      <c r="E13" s="229">
        <v>231032115</v>
      </c>
      <c r="F13" s="230">
        <f t="shared" si="1"/>
        <v>0.14615456511683098</v>
      </c>
      <c r="G13" s="230">
        <f t="shared" si="2"/>
        <v>1.1972417598739475</v>
      </c>
      <c r="H13" s="231">
        <f>C13/BVGInfo!$D$18</f>
        <v>8321859.1959016435</v>
      </c>
      <c r="I13" s="231">
        <f>E13/BVGInfo!$C$18</f>
        <v>3787411.7213114756</v>
      </c>
      <c r="L13" s="249"/>
      <c r="M13" s="249"/>
      <c r="N13" s="249"/>
      <c r="O13" s="249"/>
      <c r="P13" s="249"/>
      <c r="Q13" s="249"/>
      <c r="R13" s="249"/>
      <c r="S13" s="249"/>
    </row>
    <row r="14" spans="2:19" s="56" customFormat="1" ht="20.399999999999999" x14ac:dyDescent="0.3">
      <c r="B14" s="228" t="s">
        <v>54</v>
      </c>
      <c r="C14" s="229">
        <v>0</v>
      </c>
      <c r="D14" s="230">
        <f t="shared" si="0"/>
        <v>0</v>
      </c>
      <c r="E14" s="229">
        <v>0</v>
      </c>
      <c r="F14" s="230">
        <f t="shared" si="1"/>
        <v>0</v>
      </c>
      <c r="G14" s="230" t="s">
        <v>39</v>
      </c>
      <c r="H14" s="231">
        <f>C14/BVGInfo!$D$18</f>
        <v>0</v>
      </c>
      <c r="I14" s="231">
        <f>E14/BVGInfo!$C$18</f>
        <v>0</v>
      </c>
      <c r="L14" s="249"/>
      <c r="M14" s="249"/>
      <c r="N14" s="249"/>
      <c r="O14" s="249"/>
      <c r="P14" s="249"/>
      <c r="Q14" s="249"/>
      <c r="R14" s="249"/>
      <c r="S14" s="249"/>
    </row>
    <row r="15" spans="2:19" s="56" customFormat="1" ht="20.399999999999999" x14ac:dyDescent="0.3">
      <c r="B15" s="228" t="s">
        <v>55</v>
      </c>
      <c r="C15" s="229">
        <v>487482486.45999992</v>
      </c>
      <c r="D15" s="230">
        <f t="shared" si="0"/>
        <v>0.25414020839243012</v>
      </c>
      <c r="E15" s="229">
        <v>352677240</v>
      </c>
      <c r="F15" s="230">
        <f t="shared" si="1"/>
        <v>0.22310919258478079</v>
      </c>
      <c r="G15" s="230">
        <f t="shared" si="2"/>
        <v>0.38223404056354732</v>
      </c>
      <c r="H15" s="231">
        <f>C15/BVGInfo!$D$18</f>
        <v>7991516.1714754086</v>
      </c>
      <c r="I15" s="231">
        <f>E15/BVGInfo!$C$18</f>
        <v>5781594.0983606558</v>
      </c>
      <c r="L15" s="249"/>
      <c r="M15" s="249"/>
      <c r="N15" s="249"/>
      <c r="O15" s="249"/>
      <c r="P15" s="249"/>
      <c r="Q15" s="249"/>
      <c r="R15" s="249"/>
      <c r="S15" s="249"/>
    </row>
    <row r="16" spans="2:19" s="56" customFormat="1" ht="20.399999999999999" x14ac:dyDescent="0.3">
      <c r="B16" s="228" t="s">
        <v>56</v>
      </c>
      <c r="C16" s="229">
        <v>526958.69999999995</v>
      </c>
      <c r="D16" s="230">
        <f t="shared" si="0"/>
        <v>2.7472042083955542E-4</v>
      </c>
      <c r="E16" s="229">
        <v>5058554</v>
      </c>
      <c r="F16" s="230">
        <f t="shared" si="1"/>
        <v>3.2001211606014416E-3</v>
      </c>
      <c r="G16" s="230">
        <f t="shared" si="2"/>
        <v>-0.89582819517197998</v>
      </c>
      <c r="H16" s="231">
        <f>C16/BVGInfo!$D$18</f>
        <v>8638.6672131147534</v>
      </c>
      <c r="I16" s="231">
        <f>E16/BVGInfo!$C$18</f>
        <v>82927.114754098366</v>
      </c>
      <c r="L16" s="249"/>
      <c r="M16" s="249"/>
      <c r="N16" s="249"/>
      <c r="O16" s="249"/>
      <c r="P16" s="249"/>
      <c r="Q16" s="249"/>
      <c r="R16" s="249"/>
      <c r="S16" s="249"/>
    </row>
    <row r="17" spans="2:19" s="56" customFormat="1" ht="20.399999999999999" x14ac:dyDescent="0.3">
      <c r="B17" s="228" t="s">
        <v>57</v>
      </c>
      <c r="C17" s="229">
        <v>2230623.8899999997</v>
      </c>
      <c r="D17" s="230">
        <f t="shared" si="0"/>
        <v>1.162895562395243E-3</v>
      </c>
      <c r="E17" s="229">
        <v>5445702</v>
      </c>
      <c r="F17" s="230">
        <f t="shared" si="1"/>
        <v>3.4450371004302008E-3</v>
      </c>
      <c r="G17" s="230">
        <f t="shared" si="2"/>
        <v>-0.59038818319474706</v>
      </c>
      <c r="H17" s="231">
        <f>C17/BVGInfo!$D$18</f>
        <v>36567.604754098356</v>
      </c>
      <c r="I17" s="231">
        <f>E17/BVGInfo!$C$18</f>
        <v>89273.803278688531</v>
      </c>
      <c r="L17" s="249"/>
      <c r="M17" s="249"/>
      <c r="N17" s="249"/>
      <c r="O17" s="249"/>
      <c r="P17" s="249"/>
      <c r="Q17" s="249"/>
      <c r="R17" s="249"/>
      <c r="S17" s="249"/>
    </row>
    <row r="18" spans="2:19" s="56" customFormat="1" ht="20.399999999999999" x14ac:dyDescent="0.3">
      <c r="B18" s="228" t="s">
        <v>58</v>
      </c>
      <c r="C18" s="229">
        <v>99476021.960000008</v>
      </c>
      <c r="D18" s="230">
        <f t="shared" si="0"/>
        <v>5.1860031187066578E-2</v>
      </c>
      <c r="E18" s="229">
        <v>103107203</v>
      </c>
      <c r="F18" s="230">
        <f t="shared" si="1"/>
        <v>6.5227245203022144E-2</v>
      </c>
      <c r="G18" s="230">
        <f t="shared" si="2"/>
        <v>-3.5217530243740504E-2</v>
      </c>
      <c r="H18" s="231">
        <f>C18/BVGInfo!$D$18</f>
        <v>1630754.4583606559</v>
      </c>
      <c r="I18" s="231">
        <f>E18/BVGInfo!$C$18</f>
        <v>1690282.0163934426</v>
      </c>
      <c r="L18" s="249"/>
      <c r="M18" s="249"/>
      <c r="N18" s="249"/>
      <c r="O18" s="249"/>
      <c r="P18" s="249"/>
      <c r="Q18" s="249"/>
      <c r="R18" s="249"/>
      <c r="S18" s="249"/>
    </row>
    <row r="19" spans="2:19" s="56" customFormat="1" ht="20.399999999999999" x14ac:dyDescent="0.3">
      <c r="B19" s="228" t="s">
        <v>59</v>
      </c>
      <c r="C19" s="229">
        <v>99934448.490000039</v>
      </c>
      <c r="D19" s="230">
        <f t="shared" si="0"/>
        <v>5.2099023596235694E-2</v>
      </c>
      <c r="E19" s="229">
        <v>181704360</v>
      </c>
      <c r="F19" s="230">
        <f t="shared" si="1"/>
        <v>0.11494904816861543</v>
      </c>
      <c r="G19" s="230">
        <f t="shared" si="2"/>
        <v>-0.45001623246684869</v>
      </c>
      <c r="H19" s="231">
        <f>C19/BVGInfo!$D$18</f>
        <v>1638269.6473770498</v>
      </c>
      <c r="I19" s="231">
        <f>E19/BVGInfo!$C$18</f>
        <v>2978760</v>
      </c>
      <c r="L19" s="249"/>
      <c r="M19" s="249"/>
      <c r="N19" s="249"/>
      <c r="O19" s="249"/>
      <c r="P19" s="249"/>
      <c r="Q19" s="249"/>
      <c r="R19" s="249"/>
      <c r="S19" s="249"/>
    </row>
    <row r="20" spans="2:19" s="56" customFormat="1" ht="20.399999999999999" x14ac:dyDescent="0.3">
      <c r="B20" s="228" t="s">
        <v>60</v>
      </c>
      <c r="C20" s="229">
        <v>20412915.27</v>
      </c>
      <c r="D20" s="230">
        <f t="shared" si="0"/>
        <v>1.0641905472927171E-2</v>
      </c>
      <c r="E20" s="229">
        <v>31195249</v>
      </c>
      <c r="F20" s="230">
        <f t="shared" si="1"/>
        <v>1.9734607248460916E-2</v>
      </c>
      <c r="G20" s="230">
        <f t="shared" si="2"/>
        <v>-0.34564025214224131</v>
      </c>
      <c r="H20" s="231">
        <f>C20/BVGInfo!$D$18</f>
        <v>334637.95524590166</v>
      </c>
      <c r="I20" s="231">
        <f>E20/BVGInfo!$C$18</f>
        <v>511397.52459016396</v>
      </c>
      <c r="L20" s="249"/>
      <c r="M20" s="249"/>
      <c r="N20" s="249"/>
      <c r="O20" s="249"/>
      <c r="P20" s="249"/>
      <c r="Q20" s="249"/>
      <c r="R20" s="249"/>
      <c r="S20" s="249"/>
    </row>
    <row r="21" spans="2:19" s="56" customFormat="1" ht="20.399999999999999" x14ac:dyDescent="0.3">
      <c r="B21" s="228" t="s">
        <v>61</v>
      </c>
      <c r="C21" s="229">
        <v>2395023.73</v>
      </c>
      <c r="D21" s="230">
        <f t="shared" si="0"/>
        <v>1.2486024559919436E-3</v>
      </c>
      <c r="E21" s="229">
        <v>40573</v>
      </c>
      <c r="F21" s="230">
        <f t="shared" si="1"/>
        <v>2.5667120653270144E-5</v>
      </c>
      <c r="G21" s="230">
        <f t="shared" si="2"/>
        <v>58.029988662410965</v>
      </c>
      <c r="H21" s="231">
        <f>C21/BVGInfo!$D$18</f>
        <v>39262.684098360653</v>
      </c>
      <c r="I21" s="231">
        <f>E21/BVGInfo!$C$18</f>
        <v>665.13114754098365</v>
      </c>
      <c r="L21" s="249"/>
      <c r="M21" s="249"/>
      <c r="N21" s="249"/>
      <c r="O21" s="249"/>
      <c r="P21" s="249"/>
      <c r="Q21" s="249"/>
      <c r="R21" s="249"/>
      <c r="S21" s="249"/>
    </row>
    <row r="22" spans="2:19" s="56" customFormat="1" ht="20.399999999999999" x14ac:dyDescent="0.3">
      <c r="B22" s="228" t="s">
        <v>62</v>
      </c>
      <c r="C22" s="229">
        <v>0</v>
      </c>
      <c r="D22" s="230">
        <f t="shared" si="0"/>
        <v>0</v>
      </c>
      <c r="E22" s="229">
        <v>0</v>
      </c>
      <c r="F22" s="230">
        <f t="shared" si="1"/>
        <v>0</v>
      </c>
      <c r="G22" s="230" t="s">
        <v>39</v>
      </c>
      <c r="H22" s="231">
        <f>C22/BVGInfo!$D$18</f>
        <v>0</v>
      </c>
      <c r="I22" s="231">
        <f>E22/BVGInfo!$C$18</f>
        <v>0</v>
      </c>
      <c r="L22" s="249"/>
      <c r="M22" s="249"/>
      <c r="N22" s="249"/>
      <c r="O22" s="249"/>
      <c r="P22" s="249"/>
      <c r="Q22" s="249"/>
      <c r="R22" s="249"/>
      <c r="S22" s="249"/>
    </row>
    <row r="23" spans="2:19" s="56" customFormat="1" ht="20.399999999999999" x14ac:dyDescent="0.3">
      <c r="B23" s="228" t="s">
        <v>63</v>
      </c>
      <c r="C23" s="229">
        <v>4200984.83</v>
      </c>
      <c r="D23" s="230">
        <f t="shared" si="0"/>
        <v>2.1901077265413559E-3</v>
      </c>
      <c r="E23" s="229">
        <v>21274014</v>
      </c>
      <c r="F23" s="230">
        <f t="shared" si="1"/>
        <v>1.3458277280885273E-2</v>
      </c>
      <c r="G23" s="230">
        <f t="shared" si="2"/>
        <v>-0.8025297515551133</v>
      </c>
      <c r="H23" s="231">
        <f>C23/BVGInfo!$D$18</f>
        <v>68868.603770491798</v>
      </c>
      <c r="I23" s="231">
        <f>E23/BVGInfo!$C$18</f>
        <v>348754.32786885247</v>
      </c>
      <c r="L23" s="249"/>
      <c r="M23" s="249"/>
      <c r="N23" s="249"/>
      <c r="O23" s="249"/>
      <c r="P23" s="249"/>
      <c r="Q23" s="249"/>
      <c r="R23" s="249"/>
      <c r="S23" s="249"/>
    </row>
    <row r="24" spans="2:19" s="56" customFormat="1" ht="20.399999999999999" x14ac:dyDescent="0.3">
      <c r="B24" s="217"/>
      <c r="C24" s="211"/>
      <c r="D24" s="213"/>
      <c r="E24" s="216"/>
      <c r="F24" s="213"/>
      <c r="G24" s="218"/>
      <c r="H24" s="216"/>
      <c r="I24" s="216"/>
      <c r="L24" s="249"/>
      <c r="M24" s="249"/>
      <c r="N24" s="249"/>
      <c r="O24" s="249"/>
      <c r="P24" s="249"/>
      <c r="Q24" s="249"/>
      <c r="R24" s="249"/>
      <c r="S24" s="249"/>
    </row>
    <row r="25" spans="2:19" s="56" customFormat="1" ht="20.399999999999999" x14ac:dyDescent="0.3">
      <c r="B25" s="232" t="s">
        <v>13</v>
      </c>
      <c r="C25" s="233">
        <f>SUM(C5:C24)</f>
        <v>1918163558.3900001</v>
      </c>
      <c r="D25" s="234">
        <f>SUM(D5:D24)</f>
        <v>1</v>
      </c>
      <c r="E25" s="233">
        <f>SUM(E5:E24)</f>
        <v>1580738274</v>
      </c>
      <c r="F25" s="234">
        <f>SUM(F5:F24)</f>
        <v>0.99999999999999978</v>
      </c>
      <c r="G25" s="234">
        <f t="shared" si="2"/>
        <v>0.21346056456022783</v>
      </c>
      <c r="H25" s="233">
        <f>C25/BVGInfo!$D$18</f>
        <v>31445304.235901643</v>
      </c>
      <c r="I25" s="233">
        <f>E25/BVGInfo!$C$18</f>
        <v>25913742.196721312</v>
      </c>
      <c r="L25" s="249"/>
      <c r="M25" s="249"/>
      <c r="N25" s="249"/>
      <c r="O25" s="249"/>
      <c r="P25" s="249"/>
      <c r="Q25" s="249"/>
      <c r="R25" s="249"/>
      <c r="S25" s="249"/>
    </row>
    <row r="26" spans="2:19" ht="5.25" customHeight="1" x14ac:dyDescent="0.3">
      <c r="B26" s="18"/>
      <c r="C26" s="219"/>
      <c r="D26" s="220"/>
      <c r="E26" s="219"/>
      <c r="F26" s="220"/>
      <c r="G26" s="221"/>
      <c r="H26" s="222"/>
      <c r="I26" s="222"/>
    </row>
    <row r="27" spans="2:19" x14ac:dyDescent="0.3">
      <c r="B27" s="223"/>
      <c r="C27" s="224"/>
      <c r="D27" s="225"/>
      <c r="E27" s="226"/>
      <c r="F27" s="225"/>
      <c r="G27" s="225"/>
      <c r="H27" s="162"/>
      <c r="I27" s="162"/>
    </row>
    <row r="28" spans="2:19" x14ac:dyDescent="0.3">
      <c r="C28" s="38"/>
      <c r="E28" s="227"/>
      <c r="F28" s="209"/>
      <c r="H28" s="209"/>
      <c r="I28" s="209"/>
    </row>
    <row r="29" spans="2:19" x14ac:dyDescent="0.3">
      <c r="E29" s="209"/>
      <c r="F29" s="209"/>
      <c r="H29" s="209"/>
      <c r="I29" s="209"/>
    </row>
    <row r="30" spans="2:19" x14ac:dyDescent="0.3">
      <c r="E30" s="209"/>
      <c r="F30" s="209"/>
      <c r="H30" s="209"/>
      <c r="I30" s="209"/>
    </row>
    <row r="31" spans="2:19" x14ac:dyDescent="0.3">
      <c r="E31" s="209"/>
      <c r="F31" s="209"/>
      <c r="H31" s="209"/>
      <c r="I31" s="209"/>
      <c r="L31" s="251"/>
      <c r="M31" s="250">
        <v>2024</v>
      </c>
      <c r="N31" s="251"/>
      <c r="O31" s="252"/>
      <c r="P31" s="250">
        <v>2023</v>
      </c>
      <c r="Q31" s="251"/>
    </row>
    <row r="32" spans="2:19" ht="11.25" customHeight="1" x14ac:dyDescent="0.3">
      <c r="E32" s="209"/>
      <c r="F32" s="209"/>
      <c r="H32" s="209"/>
      <c r="I32" s="209"/>
      <c r="L32" s="251"/>
      <c r="M32" s="251"/>
      <c r="N32" s="251"/>
      <c r="O32" s="252"/>
      <c r="P32" s="250"/>
      <c r="Q32" s="251"/>
    </row>
    <row r="33" spans="5:18" x14ac:dyDescent="0.3">
      <c r="E33" s="209"/>
      <c r="F33" s="209"/>
      <c r="H33" s="209"/>
      <c r="I33" s="209"/>
      <c r="L33" s="252" t="s">
        <v>51</v>
      </c>
      <c r="M33" s="250">
        <v>607097382.16999996</v>
      </c>
      <c r="N33" s="253">
        <f>+M33/$M$39</f>
        <v>0.31649927844503722</v>
      </c>
      <c r="O33" s="252" t="s">
        <v>51</v>
      </c>
      <c r="P33" s="250">
        <v>575579875</v>
      </c>
      <c r="Q33" s="253">
        <f>+P33/$P$39</f>
        <v>0.36412092001757851</v>
      </c>
    </row>
    <row r="34" spans="5:18" x14ac:dyDescent="0.3">
      <c r="E34" s="209"/>
      <c r="F34" s="209"/>
      <c r="H34" s="209"/>
      <c r="I34" s="209"/>
      <c r="L34" s="252" t="s">
        <v>53</v>
      </c>
      <c r="M34" s="250">
        <v>507633410.95000023</v>
      </c>
      <c r="N34" s="253">
        <f t="shared" ref="N34:N39" si="3">+M34/$M$39</f>
        <v>0.26464552969407862</v>
      </c>
      <c r="O34" s="252" t="s">
        <v>55</v>
      </c>
      <c r="P34" s="250">
        <v>352677240</v>
      </c>
      <c r="Q34" s="253">
        <f t="shared" ref="Q34:Q39" si="4">+P34/$P$39</f>
        <v>0.22310919244363839</v>
      </c>
    </row>
    <row r="35" spans="5:18" x14ac:dyDescent="0.3">
      <c r="E35" s="209"/>
      <c r="F35" s="209"/>
      <c r="H35" s="209"/>
      <c r="I35" s="209"/>
      <c r="L35" s="252" t="s">
        <v>55</v>
      </c>
      <c r="M35" s="250">
        <v>487482486.45999992</v>
      </c>
      <c r="N35" s="253">
        <f t="shared" si="3"/>
        <v>0.25414020839243012</v>
      </c>
      <c r="O35" s="252" t="s">
        <v>53</v>
      </c>
      <c r="P35" s="250">
        <v>231032115</v>
      </c>
      <c r="Q35" s="253">
        <f t="shared" si="4"/>
        <v>0.1461545650243713</v>
      </c>
    </row>
    <row r="36" spans="5:18" x14ac:dyDescent="0.3">
      <c r="E36" s="209"/>
      <c r="F36" s="209"/>
      <c r="H36" s="209"/>
      <c r="I36" s="209"/>
      <c r="L36" s="252" t="s">
        <v>59</v>
      </c>
      <c r="M36" s="250">
        <v>99934448.490000039</v>
      </c>
      <c r="N36" s="253">
        <f t="shared" si="3"/>
        <v>5.2099023596235701E-2</v>
      </c>
      <c r="O36" s="252" t="s">
        <v>59</v>
      </c>
      <c r="P36" s="250">
        <v>181704360</v>
      </c>
      <c r="Q36" s="253">
        <f t="shared" si="4"/>
        <v>0.11494904809589683</v>
      </c>
    </row>
    <row r="37" spans="5:18" x14ac:dyDescent="0.3">
      <c r="E37" s="209"/>
      <c r="F37" s="209"/>
      <c r="H37" s="209"/>
      <c r="I37" s="209"/>
      <c r="L37" s="252" t="s">
        <v>58</v>
      </c>
      <c r="M37" s="250">
        <v>99476021.960000008</v>
      </c>
      <c r="N37" s="253">
        <f t="shared" si="3"/>
        <v>5.1860031187066585E-2</v>
      </c>
      <c r="O37" s="252" t="s">
        <v>58</v>
      </c>
      <c r="P37" s="250">
        <v>103107203</v>
      </c>
      <c r="Q37" s="253">
        <f t="shared" si="4"/>
        <v>6.522724516175836E-2</v>
      </c>
    </row>
    <row r="38" spans="5:18" x14ac:dyDescent="0.3">
      <c r="E38" s="209"/>
      <c r="F38" s="209"/>
      <c r="H38" s="209"/>
      <c r="I38" s="209"/>
      <c r="L38" s="252" t="s">
        <v>64</v>
      </c>
      <c r="M38" s="250">
        <v>116539808.35999997</v>
      </c>
      <c r="N38" s="253">
        <f t="shared" si="3"/>
        <v>6.0755928685151867E-2</v>
      </c>
      <c r="O38" s="252" t="s">
        <v>64</v>
      </c>
      <c r="P38" s="250">
        <v>136637482</v>
      </c>
      <c r="Q38" s="253">
        <f t="shared" si="4"/>
        <v>8.643902925675663E-2</v>
      </c>
    </row>
    <row r="39" spans="5:18" x14ac:dyDescent="0.3">
      <c r="E39" s="209"/>
      <c r="F39" s="209"/>
      <c r="H39" s="209"/>
      <c r="I39" s="209"/>
      <c r="L39" s="252" t="s">
        <v>65</v>
      </c>
      <c r="M39" s="250">
        <f>SUM(M33:M38)</f>
        <v>1918163558.3899999</v>
      </c>
      <c r="N39" s="253">
        <f t="shared" si="3"/>
        <v>1</v>
      </c>
      <c r="O39" s="252" t="s">
        <v>65</v>
      </c>
      <c r="P39" s="250">
        <v>1580738275</v>
      </c>
      <c r="Q39" s="253">
        <f t="shared" si="4"/>
        <v>1</v>
      </c>
    </row>
    <row r="40" spans="5:18" x14ac:dyDescent="0.3">
      <c r="E40" s="209"/>
      <c r="F40" s="209"/>
      <c r="H40" s="209"/>
      <c r="I40" s="209"/>
      <c r="L40" s="252" t="s">
        <v>66</v>
      </c>
      <c r="M40" s="251">
        <v>61</v>
      </c>
      <c r="N40" s="253"/>
      <c r="O40" s="252" t="s">
        <v>66</v>
      </c>
      <c r="P40" s="251">
        <v>61</v>
      </c>
      <c r="Q40" s="251"/>
    </row>
    <row r="41" spans="5:18" x14ac:dyDescent="0.3">
      <c r="E41" s="209"/>
      <c r="F41" s="209"/>
      <c r="H41" s="209"/>
      <c r="I41" s="209"/>
      <c r="P41" s="254"/>
    </row>
    <row r="42" spans="5:18" x14ac:dyDescent="0.3">
      <c r="E42" s="209"/>
      <c r="F42" s="209"/>
      <c r="H42" s="209"/>
      <c r="I42" s="209"/>
      <c r="L42" s="255"/>
      <c r="M42" s="255"/>
      <c r="N42" s="255"/>
      <c r="O42" s="255"/>
      <c r="P42" s="254"/>
    </row>
    <row r="43" spans="5:18" x14ac:dyDescent="0.3">
      <c r="E43" s="209"/>
      <c r="F43" s="209"/>
      <c r="H43" s="209"/>
      <c r="I43" s="209"/>
      <c r="L43" s="255"/>
      <c r="M43" s="255"/>
      <c r="N43" s="255"/>
      <c r="O43" s="255"/>
    </row>
    <row r="44" spans="5:18" x14ac:dyDescent="0.3">
      <c r="E44" s="209"/>
      <c r="F44" s="209"/>
      <c r="H44" s="209"/>
      <c r="I44" s="209"/>
      <c r="L44" s="255"/>
      <c r="M44" s="255"/>
      <c r="N44" s="255"/>
      <c r="O44" s="255"/>
    </row>
    <row r="45" spans="5:18" x14ac:dyDescent="0.3">
      <c r="E45" s="209"/>
      <c r="F45" s="209"/>
      <c r="H45" s="209"/>
      <c r="I45" s="209"/>
      <c r="L45" s="255"/>
      <c r="M45" s="255"/>
      <c r="N45" s="255"/>
      <c r="O45" s="255"/>
    </row>
    <row r="46" spans="5:18" x14ac:dyDescent="0.3">
      <c r="E46" s="209"/>
      <c r="F46" s="209"/>
      <c r="H46" s="209"/>
      <c r="I46" s="209"/>
      <c r="L46" s="255"/>
      <c r="M46" s="255"/>
      <c r="N46" s="255"/>
      <c r="O46" s="255"/>
    </row>
    <row r="47" spans="5:18" x14ac:dyDescent="0.3">
      <c r="E47" s="209"/>
      <c r="F47" s="209"/>
      <c r="H47" s="209"/>
      <c r="I47" s="209"/>
      <c r="L47" s="255"/>
      <c r="M47" s="255"/>
      <c r="N47" s="255"/>
      <c r="O47" s="255"/>
    </row>
    <row r="48" spans="5:18" x14ac:dyDescent="0.3">
      <c r="E48" s="209"/>
      <c r="F48" s="209"/>
      <c r="H48" s="209"/>
      <c r="I48" s="209"/>
      <c r="L48" s="255"/>
      <c r="M48" s="255"/>
      <c r="N48" s="255"/>
      <c r="O48" s="255"/>
      <c r="R48" s="254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65"/>
  <sheetViews>
    <sheetView showGridLines="0" zoomScale="70" zoomScaleNormal="70" workbookViewId="0"/>
  </sheetViews>
  <sheetFormatPr baseColWidth="10" defaultColWidth="11.5546875" defaultRowHeight="13.2" x14ac:dyDescent="0.25"/>
  <cols>
    <col min="1" max="1" width="3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60" customWidth="1"/>
    <col min="11" max="11" width="24.88671875" style="412" customWidth="1"/>
    <col min="12" max="12" width="16.6640625" style="412" bestFit="1" customWidth="1"/>
    <col min="13" max="13" width="11.88671875" style="412" bestFit="1" customWidth="1"/>
    <col min="14" max="15" width="11.5546875" style="412"/>
    <col min="16" max="20" width="11.5546875" style="256"/>
    <col min="21" max="16384" width="11.5546875" style="1"/>
  </cols>
  <sheetData>
    <row r="1" spans="1:20" ht="75" customHeight="1" x14ac:dyDescent="0.25">
      <c r="B1" s="465" t="s">
        <v>139</v>
      </c>
      <c r="C1" s="466"/>
      <c r="D1" s="466"/>
      <c r="E1" s="466"/>
      <c r="F1" s="467"/>
      <c r="G1" s="116"/>
      <c r="I1" s="127"/>
    </row>
    <row r="2" spans="1:20" ht="15.75" customHeight="1" x14ac:dyDescent="0.25">
      <c r="A2" s="118"/>
      <c r="B2" s="117"/>
      <c r="G2" s="1"/>
      <c r="H2" s="1"/>
      <c r="I2" s="118"/>
    </row>
    <row r="3" spans="1:20" ht="9.75" customHeight="1" x14ac:dyDescent="0.3">
      <c r="B3" s="122"/>
      <c r="C3" s="119"/>
      <c r="D3" s="120"/>
      <c r="E3" s="121"/>
      <c r="F3" s="121"/>
      <c r="I3" s="127"/>
    </row>
    <row r="4" spans="1:20" s="58" customFormat="1" ht="35.25" customHeight="1" x14ac:dyDescent="0.9">
      <c r="B4" s="123"/>
      <c r="C4" s="147"/>
      <c r="D4" s="146" t="s">
        <v>10</v>
      </c>
      <c r="E4" s="145" t="s">
        <v>67</v>
      </c>
      <c r="F4" s="145" t="s">
        <v>68</v>
      </c>
      <c r="G4" s="144" t="s">
        <v>69</v>
      </c>
      <c r="H4" s="57"/>
      <c r="I4" s="128"/>
      <c r="J4" s="261"/>
      <c r="K4" s="413"/>
      <c r="L4" s="413"/>
      <c r="M4" s="413"/>
      <c r="N4" s="413"/>
      <c r="O4" s="413"/>
      <c r="P4" s="257"/>
      <c r="Q4" s="257"/>
      <c r="R4" s="257"/>
      <c r="S4" s="257"/>
      <c r="T4" s="257"/>
    </row>
    <row r="5" spans="1:20" s="58" customFormat="1" ht="17.399999999999999" customHeight="1" x14ac:dyDescent="0.9">
      <c r="B5" s="123"/>
      <c r="C5" s="134" t="s">
        <v>70</v>
      </c>
      <c r="D5" s="161">
        <v>802496.1</v>
      </c>
      <c r="E5" s="161">
        <v>5393235.790000001</v>
      </c>
      <c r="F5" s="161">
        <f>SUM(D5:E5)</f>
        <v>6195731.8900000006</v>
      </c>
      <c r="G5" s="135">
        <f>D5/F5</f>
        <v>0.12952401980066958</v>
      </c>
      <c r="H5" s="129"/>
      <c r="I5" s="130"/>
      <c r="J5" s="261"/>
      <c r="K5" s="413"/>
      <c r="L5" s="413"/>
      <c r="M5" s="413"/>
      <c r="N5" s="413"/>
      <c r="O5" s="413"/>
      <c r="P5" s="257"/>
      <c r="Q5" s="257"/>
      <c r="R5" s="257"/>
      <c r="S5" s="257"/>
      <c r="T5" s="257"/>
    </row>
    <row r="6" spans="1:20" s="58" customFormat="1" ht="17.399999999999999" customHeight="1" x14ac:dyDescent="0.9">
      <c r="B6" s="123"/>
      <c r="C6" s="134" t="s">
        <v>12</v>
      </c>
      <c r="D6" s="161">
        <f>+D7-D5</f>
        <v>1917361062.2900004</v>
      </c>
      <c r="E6" s="161">
        <v>2203411875.29</v>
      </c>
      <c r="F6" s="161">
        <f>SUM(D6:E6)</f>
        <v>4120772937.5800004</v>
      </c>
      <c r="G6" s="135">
        <f t="shared" ref="G6:G7" si="0">D6/F6</f>
        <v>0.46529160701972722</v>
      </c>
      <c r="H6" s="129"/>
      <c r="I6" s="130"/>
      <c r="J6" s="261"/>
      <c r="K6" s="414"/>
      <c r="L6" s="414"/>
      <c r="M6" s="413"/>
      <c r="N6" s="413"/>
      <c r="O6" s="413"/>
      <c r="P6" s="257"/>
      <c r="Q6" s="257"/>
      <c r="R6" s="257"/>
      <c r="S6" s="257"/>
      <c r="T6" s="257"/>
    </row>
    <row r="7" spans="1:20" s="58" customFormat="1" ht="17.399999999999999" customHeight="1" x14ac:dyDescent="0.9">
      <c r="B7" s="123"/>
      <c r="C7" s="134" t="s">
        <v>13</v>
      </c>
      <c r="D7" s="161">
        <v>1918163558.3900003</v>
      </c>
      <c r="E7" s="161">
        <v>2208805111.0799999</v>
      </c>
      <c r="F7" s="161">
        <f>SUM(F5:F6)</f>
        <v>4126968669.4700003</v>
      </c>
      <c r="G7" s="135">
        <f t="shared" si="0"/>
        <v>0.46478752615205521</v>
      </c>
      <c r="H7" s="57"/>
      <c r="I7" s="130"/>
      <c r="J7" s="261"/>
      <c r="K7" s="414"/>
      <c r="L7" s="415" t="s">
        <v>71</v>
      </c>
      <c r="M7" s="413"/>
      <c r="N7" s="413"/>
      <c r="O7" s="413"/>
      <c r="P7" s="257"/>
      <c r="Q7" s="257"/>
      <c r="R7" s="257"/>
      <c r="S7" s="257"/>
      <c r="T7" s="257"/>
    </row>
    <row r="8" spans="1:20" ht="13.5" customHeight="1" x14ac:dyDescent="0.55000000000000004">
      <c r="B8" s="124"/>
      <c r="C8" s="125"/>
      <c r="D8" s="125"/>
      <c r="E8" s="126"/>
      <c r="F8" s="126"/>
      <c r="G8" s="133"/>
      <c r="H8" s="131"/>
      <c r="I8" s="132"/>
      <c r="K8" s="416" t="s">
        <v>72</v>
      </c>
      <c r="L8" s="417">
        <f>+D5</f>
        <v>802496.1</v>
      </c>
      <c r="M8" s="418">
        <f>+L8/L10</f>
        <v>0.12952401980066958</v>
      </c>
    </row>
    <row r="9" spans="1:20" ht="8.25" customHeight="1" x14ac:dyDescent="0.25">
      <c r="B9" s="136"/>
      <c r="D9" s="2"/>
      <c r="I9" s="137"/>
      <c r="K9" s="419" t="s">
        <v>73</v>
      </c>
      <c r="L9" s="420">
        <f>+E5</f>
        <v>5393235.790000001</v>
      </c>
      <c r="M9" s="421">
        <f>+L9/L10</f>
        <v>0.87047598019933048</v>
      </c>
    </row>
    <row r="10" spans="1:20" x14ac:dyDescent="0.25">
      <c r="B10" s="117"/>
      <c r="I10" s="127"/>
      <c r="K10" s="422"/>
      <c r="L10" s="423">
        <f>+F5</f>
        <v>6195731.8900000006</v>
      </c>
      <c r="M10" s="421">
        <v>0.99999999999999989</v>
      </c>
    </row>
    <row r="11" spans="1:20" ht="12" customHeight="1" x14ac:dyDescent="0.25">
      <c r="B11" s="117"/>
      <c r="I11" s="127"/>
      <c r="K11" s="422"/>
      <c r="L11" s="422"/>
      <c r="M11" s="424"/>
    </row>
    <row r="12" spans="1:20" ht="12" customHeight="1" x14ac:dyDescent="0.25">
      <c r="B12" s="117"/>
      <c r="I12" s="127"/>
      <c r="K12" s="422"/>
      <c r="L12" s="425" t="s">
        <v>74</v>
      </c>
    </row>
    <row r="13" spans="1:20" ht="12" customHeight="1" x14ac:dyDescent="0.25">
      <c r="B13" s="117"/>
      <c r="I13" s="127"/>
      <c r="K13" s="419" t="s">
        <v>72</v>
      </c>
      <c r="L13" s="426">
        <f>+D6</f>
        <v>1917361062.2900004</v>
      </c>
      <c r="M13" s="421">
        <f>+L13/L15</f>
        <v>0.46529160701972722</v>
      </c>
    </row>
    <row r="14" spans="1:20" ht="12" customHeight="1" x14ac:dyDescent="0.25">
      <c r="B14" s="117"/>
      <c r="I14" s="127"/>
      <c r="K14" s="419" t="s">
        <v>73</v>
      </c>
      <c r="L14" s="426">
        <f>+E6</f>
        <v>2203411875.29</v>
      </c>
      <c r="M14" s="421">
        <f>+L14/L15</f>
        <v>0.53470839298027284</v>
      </c>
    </row>
    <row r="15" spans="1:20" ht="12" customHeight="1" x14ac:dyDescent="0.25">
      <c r="B15" s="117"/>
      <c r="I15" s="127"/>
      <c r="K15" s="422"/>
      <c r="L15" s="427">
        <f>+F6</f>
        <v>4120772937.5800004</v>
      </c>
      <c r="M15" s="421">
        <v>1</v>
      </c>
    </row>
    <row r="16" spans="1:20" ht="12" customHeight="1" x14ac:dyDescent="0.25">
      <c r="B16" s="117"/>
      <c r="I16" s="127"/>
      <c r="J16" s="262"/>
      <c r="K16" s="422"/>
      <c r="L16" s="422"/>
    </row>
    <row r="17" spans="2:20" ht="12" customHeight="1" x14ac:dyDescent="0.25">
      <c r="B17" s="117"/>
      <c r="I17" s="127"/>
      <c r="K17" s="422"/>
      <c r="L17" s="425" t="s">
        <v>13</v>
      </c>
    </row>
    <row r="18" spans="2:20" ht="12" customHeight="1" x14ac:dyDescent="0.25">
      <c r="B18" s="117"/>
      <c r="I18" s="127"/>
      <c r="K18" s="419" t="s">
        <v>72</v>
      </c>
      <c r="L18" s="423">
        <f>+D7</f>
        <v>1918163558.3900003</v>
      </c>
      <c r="M18" s="421">
        <f>+L18/L20</f>
        <v>0.46478752615205521</v>
      </c>
    </row>
    <row r="19" spans="2:20" ht="12" customHeight="1" x14ac:dyDescent="0.25">
      <c r="B19" s="117"/>
      <c r="I19" s="127"/>
      <c r="K19" s="419" t="s">
        <v>73</v>
      </c>
      <c r="L19" s="423">
        <f>+E7</f>
        <v>2208805111.0799999</v>
      </c>
      <c r="M19" s="421">
        <f>+L19/L20</f>
        <v>0.53521247384794479</v>
      </c>
    </row>
    <row r="20" spans="2:20" ht="12" customHeight="1" x14ac:dyDescent="0.25">
      <c r="B20" s="117"/>
      <c r="I20" s="127"/>
      <c r="K20" s="422"/>
      <c r="L20" s="423">
        <f>+F7</f>
        <v>4126968669.4700003</v>
      </c>
      <c r="M20" s="421">
        <v>1</v>
      </c>
    </row>
    <row r="21" spans="2:20" ht="12" customHeight="1" x14ac:dyDescent="0.25">
      <c r="B21" s="117"/>
      <c r="I21" s="127"/>
      <c r="K21" s="422"/>
      <c r="L21" s="422"/>
    </row>
    <row r="22" spans="2:20" ht="12" customHeight="1" x14ac:dyDescent="0.25">
      <c r="B22" s="117"/>
      <c r="I22" s="127"/>
      <c r="K22" s="422"/>
      <c r="L22" s="422"/>
    </row>
    <row r="23" spans="2:20" ht="12" customHeight="1" x14ac:dyDescent="0.25">
      <c r="B23" s="117"/>
      <c r="I23" s="127"/>
      <c r="K23" s="422"/>
      <c r="L23" s="422"/>
    </row>
    <row r="24" spans="2:20" ht="34.5" customHeight="1" x14ac:dyDescent="0.25">
      <c r="B24" s="117"/>
      <c r="I24" s="127"/>
      <c r="K24" s="422"/>
      <c r="L24" s="422"/>
    </row>
    <row r="25" spans="2:20" ht="12" customHeight="1" x14ac:dyDescent="0.25">
      <c r="B25" s="117"/>
      <c r="I25" s="127"/>
      <c r="K25" s="422"/>
      <c r="L25" s="422"/>
    </row>
    <row r="26" spans="2:20" ht="12" customHeight="1" x14ac:dyDescent="0.25">
      <c r="B26" s="117"/>
      <c r="I26" s="127"/>
      <c r="K26" s="422"/>
      <c r="L26" s="422"/>
    </row>
    <row r="27" spans="2:20" ht="9.75" customHeight="1" x14ac:dyDescent="0.25">
      <c r="B27" s="117"/>
      <c r="I27" s="127"/>
      <c r="K27" s="422"/>
      <c r="L27" s="422"/>
    </row>
    <row r="28" spans="2:20" ht="16.5" customHeight="1" x14ac:dyDescent="0.25">
      <c r="B28" s="138"/>
      <c r="C28" s="139"/>
      <c r="D28" s="139"/>
      <c r="E28" s="139"/>
      <c r="F28" s="139"/>
      <c r="G28" s="131"/>
      <c r="H28" s="131"/>
      <c r="I28" s="132"/>
      <c r="K28" s="422"/>
      <c r="L28" s="422"/>
    </row>
    <row r="29" spans="2:20" ht="16.5" customHeight="1" x14ac:dyDescent="0.25">
      <c r="B29" s="136"/>
      <c r="I29" s="137"/>
      <c r="K29" s="422"/>
      <c r="L29" s="422"/>
    </row>
    <row r="30" spans="2:20" ht="21.75" customHeight="1" x14ac:dyDescent="0.25">
      <c r="B30" s="117"/>
      <c r="C30" s="464" t="s">
        <v>75</v>
      </c>
      <c r="D30" s="464"/>
      <c r="E30" s="464"/>
      <c r="F30" s="464"/>
      <c r="G30" s="464"/>
      <c r="I30" s="127"/>
      <c r="K30" s="422"/>
      <c r="L30" s="422"/>
    </row>
    <row r="31" spans="2:20" s="3" customFormat="1" ht="19.2" customHeight="1" x14ac:dyDescent="0.45">
      <c r="B31" s="140"/>
      <c r="C31" s="148"/>
      <c r="D31" s="149"/>
      <c r="E31" s="159"/>
      <c r="F31" s="149"/>
      <c r="G31" s="149"/>
      <c r="H31" s="42"/>
      <c r="I31" s="141"/>
      <c r="J31" s="260"/>
      <c r="K31" s="422"/>
      <c r="L31" s="422"/>
      <c r="M31" s="412"/>
      <c r="N31" s="412"/>
      <c r="O31" s="412"/>
      <c r="P31" s="256"/>
      <c r="Q31" s="256"/>
      <c r="R31" s="256"/>
      <c r="S31" s="256"/>
      <c r="T31" s="256"/>
    </row>
    <row r="32" spans="2:20" ht="36" customHeight="1" x14ac:dyDescent="0.35">
      <c r="B32" s="117"/>
      <c r="C32" s="150"/>
      <c r="D32" s="158" t="s">
        <v>10</v>
      </c>
      <c r="E32" s="156" t="s">
        <v>67</v>
      </c>
      <c r="F32" s="156" t="s">
        <v>76</v>
      </c>
      <c r="G32" s="157" t="s">
        <v>77</v>
      </c>
      <c r="I32" s="127"/>
      <c r="K32" s="422" t="s">
        <v>71</v>
      </c>
      <c r="L32" s="422"/>
    </row>
    <row r="33" spans="2:20" s="3" customFormat="1" ht="19.2" customHeight="1" x14ac:dyDescent="0.25">
      <c r="B33" s="140"/>
      <c r="C33" s="154" t="s">
        <v>70</v>
      </c>
      <c r="D33" s="160">
        <f>+D5</f>
        <v>802496.1</v>
      </c>
      <c r="E33" s="160">
        <v>5393235.790000001</v>
      </c>
      <c r="F33" s="160">
        <f>SUM(D33:E33)</f>
        <v>6195731.8900000006</v>
      </c>
      <c r="G33" s="155">
        <f>D33/F33</f>
        <v>0.12952401980066958</v>
      </c>
      <c r="H33" s="43"/>
      <c r="I33" s="141"/>
      <c r="J33" s="260"/>
      <c r="K33" s="419" t="s">
        <v>72</v>
      </c>
      <c r="L33" s="423">
        <f>+D33</f>
        <v>802496.1</v>
      </c>
      <c r="M33" s="421">
        <f>+L33/L35</f>
        <v>0.12952401980066958</v>
      </c>
      <c r="N33" s="412"/>
      <c r="O33" s="412"/>
      <c r="P33" s="256"/>
      <c r="Q33" s="256"/>
      <c r="R33" s="256"/>
      <c r="S33" s="256"/>
      <c r="T33" s="256"/>
    </row>
    <row r="34" spans="2:20" s="3" customFormat="1" ht="19.2" customHeight="1" x14ac:dyDescent="0.25">
      <c r="B34" s="140"/>
      <c r="C34" s="154" t="s">
        <v>12</v>
      </c>
      <c r="D34" s="160">
        <f>+D35-D33</f>
        <v>671279670.44000006</v>
      </c>
      <c r="E34" s="160">
        <v>845037705.92169857</v>
      </c>
      <c r="F34" s="160">
        <f>SUM(D34:E34)</f>
        <v>1516317376.3616986</v>
      </c>
      <c r="G34" s="155">
        <f t="shared" ref="G34:G35" si="1">D34/F34</f>
        <v>0.44270393580181111</v>
      </c>
      <c r="H34" s="43"/>
      <c r="I34" s="141"/>
      <c r="J34" s="260"/>
      <c r="K34" s="419" t="s">
        <v>73</v>
      </c>
      <c r="L34" s="423">
        <f>+E33</f>
        <v>5393235.790000001</v>
      </c>
      <c r="M34" s="421">
        <f>+L34/L35</f>
        <v>0.87047598019933048</v>
      </c>
      <c r="N34" s="412"/>
      <c r="O34" s="412"/>
      <c r="P34" s="256"/>
      <c r="Q34" s="256"/>
      <c r="R34" s="256"/>
      <c r="S34" s="256"/>
      <c r="T34" s="256"/>
    </row>
    <row r="35" spans="2:20" s="3" customFormat="1" ht="19.2" customHeight="1" x14ac:dyDescent="0.25">
      <c r="B35" s="140"/>
      <c r="C35" s="154" t="s">
        <v>13</v>
      </c>
      <c r="D35" s="160">
        <v>672082166.54000008</v>
      </c>
      <c r="E35" s="160">
        <v>850430941.71169853</v>
      </c>
      <c r="F35" s="160">
        <f>SUM(F33:F34)</f>
        <v>1522513108.2516987</v>
      </c>
      <c r="G35" s="155">
        <f t="shared" si="1"/>
        <v>0.44142947794502196</v>
      </c>
      <c r="H35" s="42"/>
      <c r="I35" s="141"/>
      <c r="J35" s="260"/>
      <c r="K35" s="422"/>
      <c r="L35" s="423">
        <f>SUM(L33:L34)</f>
        <v>6195731.8900000006</v>
      </c>
      <c r="M35" s="421">
        <v>1</v>
      </c>
      <c r="N35" s="412"/>
      <c r="O35" s="412"/>
      <c r="P35" s="256"/>
      <c r="Q35" s="256"/>
      <c r="R35" s="256"/>
      <c r="S35" s="256"/>
      <c r="T35" s="256"/>
    </row>
    <row r="36" spans="2:20" ht="19.2" customHeight="1" x14ac:dyDescent="0.25">
      <c r="B36" s="117"/>
      <c r="I36" s="127"/>
      <c r="K36" s="422"/>
      <c r="L36" s="422"/>
      <c r="M36" s="424"/>
    </row>
    <row r="37" spans="2:20" ht="9.75" customHeight="1" x14ac:dyDescent="0.4">
      <c r="B37" s="117"/>
      <c r="C37" s="151"/>
      <c r="D37" s="152"/>
      <c r="E37" s="152"/>
      <c r="F37" s="153"/>
      <c r="G37" s="153"/>
      <c r="I37" s="127"/>
      <c r="K37" s="422"/>
      <c r="L37" s="422"/>
    </row>
    <row r="38" spans="2:20" ht="12.75" customHeight="1" x14ac:dyDescent="0.25">
      <c r="B38" s="138"/>
      <c r="C38" s="139"/>
      <c r="D38" s="139"/>
      <c r="E38" s="139"/>
      <c r="F38" s="139"/>
      <c r="G38" s="133"/>
      <c r="H38" s="131"/>
      <c r="I38" s="132"/>
      <c r="K38" s="422" t="s">
        <v>74</v>
      </c>
      <c r="L38" s="422"/>
    </row>
    <row r="39" spans="2:20" x14ac:dyDescent="0.25">
      <c r="B39" s="136"/>
      <c r="H39" s="142"/>
      <c r="I39" s="137"/>
      <c r="K39" s="419" t="s">
        <v>72</v>
      </c>
      <c r="L39" s="423">
        <f>+D34</f>
        <v>671279670.44000006</v>
      </c>
      <c r="M39" s="421">
        <f>+L39/L41</f>
        <v>0.44270393580181111</v>
      </c>
    </row>
    <row r="40" spans="2:20" ht="12" customHeight="1" x14ac:dyDescent="0.25">
      <c r="B40" s="117"/>
      <c r="I40" s="127"/>
      <c r="K40" s="419" t="s">
        <v>73</v>
      </c>
      <c r="L40" s="423">
        <f>+E34</f>
        <v>845037705.92169857</v>
      </c>
      <c r="M40" s="421">
        <f>+L40/L41</f>
        <v>0.55729606419818889</v>
      </c>
    </row>
    <row r="41" spans="2:20" ht="12" customHeight="1" x14ac:dyDescent="0.25">
      <c r="B41" s="117"/>
      <c r="I41" s="127"/>
      <c r="K41" s="422"/>
      <c r="L41" s="423">
        <f>SUM(L39:L40)</f>
        <v>1516317376.3616986</v>
      </c>
      <c r="M41" s="421">
        <v>1</v>
      </c>
    </row>
    <row r="42" spans="2:20" ht="12" customHeight="1" x14ac:dyDescent="0.25">
      <c r="B42" s="117"/>
      <c r="I42" s="127"/>
      <c r="K42" s="422"/>
      <c r="L42" s="422"/>
    </row>
    <row r="43" spans="2:20" ht="12" customHeight="1" x14ac:dyDescent="0.25">
      <c r="B43" s="117"/>
      <c r="I43" s="127"/>
      <c r="K43" s="422" t="s">
        <v>13</v>
      </c>
      <c r="L43" s="422"/>
    </row>
    <row r="44" spans="2:20" ht="12" customHeight="1" x14ac:dyDescent="0.25">
      <c r="B44" s="117"/>
      <c r="I44" s="127"/>
      <c r="K44" s="419" t="s">
        <v>72</v>
      </c>
      <c r="L44" s="423">
        <f>+D35</f>
        <v>672082166.54000008</v>
      </c>
      <c r="M44" s="421">
        <f>+L44/L46</f>
        <v>0.44142947794502202</v>
      </c>
    </row>
    <row r="45" spans="2:20" ht="12" customHeight="1" x14ac:dyDescent="0.25">
      <c r="B45" s="117"/>
      <c r="I45" s="127"/>
      <c r="J45" s="262"/>
      <c r="K45" s="419" t="s">
        <v>73</v>
      </c>
      <c r="L45" s="423">
        <f>+E35</f>
        <v>850430941.71169853</v>
      </c>
      <c r="M45" s="421">
        <f>+L45/L46</f>
        <v>0.55857052205497804</v>
      </c>
    </row>
    <row r="46" spans="2:20" ht="12" customHeight="1" x14ac:dyDescent="0.25">
      <c r="B46" s="117"/>
      <c r="I46" s="127"/>
      <c r="K46" s="422"/>
      <c r="L46" s="423">
        <f>SUM(L44:L45)</f>
        <v>1522513108.2516985</v>
      </c>
      <c r="M46" s="421">
        <v>1</v>
      </c>
    </row>
    <row r="47" spans="2:20" ht="12" customHeight="1" x14ac:dyDescent="0.25">
      <c r="B47" s="117"/>
      <c r="I47" s="127"/>
      <c r="K47" s="422"/>
      <c r="L47" s="422"/>
    </row>
    <row r="48" spans="2:20" ht="12" customHeight="1" x14ac:dyDescent="0.25">
      <c r="B48" s="117"/>
      <c r="I48" s="127"/>
      <c r="K48" s="422"/>
      <c r="L48" s="422"/>
    </row>
    <row r="49" spans="2:20" ht="12" customHeight="1" x14ac:dyDescent="0.25">
      <c r="B49" s="117"/>
      <c r="I49" s="127"/>
      <c r="K49" s="422"/>
      <c r="L49" s="422"/>
    </row>
    <row r="50" spans="2:20" ht="12" customHeight="1" x14ac:dyDescent="0.25">
      <c r="B50" s="117"/>
      <c r="I50" s="127"/>
    </row>
    <row r="51" spans="2:20" ht="12" customHeight="1" x14ac:dyDescent="0.25">
      <c r="B51" s="117"/>
      <c r="I51" s="127"/>
    </row>
    <row r="52" spans="2:20" ht="12" customHeight="1" x14ac:dyDescent="0.25">
      <c r="B52" s="117"/>
      <c r="I52" s="127"/>
    </row>
    <row r="53" spans="2:20" ht="12" customHeight="1" x14ac:dyDescent="0.25">
      <c r="B53" s="117"/>
      <c r="I53" s="127"/>
    </row>
    <row r="54" spans="2:20" ht="12" customHeight="1" x14ac:dyDescent="0.25">
      <c r="B54" s="117"/>
      <c r="I54" s="127"/>
    </row>
    <row r="55" spans="2:20" ht="9.75" customHeight="1" x14ac:dyDescent="0.25">
      <c r="B55" s="117"/>
      <c r="I55" s="127"/>
    </row>
    <row r="56" spans="2:20" ht="9.75" customHeight="1" x14ac:dyDescent="0.25">
      <c r="B56" s="117"/>
      <c r="I56" s="127"/>
    </row>
    <row r="57" spans="2:20" ht="9.75" customHeight="1" x14ac:dyDescent="0.25">
      <c r="B57" s="117"/>
      <c r="I57" s="127"/>
    </row>
    <row r="58" spans="2:20" ht="9.75" customHeight="1" x14ac:dyDescent="0.25">
      <c r="B58" s="117"/>
      <c r="I58" s="127"/>
    </row>
    <row r="59" spans="2:20" s="3" customFormat="1" ht="13.8" x14ac:dyDescent="0.25">
      <c r="B59" s="140"/>
      <c r="G59" s="42"/>
      <c r="H59" s="42"/>
      <c r="I59" s="143"/>
      <c r="J59" s="260"/>
      <c r="K59" s="412"/>
      <c r="L59" s="412"/>
      <c r="M59" s="412"/>
      <c r="N59" s="412"/>
      <c r="O59" s="412"/>
      <c r="P59" s="256"/>
      <c r="Q59" s="256"/>
      <c r="R59" s="256"/>
      <c r="S59" s="256"/>
      <c r="T59" s="256"/>
    </row>
    <row r="60" spans="2:20" x14ac:dyDescent="0.25">
      <c r="B60" s="117"/>
      <c r="I60" s="127"/>
    </row>
    <row r="61" spans="2:20" x14ac:dyDescent="0.25">
      <c r="B61" s="117"/>
      <c r="I61" s="127"/>
    </row>
    <row r="62" spans="2:20" x14ac:dyDescent="0.25">
      <c r="B62" s="117"/>
      <c r="I62" s="127"/>
    </row>
    <row r="63" spans="2:20" x14ac:dyDescent="0.25">
      <c r="B63" s="117"/>
      <c r="I63" s="127"/>
    </row>
    <row r="64" spans="2:20" x14ac:dyDescent="0.25">
      <c r="B64" s="117"/>
      <c r="I64" s="127"/>
    </row>
    <row r="65" spans="2:20" s="59" customFormat="1" ht="20.399999999999999" x14ac:dyDescent="0.7">
      <c r="B65" s="461" t="s">
        <v>78</v>
      </c>
      <c r="C65" s="462"/>
      <c r="D65" s="462"/>
      <c r="E65" s="462"/>
      <c r="F65" s="462"/>
      <c r="G65" s="462"/>
      <c r="H65" s="462"/>
      <c r="I65" s="463"/>
      <c r="J65" s="261"/>
      <c r="K65" s="413"/>
      <c r="L65" s="413"/>
      <c r="M65" s="413"/>
      <c r="N65" s="413"/>
      <c r="O65" s="413"/>
      <c r="P65" s="257"/>
      <c r="Q65" s="257"/>
      <c r="R65" s="257"/>
      <c r="S65" s="257"/>
      <c r="T65" s="257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Q66"/>
  <sheetViews>
    <sheetView showGridLines="0" topLeftCell="A32" zoomScale="55" zoomScaleNormal="55" workbookViewId="0"/>
  </sheetViews>
  <sheetFormatPr baseColWidth="10" defaultColWidth="11.44140625" defaultRowHeight="13.2" x14ac:dyDescent="0.3"/>
  <cols>
    <col min="1" max="1" width="4.33203125" style="44" customWidth="1"/>
    <col min="2" max="2" width="5.109375" style="44" customWidth="1"/>
    <col min="3" max="3" width="79.33203125" style="44" customWidth="1"/>
    <col min="4" max="4" width="30.109375" style="44" bestFit="1" customWidth="1"/>
    <col min="5" max="5" width="15.6640625" style="44" bestFit="1" customWidth="1"/>
    <col min="6" max="6" width="22.88671875" style="44" bestFit="1" customWidth="1"/>
    <col min="7" max="7" width="15.6640625" style="44" bestFit="1" customWidth="1"/>
    <col min="8" max="8" width="30.109375" style="44" bestFit="1" customWidth="1"/>
    <col min="9" max="9" width="15.6640625" style="44" bestFit="1" customWidth="1"/>
    <col min="10" max="10" width="27.109375" style="44" bestFit="1" customWidth="1"/>
    <col min="11" max="11" width="16.33203125" style="44" bestFit="1" customWidth="1"/>
    <col min="12" max="12" width="27.6640625" style="44" bestFit="1" customWidth="1"/>
    <col min="13" max="13" width="15.44140625" style="44" bestFit="1" customWidth="1"/>
    <col min="14" max="14" width="20.33203125" style="44" customWidth="1"/>
    <col min="15" max="15" width="22.44140625" style="44" customWidth="1"/>
    <col min="16" max="16" width="4.109375" style="44" customWidth="1"/>
    <col min="17" max="17" width="18.33203125" style="44" bestFit="1" customWidth="1"/>
    <col min="18" max="16384" width="11.44140625" style="44"/>
  </cols>
  <sheetData>
    <row r="1" spans="2:17" ht="77.25" customHeight="1" x14ac:dyDescent="0.3">
      <c r="B1" s="471" t="s">
        <v>134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163"/>
    </row>
    <row r="2" spans="2:17" x14ac:dyDescent="0.3">
      <c r="C2" s="164"/>
      <c r="I2" s="165"/>
    </row>
    <row r="3" spans="2:17" ht="31.95" customHeight="1" x14ac:dyDescent="0.3">
      <c r="B3" s="469" t="s">
        <v>79</v>
      </c>
      <c r="C3" s="469"/>
      <c r="D3" s="468" t="s">
        <v>80</v>
      </c>
      <c r="E3" s="468" t="s">
        <v>81</v>
      </c>
      <c r="F3" s="468" t="s">
        <v>82</v>
      </c>
      <c r="G3" s="468" t="s">
        <v>81</v>
      </c>
      <c r="H3" s="468" t="s">
        <v>83</v>
      </c>
      <c r="I3" s="468" t="s">
        <v>81</v>
      </c>
      <c r="J3" s="468" t="s">
        <v>84</v>
      </c>
      <c r="K3" s="468" t="s">
        <v>81</v>
      </c>
      <c r="L3" s="468" t="s">
        <v>85</v>
      </c>
      <c r="M3" s="468" t="s">
        <v>81</v>
      </c>
      <c r="N3" s="468" t="s">
        <v>86</v>
      </c>
      <c r="O3" s="468" t="s">
        <v>87</v>
      </c>
    </row>
    <row r="4" spans="2:17" ht="27.6" customHeight="1" x14ac:dyDescent="0.3">
      <c r="B4" s="469"/>
      <c r="C4" s="469"/>
      <c r="D4" s="468"/>
      <c r="E4" s="468"/>
      <c r="F4" s="470"/>
      <c r="G4" s="468"/>
      <c r="H4" s="468"/>
      <c r="I4" s="468"/>
      <c r="J4" s="468"/>
      <c r="K4" s="468"/>
      <c r="L4" s="468" t="s">
        <v>88</v>
      </c>
      <c r="M4" s="468"/>
      <c r="N4" s="468" t="s">
        <v>89</v>
      </c>
      <c r="O4" s="468" t="s">
        <v>90</v>
      </c>
    </row>
    <row r="5" spans="2:17" ht="15.6" customHeight="1" x14ac:dyDescent="0.3">
      <c r="B5" s="469"/>
      <c r="C5" s="469"/>
      <c r="D5" s="468"/>
      <c r="E5" s="468"/>
      <c r="F5" s="470"/>
      <c r="G5" s="468"/>
      <c r="H5" s="468"/>
      <c r="I5" s="468"/>
      <c r="J5" s="468"/>
      <c r="K5" s="468"/>
      <c r="L5" s="468"/>
      <c r="M5" s="468"/>
      <c r="N5" s="468"/>
      <c r="O5" s="468"/>
    </row>
    <row r="6" spans="2:17" s="45" customFormat="1" ht="26.4" x14ac:dyDescent="0.3">
      <c r="B6" s="168">
        <v>1</v>
      </c>
      <c r="C6" s="169" t="s">
        <v>91</v>
      </c>
      <c r="D6" s="170">
        <v>17587318.23</v>
      </c>
      <c r="E6" s="171">
        <f>D6/$D$53</f>
        <v>1.3991793861001682E-2</v>
      </c>
      <c r="F6" s="170">
        <v>0</v>
      </c>
      <c r="G6" s="171">
        <f>F6/$F$53</f>
        <v>0</v>
      </c>
      <c r="H6" s="170">
        <v>11048853.699999999</v>
      </c>
      <c r="I6" s="171">
        <f>H6/$H$53</f>
        <v>9.6808006153527425E-3</v>
      </c>
      <c r="J6" s="170">
        <v>6538464.5299999993</v>
      </c>
      <c r="K6" s="171">
        <f>J6/$J$53</f>
        <v>5.6774139029165123E-2</v>
      </c>
      <c r="L6" s="170">
        <v>11770910.15</v>
      </c>
      <c r="M6" s="171">
        <f>L6/$L$53</f>
        <v>2.250206142363697E-2</v>
      </c>
      <c r="N6" s="170">
        <v>62252.4</v>
      </c>
      <c r="O6" s="172">
        <v>141</v>
      </c>
      <c r="Q6" s="258"/>
    </row>
    <row r="7" spans="2:17" s="45" customFormat="1" ht="26.4" x14ac:dyDescent="0.3">
      <c r="B7" s="175">
        <v>2</v>
      </c>
      <c r="C7" s="173" t="s">
        <v>92</v>
      </c>
      <c r="D7" s="170">
        <v>122761.59</v>
      </c>
      <c r="E7" s="171">
        <f t="shared" ref="E7:E34" si="0">D7/$D$53</f>
        <v>9.7664398793835064E-5</v>
      </c>
      <c r="F7" s="174">
        <v>6107.3</v>
      </c>
      <c r="G7" s="171">
        <f t="shared" ref="G7:G32" si="1">F7/$F$53</f>
        <v>1.2427408939057857E-2</v>
      </c>
      <c r="H7" s="174">
        <v>116654.29000000001</v>
      </c>
      <c r="I7" s="171">
        <f t="shared" ref="I7:I32" si="2">H7/$H$53</f>
        <v>1.0221032453489157E-4</v>
      </c>
      <c r="J7" s="170">
        <v>0</v>
      </c>
      <c r="K7" s="171">
        <f t="shared" ref="K7:K32" si="3">J7/$J$53</f>
        <v>0</v>
      </c>
      <c r="L7" s="174">
        <v>122761.59</v>
      </c>
      <c r="M7" s="171">
        <f t="shared" ref="M7:M32" si="4">L7/$L$53</f>
        <v>2.346792901688522E-4</v>
      </c>
      <c r="N7" s="174">
        <v>1223.57</v>
      </c>
      <c r="O7" s="176">
        <v>10</v>
      </c>
      <c r="Q7" s="258"/>
    </row>
    <row r="8" spans="2:17" s="45" customFormat="1" ht="26.4" x14ac:dyDescent="0.3">
      <c r="B8" s="175">
        <v>3</v>
      </c>
      <c r="C8" s="173" t="s">
        <v>93</v>
      </c>
      <c r="D8" s="170">
        <v>27502408.309999999</v>
      </c>
      <c r="E8" s="171">
        <f t="shared" si="0"/>
        <v>2.1879858129718939E-2</v>
      </c>
      <c r="F8" s="174">
        <v>6146.75</v>
      </c>
      <c r="G8" s="171">
        <f t="shared" si="1"/>
        <v>1.2507683574763622E-2</v>
      </c>
      <c r="H8" s="174">
        <v>12072412.620000001</v>
      </c>
      <c r="I8" s="171">
        <f t="shared" si="2"/>
        <v>1.0577623950300676E-2</v>
      </c>
      <c r="J8" s="170">
        <v>15423848.940000005</v>
      </c>
      <c r="K8" s="171">
        <f t="shared" si="3"/>
        <v>0.13392681723156818</v>
      </c>
      <c r="L8" s="174">
        <v>21762356.859999999</v>
      </c>
      <c r="M8" s="171">
        <f t="shared" si="4"/>
        <v>4.1602381170739569E-2</v>
      </c>
      <c r="N8" s="174">
        <v>116849.04</v>
      </c>
      <c r="O8" s="176">
        <v>337</v>
      </c>
      <c r="Q8" s="258"/>
    </row>
    <row r="9" spans="2:17" s="45" customFormat="1" ht="26.4" x14ac:dyDescent="0.3">
      <c r="B9" s="175">
        <v>4</v>
      </c>
      <c r="C9" s="173" t="s">
        <v>94</v>
      </c>
      <c r="D9" s="170">
        <v>29681977.890000001</v>
      </c>
      <c r="E9" s="171">
        <f t="shared" si="0"/>
        <v>2.3613839847127713E-2</v>
      </c>
      <c r="F9" s="174">
        <v>101993.34</v>
      </c>
      <c r="G9" s="171">
        <f t="shared" si="1"/>
        <v>0.2075406391106327</v>
      </c>
      <c r="H9" s="174">
        <v>29432556.07</v>
      </c>
      <c r="I9" s="171">
        <f t="shared" si="2"/>
        <v>2.5788259547129322E-2</v>
      </c>
      <c r="J9" s="170">
        <v>147428.47999999998</v>
      </c>
      <c r="K9" s="171">
        <f t="shared" si="3"/>
        <v>1.280136182122638E-3</v>
      </c>
      <c r="L9" s="174">
        <v>24137534.010000002</v>
      </c>
      <c r="M9" s="171">
        <f t="shared" si="4"/>
        <v>4.614292913519065E-2</v>
      </c>
      <c r="N9" s="174">
        <v>53502.34</v>
      </c>
      <c r="O9" s="176">
        <v>147</v>
      </c>
      <c r="Q9" s="258"/>
    </row>
    <row r="10" spans="2:17" s="45" customFormat="1" ht="26.4" x14ac:dyDescent="0.3">
      <c r="B10" s="175">
        <v>5</v>
      </c>
      <c r="C10" s="173" t="s">
        <v>95</v>
      </c>
      <c r="D10" s="170">
        <v>1468980.28</v>
      </c>
      <c r="E10" s="171">
        <f t="shared" si="0"/>
        <v>1.1686642042205507E-3</v>
      </c>
      <c r="F10" s="174">
        <v>194.81</v>
      </c>
      <c r="G10" s="171">
        <f t="shared" si="1"/>
        <v>3.9640815670064693E-4</v>
      </c>
      <c r="H10" s="174">
        <v>643562.86</v>
      </c>
      <c r="I10" s="171">
        <f t="shared" si="2"/>
        <v>5.6387783749061425E-4</v>
      </c>
      <c r="J10" s="170">
        <v>825222.61</v>
      </c>
      <c r="K10" s="171">
        <f t="shared" si="3"/>
        <v>7.1654901506593496E-3</v>
      </c>
      <c r="L10" s="174">
        <v>1468980.28</v>
      </c>
      <c r="M10" s="171">
        <f t="shared" si="4"/>
        <v>2.8082012409780762E-3</v>
      </c>
      <c r="N10" s="174">
        <v>3399.51</v>
      </c>
      <c r="O10" s="176">
        <v>5</v>
      </c>
      <c r="Q10" s="258"/>
    </row>
    <row r="11" spans="2:17" s="45" customFormat="1" ht="26.4" x14ac:dyDescent="0.3">
      <c r="B11" s="175">
        <v>6</v>
      </c>
      <c r="C11" s="173" t="s">
        <v>96</v>
      </c>
      <c r="D11" s="170">
        <v>35849090.009999998</v>
      </c>
      <c r="E11" s="171">
        <f t="shared" si="0"/>
        <v>2.852015702250784E-2</v>
      </c>
      <c r="F11" s="174">
        <v>136</v>
      </c>
      <c r="G11" s="171">
        <f t="shared" si="1"/>
        <v>2.767389215712129E-4</v>
      </c>
      <c r="H11" s="174">
        <v>26657202.339999996</v>
      </c>
      <c r="I11" s="171">
        <f t="shared" si="2"/>
        <v>2.335654610185078E-2</v>
      </c>
      <c r="J11" s="170">
        <v>9191751.6699999999</v>
      </c>
      <c r="K11" s="171">
        <f t="shared" si="3"/>
        <v>7.9812895648474325E-2</v>
      </c>
      <c r="L11" s="174">
        <v>21868167.640000001</v>
      </c>
      <c r="M11" s="171">
        <f t="shared" si="4"/>
        <v>4.1804656155469022E-2</v>
      </c>
      <c r="N11" s="174">
        <v>79150.38</v>
      </c>
      <c r="O11" s="176">
        <v>55</v>
      </c>
      <c r="Q11" s="258"/>
    </row>
    <row r="12" spans="2:17" s="45" customFormat="1" ht="26.4" x14ac:dyDescent="0.3">
      <c r="B12" s="175">
        <v>7</v>
      </c>
      <c r="C12" s="173" t="s">
        <v>97</v>
      </c>
      <c r="D12" s="170">
        <v>3685520.32</v>
      </c>
      <c r="E12" s="171">
        <f t="shared" si="0"/>
        <v>2.9320581974806828E-3</v>
      </c>
      <c r="F12" s="174">
        <v>766</v>
      </c>
      <c r="G12" s="171">
        <f t="shared" si="1"/>
        <v>1.5586912788496255E-3</v>
      </c>
      <c r="H12" s="174">
        <v>3684754.3199999984</v>
      </c>
      <c r="I12" s="171">
        <f t="shared" si="2"/>
        <v>3.2285133695344041E-3</v>
      </c>
      <c r="J12" s="170">
        <v>0</v>
      </c>
      <c r="K12" s="171">
        <f t="shared" si="3"/>
        <v>0</v>
      </c>
      <c r="L12" s="174">
        <v>1729366.84</v>
      </c>
      <c r="M12" s="171">
        <f t="shared" si="4"/>
        <v>3.3059736555444666E-3</v>
      </c>
      <c r="N12" s="174">
        <v>35174.78</v>
      </c>
      <c r="O12" s="176">
        <v>166</v>
      </c>
      <c r="Q12" s="258"/>
    </row>
    <row r="13" spans="2:17" s="45" customFormat="1" ht="26.4" x14ac:dyDescent="0.3">
      <c r="B13" s="175">
        <v>8</v>
      </c>
      <c r="C13" s="173" t="s">
        <v>98</v>
      </c>
      <c r="D13" s="170">
        <v>14240723.439999999</v>
      </c>
      <c r="E13" s="171">
        <f t="shared" si="0"/>
        <v>1.1329371777906059E-2</v>
      </c>
      <c r="F13" s="174">
        <v>17095.13</v>
      </c>
      <c r="G13" s="171">
        <f t="shared" si="1"/>
        <v>3.4785940002350649E-2</v>
      </c>
      <c r="H13" s="174">
        <v>14223628.310000001</v>
      </c>
      <c r="I13" s="171">
        <f t="shared" si="2"/>
        <v>1.2462479224971248E-2</v>
      </c>
      <c r="J13" s="170">
        <v>0</v>
      </c>
      <c r="K13" s="171">
        <f t="shared" si="3"/>
        <v>0</v>
      </c>
      <c r="L13" s="174">
        <v>1419066.46</v>
      </c>
      <c r="M13" s="171">
        <f t="shared" si="4"/>
        <v>2.7127826344968803E-3</v>
      </c>
      <c r="N13" s="174">
        <v>672.55</v>
      </c>
      <c r="O13" s="176">
        <v>10</v>
      </c>
      <c r="Q13" s="258"/>
    </row>
    <row r="14" spans="2:17" s="45" customFormat="1" ht="26.4" x14ac:dyDescent="0.3">
      <c r="B14" s="175">
        <v>9</v>
      </c>
      <c r="C14" s="173" t="s">
        <v>129</v>
      </c>
      <c r="D14" s="170">
        <v>260296.42</v>
      </c>
      <c r="E14" s="171">
        <f t="shared" si="0"/>
        <v>2.0708181905665759E-4</v>
      </c>
      <c r="F14" s="174">
        <v>0</v>
      </c>
      <c r="G14" s="171">
        <f t="shared" si="1"/>
        <v>0</v>
      </c>
      <c r="H14" s="174">
        <v>260296.42</v>
      </c>
      <c r="I14" s="171">
        <f t="shared" si="2"/>
        <v>2.2806689375478982E-4</v>
      </c>
      <c r="J14" s="170">
        <v>0</v>
      </c>
      <c r="K14" s="171">
        <f t="shared" si="3"/>
        <v>0</v>
      </c>
      <c r="L14" s="174">
        <v>252399.64</v>
      </c>
      <c r="M14" s="171">
        <f t="shared" si="4"/>
        <v>4.8250408253977355E-4</v>
      </c>
      <c r="N14" s="174">
        <v>1002.24</v>
      </c>
      <c r="O14" s="176">
        <v>3</v>
      </c>
      <c r="Q14" s="258"/>
    </row>
    <row r="15" spans="2:17" s="45" customFormat="1" ht="26.4" x14ac:dyDescent="0.3">
      <c r="B15" s="175">
        <v>10</v>
      </c>
      <c r="C15" s="173" t="s">
        <v>99</v>
      </c>
      <c r="D15" s="170">
        <v>2647875.92</v>
      </c>
      <c r="E15" s="171">
        <f t="shared" si="0"/>
        <v>2.1065482274013631E-3</v>
      </c>
      <c r="F15" s="174">
        <v>0</v>
      </c>
      <c r="G15" s="171">
        <f t="shared" si="1"/>
        <v>0</v>
      </c>
      <c r="H15" s="174">
        <v>1651483.35</v>
      </c>
      <c r="I15" s="171">
        <f t="shared" si="2"/>
        <v>1.4469990702225346E-3</v>
      </c>
      <c r="J15" s="170">
        <v>996392.57000000007</v>
      </c>
      <c r="K15" s="171">
        <f t="shared" si="3"/>
        <v>8.6517759693050065E-3</v>
      </c>
      <c r="L15" s="174">
        <v>1406310.12</v>
      </c>
      <c r="M15" s="171">
        <f t="shared" si="4"/>
        <v>2.6883967592703337E-3</v>
      </c>
      <c r="N15" s="174">
        <v>1241.94</v>
      </c>
      <c r="O15" s="176">
        <v>6</v>
      </c>
      <c r="Q15" s="258"/>
    </row>
    <row r="16" spans="2:17" s="45" customFormat="1" ht="26.4" x14ac:dyDescent="0.3">
      <c r="B16" s="175">
        <v>11</v>
      </c>
      <c r="C16" s="173" t="s">
        <v>100</v>
      </c>
      <c r="D16" s="170">
        <v>20755484.629999999</v>
      </c>
      <c r="E16" s="171">
        <f t="shared" si="0"/>
        <v>1.6512265180531095E-2</v>
      </c>
      <c r="F16" s="174">
        <v>0</v>
      </c>
      <c r="G16" s="171">
        <f t="shared" si="1"/>
        <v>0</v>
      </c>
      <c r="H16" s="174">
        <v>4294141.6400000006</v>
      </c>
      <c r="I16" s="171">
        <f t="shared" si="2"/>
        <v>3.7624472329580985E-3</v>
      </c>
      <c r="J16" s="170">
        <v>16461342.989999998</v>
      </c>
      <c r="K16" s="171">
        <f t="shared" si="3"/>
        <v>0.1429354814472065</v>
      </c>
      <c r="L16" s="174">
        <v>19985330.239999998</v>
      </c>
      <c r="M16" s="171">
        <f t="shared" si="4"/>
        <v>3.8205297882776663E-2</v>
      </c>
      <c r="N16" s="174">
        <v>9609.7199999999993</v>
      </c>
      <c r="O16" s="176">
        <v>34</v>
      </c>
      <c r="Q16" s="258"/>
    </row>
    <row r="17" spans="2:17" s="45" customFormat="1" ht="26.4" x14ac:dyDescent="0.3">
      <c r="B17" s="175">
        <v>12</v>
      </c>
      <c r="C17" s="173" t="s">
        <v>101</v>
      </c>
      <c r="D17" s="170">
        <v>3547658.12</v>
      </c>
      <c r="E17" s="171">
        <f t="shared" si="0"/>
        <v>2.8223803342386426E-3</v>
      </c>
      <c r="F17" s="174">
        <v>87746.4</v>
      </c>
      <c r="G17" s="171">
        <f t="shared" si="1"/>
        <v>0.17855032432173729</v>
      </c>
      <c r="H17" s="174">
        <v>3459911.7199999997</v>
      </c>
      <c r="I17" s="171">
        <f t="shared" si="2"/>
        <v>3.0315104550657748E-3</v>
      </c>
      <c r="J17" s="170">
        <v>0</v>
      </c>
      <c r="K17" s="171">
        <f t="shared" si="3"/>
        <v>0</v>
      </c>
      <c r="L17" s="174">
        <v>2277486.0499999998</v>
      </c>
      <c r="M17" s="171">
        <f t="shared" si="4"/>
        <v>4.3537951046696529E-3</v>
      </c>
      <c r="N17" s="174">
        <v>3519.81</v>
      </c>
      <c r="O17" s="176">
        <v>36</v>
      </c>
      <c r="Q17" s="258"/>
    </row>
    <row r="18" spans="2:17" s="45" customFormat="1" ht="26.4" x14ac:dyDescent="0.3">
      <c r="B18" s="175">
        <v>13</v>
      </c>
      <c r="C18" s="173" t="s">
        <v>102</v>
      </c>
      <c r="D18" s="170">
        <v>582110.5</v>
      </c>
      <c r="E18" s="171">
        <f t="shared" si="0"/>
        <v>4.6310472203951356E-4</v>
      </c>
      <c r="F18" s="174">
        <v>0</v>
      </c>
      <c r="G18" s="171">
        <f t="shared" si="1"/>
        <v>0</v>
      </c>
      <c r="H18" s="174">
        <v>250769.17</v>
      </c>
      <c r="I18" s="171">
        <f t="shared" si="2"/>
        <v>2.1971929407007144E-4</v>
      </c>
      <c r="J18" s="170">
        <v>331341.32999999996</v>
      </c>
      <c r="K18" s="171">
        <f t="shared" si="3"/>
        <v>2.877069784383839E-3</v>
      </c>
      <c r="L18" s="174">
        <v>582110.5</v>
      </c>
      <c r="M18" s="171">
        <f t="shared" si="4"/>
        <v>1.1128014791909721E-3</v>
      </c>
      <c r="N18" s="174">
        <v>2332.56</v>
      </c>
      <c r="O18" s="176">
        <v>6</v>
      </c>
      <c r="Q18" s="258"/>
    </row>
    <row r="19" spans="2:17" s="45" customFormat="1" ht="26.4" x14ac:dyDescent="0.3">
      <c r="B19" s="175">
        <v>14</v>
      </c>
      <c r="C19" s="173" t="s">
        <v>103</v>
      </c>
      <c r="D19" s="170">
        <v>78636658.150000006</v>
      </c>
      <c r="E19" s="171">
        <f t="shared" si="0"/>
        <v>6.2560300346192005E-2</v>
      </c>
      <c r="F19" s="174">
        <v>5225</v>
      </c>
      <c r="G19" s="171">
        <f t="shared" si="1"/>
        <v>1.0632065185364612E-2</v>
      </c>
      <c r="H19" s="174">
        <v>78426433.150000006</v>
      </c>
      <c r="I19" s="171">
        <f t="shared" si="2"/>
        <v>6.8715785629276716E-2</v>
      </c>
      <c r="J19" s="170">
        <v>205000</v>
      </c>
      <c r="K19" s="171">
        <f t="shared" si="3"/>
        <v>1.7800354269076155E-3</v>
      </c>
      <c r="L19" s="174">
        <v>31299208.539999999</v>
      </c>
      <c r="M19" s="171">
        <f t="shared" si="4"/>
        <v>5.9833666564713582E-2</v>
      </c>
      <c r="N19" s="174">
        <v>52275.25</v>
      </c>
      <c r="O19" s="176">
        <v>28</v>
      </c>
      <c r="Q19" s="258"/>
    </row>
    <row r="20" spans="2:17" s="45" customFormat="1" ht="26.4" x14ac:dyDescent="0.3">
      <c r="B20" s="175">
        <v>15</v>
      </c>
      <c r="C20" s="173" t="s">
        <v>104</v>
      </c>
      <c r="D20" s="170">
        <v>11133006.83</v>
      </c>
      <c r="E20" s="171">
        <f t="shared" si="0"/>
        <v>8.8569919860080788E-3</v>
      </c>
      <c r="F20" s="174">
        <v>27862.81</v>
      </c>
      <c r="G20" s="171">
        <f t="shared" si="1"/>
        <v>5.6696499936350044E-2</v>
      </c>
      <c r="H20" s="174">
        <v>11105144.02</v>
      </c>
      <c r="I20" s="171">
        <f t="shared" si="2"/>
        <v>9.7301211493457315E-3</v>
      </c>
      <c r="J20" s="170">
        <v>0</v>
      </c>
      <c r="K20" s="171">
        <f t="shared" si="3"/>
        <v>0</v>
      </c>
      <c r="L20" s="174">
        <v>6600911.79</v>
      </c>
      <c r="M20" s="171">
        <f t="shared" si="4"/>
        <v>1.2618745760334383E-2</v>
      </c>
      <c r="N20" s="174">
        <v>8441.86</v>
      </c>
      <c r="O20" s="176">
        <v>68</v>
      </c>
      <c r="Q20" s="258"/>
    </row>
    <row r="21" spans="2:17" s="45" customFormat="1" ht="26.4" x14ac:dyDescent="0.3">
      <c r="B21" s="175">
        <v>16</v>
      </c>
      <c r="C21" s="173" t="s">
        <v>105</v>
      </c>
      <c r="D21" s="170">
        <v>308771.90999999997</v>
      </c>
      <c r="E21" s="171">
        <f t="shared" si="0"/>
        <v>2.4564705421764371E-4</v>
      </c>
      <c r="F21" s="174">
        <v>9000</v>
      </c>
      <c r="G21" s="171">
        <f t="shared" si="1"/>
        <v>1.8313605103977323E-2</v>
      </c>
      <c r="H21" s="174">
        <v>299771.91000000003</v>
      </c>
      <c r="I21" s="171">
        <f t="shared" si="2"/>
        <v>2.6265458567828335E-4</v>
      </c>
      <c r="J21" s="170">
        <v>0</v>
      </c>
      <c r="K21" s="171">
        <f t="shared" si="3"/>
        <v>0</v>
      </c>
      <c r="L21" s="174">
        <v>308771.90999999997</v>
      </c>
      <c r="M21" s="171">
        <f t="shared" si="4"/>
        <v>5.9026909526734472E-4</v>
      </c>
      <c r="N21" s="174">
        <v>1483.82</v>
      </c>
      <c r="O21" s="176">
        <v>5</v>
      </c>
      <c r="Q21" s="258"/>
    </row>
    <row r="22" spans="2:17" s="45" customFormat="1" ht="26.4" x14ac:dyDescent="0.3">
      <c r="B22" s="175">
        <v>17</v>
      </c>
      <c r="C22" s="173" t="s">
        <v>106</v>
      </c>
      <c r="D22" s="170">
        <v>8245347.5700000003</v>
      </c>
      <c r="E22" s="171">
        <f t="shared" si="0"/>
        <v>6.5596813569314223E-3</v>
      </c>
      <c r="F22" s="174">
        <v>15310</v>
      </c>
      <c r="G22" s="171">
        <f t="shared" si="1"/>
        <v>3.115347712687698E-2</v>
      </c>
      <c r="H22" s="174">
        <v>7041322.330000001</v>
      </c>
      <c r="I22" s="171">
        <f t="shared" si="2"/>
        <v>6.1694759833014192E-3</v>
      </c>
      <c r="J22" s="170">
        <v>1188715.24</v>
      </c>
      <c r="K22" s="171">
        <f t="shared" si="3"/>
        <v>1.03217328766097E-2</v>
      </c>
      <c r="L22" s="174">
        <v>5858827.0300000003</v>
      </c>
      <c r="M22" s="171">
        <f t="shared" si="4"/>
        <v>1.120012675481382E-2</v>
      </c>
      <c r="N22" s="174">
        <v>13648.33</v>
      </c>
      <c r="O22" s="176">
        <v>52</v>
      </c>
      <c r="Q22" s="258"/>
    </row>
    <row r="23" spans="2:17" s="45" customFormat="1" ht="26.4" x14ac:dyDescent="0.3">
      <c r="B23" s="175">
        <v>18</v>
      </c>
      <c r="C23" s="173" t="s">
        <v>107</v>
      </c>
      <c r="D23" s="170">
        <v>3137364.47</v>
      </c>
      <c r="E23" s="171">
        <f t="shared" si="0"/>
        <v>2.4959664888642204E-3</v>
      </c>
      <c r="F23" s="174">
        <v>0</v>
      </c>
      <c r="G23" s="171">
        <f t="shared" si="1"/>
        <v>0</v>
      </c>
      <c r="H23" s="174">
        <v>2788435.6</v>
      </c>
      <c r="I23" s="171">
        <f t="shared" si="2"/>
        <v>2.4431755370560746E-3</v>
      </c>
      <c r="J23" s="170">
        <v>348928.87</v>
      </c>
      <c r="K23" s="171">
        <f t="shared" si="3"/>
        <v>3.0297841466870334E-3</v>
      </c>
      <c r="L23" s="174">
        <v>2415664.41</v>
      </c>
      <c r="M23" s="171">
        <f t="shared" si="4"/>
        <v>4.6179461265120399E-3</v>
      </c>
      <c r="N23" s="174">
        <v>9231.57</v>
      </c>
      <c r="O23" s="176">
        <v>38</v>
      </c>
      <c r="Q23" s="258"/>
    </row>
    <row r="24" spans="2:17" s="45" customFormat="1" ht="26.4" x14ac:dyDescent="0.3">
      <c r="B24" s="175">
        <v>19</v>
      </c>
      <c r="C24" s="173" t="s">
        <v>108</v>
      </c>
      <c r="D24" s="170">
        <v>118791937.45999999</v>
      </c>
      <c r="E24" s="171">
        <f t="shared" si="0"/>
        <v>9.4506295931697806E-2</v>
      </c>
      <c r="F24" s="174">
        <v>2871</v>
      </c>
      <c r="G24" s="171">
        <f t="shared" si="1"/>
        <v>5.8420400281687657E-3</v>
      </c>
      <c r="H24" s="174">
        <v>116166788.14999999</v>
      </c>
      <c r="I24" s="171">
        <f t="shared" si="2"/>
        <v>0.10178318445886127</v>
      </c>
      <c r="J24" s="170">
        <v>2622278.31</v>
      </c>
      <c r="K24" s="171">
        <f t="shared" si="3"/>
        <v>2.2769503858592343E-2</v>
      </c>
      <c r="L24" s="174">
        <v>41188909.950000003</v>
      </c>
      <c r="M24" s="171">
        <f t="shared" si="4"/>
        <v>7.8739483171363089E-2</v>
      </c>
      <c r="N24" s="174">
        <v>25455.58</v>
      </c>
      <c r="O24" s="176">
        <v>33</v>
      </c>
      <c r="Q24" s="258"/>
    </row>
    <row r="25" spans="2:17" s="45" customFormat="1" ht="26.4" x14ac:dyDescent="0.3">
      <c r="B25" s="175">
        <v>20</v>
      </c>
      <c r="C25" s="173" t="s">
        <v>109</v>
      </c>
      <c r="D25" s="170">
        <v>61124514.770000003</v>
      </c>
      <c r="E25" s="171">
        <f t="shared" si="0"/>
        <v>4.8628312704136055E-2</v>
      </c>
      <c r="F25" s="174">
        <v>21780.52</v>
      </c>
      <c r="G25" s="171">
        <f t="shared" si="1"/>
        <v>4.4319982471031132E-2</v>
      </c>
      <c r="H25" s="174">
        <v>58033398.580000021</v>
      </c>
      <c r="I25" s="171">
        <f t="shared" si="2"/>
        <v>5.084778710431067E-2</v>
      </c>
      <c r="J25" s="170">
        <v>3069335.669999999</v>
      </c>
      <c r="K25" s="171">
        <f t="shared" si="3"/>
        <v>2.6651347461810828E-2</v>
      </c>
      <c r="L25" s="174">
        <v>18284687.620000001</v>
      </c>
      <c r="M25" s="171">
        <f t="shared" si="4"/>
        <v>3.4954235372976192E-2</v>
      </c>
      <c r="N25" s="174">
        <v>38325.33</v>
      </c>
      <c r="O25" s="176">
        <v>262</v>
      </c>
      <c r="Q25" s="258"/>
    </row>
    <row r="26" spans="2:17" s="45" customFormat="1" ht="26.4" x14ac:dyDescent="0.3">
      <c r="B26" s="175">
        <v>21</v>
      </c>
      <c r="C26" s="173" t="s">
        <v>110</v>
      </c>
      <c r="D26" s="170">
        <v>4646533.8099999996</v>
      </c>
      <c r="E26" s="171">
        <f t="shared" si="0"/>
        <v>3.696603563287815E-3</v>
      </c>
      <c r="F26" s="174">
        <v>27007.7</v>
      </c>
      <c r="G26" s="171">
        <f t="shared" si="1"/>
        <v>5.4956483618520929E-2</v>
      </c>
      <c r="H26" s="174">
        <v>4619526.1099999994</v>
      </c>
      <c r="I26" s="171">
        <f t="shared" si="2"/>
        <v>4.0475430685018542E-3</v>
      </c>
      <c r="J26" s="170">
        <v>0</v>
      </c>
      <c r="K26" s="171">
        <f t="shared" si="3"/>
        <v>0</v>
      </c>
      <c r="L26" s="174">
        <v>2657058.9700000002</v>
      </c>
      <c r="M26" s="171">
        <f t="shared" si="4"/>
        <v>5.0794121599140388E-3</v>
      </c>
      <c r="N26" s="174">
        <v>3868.79</v>
      </c>
      <c r="O26" s="176">
        <v>26</v>
      </c>
      <c r="Q26" s="258"/>
    </row>
    <row r="27" spans="2:17" s="45" customFormat="1" ht="26.4" x14ac:dyDescent="0.3">
      <c r="B27" s="175">
        <v>22</v>
      </c>
      <c r="C27" s="173" t="s">
        <v>111</v>
      </c>
      <c r="D27" s="170">
        <v>33543334.449999999</v>
      </c>
      <c r="E27" s="171">
        <f t="shared" si="0"/>
        <v>2.6685786593345574E-2</v>
      </c>
      <c r="F27" s="174">
        <v>0</v>
      </c>
      <c r="G27" s="171">
        <f t="shared" si="1"/>
        <v>0</v>
      </c>
      <c r="H27" s="174">
        <v>29284202.719999999</v>
      </c>
      <c r="I27" s="171">
        <f t="shared" si="2"/>
        <v>2.5658275094355761E-2</v>
      </c>
      <c r="J27" s="170">
        <v>4259131.7299999995</v>
      </c>
      <c r="K27" s="171">
        <f t="shared" si="3"/>
        <v>3.6982465206177172E-2</v>
      </c>
      <c r="L27" s="174">
        <v>18786766.239999998</v>
      </c>
      <c r="M27" s="171">
        <f>L27/$L$53</f>
        <v>3.5914042541900573E-2</v>
      </c>
      <c r="N27" s="174">
        <v>7578.85</v>
      </c>
      <c r="O27" s="176">
        <v>47</v>
      </c>
      <c r="Q27" s="258"/>
    </row>
    <row r="28" spans="2:17" s="45" customFormat="1" ht="26.4" x14ac:dyDescent="0.3">
      <c r="B28" s="175">
        <v>23</v>
      </c>
      <c r="C28" s="173" t="s">
        <v>112</v>
      </c>
      <c r="D28" s="170">
        <v>1682007.49</v>
      </c>
      <c r="E28" s="171">
        <f t="shared" si="0"/>
        <v>1.338140458082838E-3</v>
      </c>
      <c r="F28" s="174">
        <v>130134.41</v>
      </c>
      <c r="G28" s="171">
        <f t="shared" si="1"/>
        <v>0.26480335501989749</v>
      </c>
      <c r="H28" s="174">
        <v>957923.37000000034</v>
      </c>
      <c r="I28" s="171">
        <f t="shared" si="2"/>
        <v>8.3931468381708929E-4</v>
      </c>
      <c r="J28" s="170">
        <v>593949.71000000008</v>
      </c>
      <c r="K28" s="171">
        <f t="shared" si="3"/>
        <v>5.1573245151292904E-3</v>
      </c>
      <c r="L28" s="174">
        <v>1682007.49</v>
      </c>
      <c r="M28" s="171">
        <f t="shared" si="4"/>
        <v>3.2154383452665672E-3</v>
      </c>
      <c r="N28" s="174">
        <v>12444.64</v>
      </c>
      <c r="O28" s="176">
        <v>163</v>
      </c>
      <c r="Q28" s="258"/>
    </row>
    <row r="29" spans="2:17" s="45" customFormat="1" ht="26.4" x14ac:dyDescent="0.3">
      <c r="B29" s="175">
        <v>24</v>
      </c>
      <c r="C29" s="173" t="s">
        <v>113</v>
      </c>
      <c r="D29" s="170">
        <v>326034151.05000001</v>
      </c>
      <c r="E29" s="171">
        <f t="shared" si="0"/>
        <v>0.25938022917882264</v>
      </c>
      <c r="F29" s="174">
        <v>5998</v>
      </c>
      <c r="G29" s="171">
        <f t="shared" si="1"/>
        <v>1.220500037929511E-2</v>
      </c>
      <c r="H29" s="174">
        <v>274740073.91999996</v>
      </c>
      <c r="I29" s="171">
        <f t="shared" si="2"/>
        <v>0.24072215533696439</v>
      </c>
      <c r="J29" s="170">
        <v>51288079.13000001</v>
      </c>
      <c r="K29" s="171">
        <f t="shared" si="3"/>
        <v>0.4453395016070299</v>
      </c>
      <c r="L29" s="174">
        <v>152095889.87</v>
      </c>
      <c r="M29" s="171">
        <f t="shared" si="4"/>
        <v>0.29075670551588262</v>
      </c>
      <c r="N29" s="174">
        <v>121345.98</v>
      </c>
      <c r="O29" s="176">
        <v>277</v>
      </c>
      <c r="Q29" s="258"/>
    </row>
    <row r="30" spans="2:17" s="45" customFormat="1" ht="26.4" x14ac:dyDescent="0.3">
      <c r="B30" s="175">
        <v>25</v>
      </c>
      <c r="C30" s="173" t="s">
        <v>114</v>
      </c>
      <c r="D30" s="170">
        <v>12262667.439999999</v>
      </c>
      <c r="E30" s="171">
        <f t="shared" si="0"/>
        <v>9.7557065132207587E-3</v>
      </c>
      <c r="F30" s="174">
        <v>0</v>
      </c>
      <c r="G30" s="171">
        <f t="shared" si="1"/>
        <v>0</v>
      </c>
      <c r="H30" s="174">
        <v>11778042.530000001</v>
      </c>
      <c r="I30" s="171">
        <f t="shared" si="2"/>
        <v>1.0319702339082904E-2</v>
      </c>
      <c r="J30" s="170">
        <v>484624.91</v>
      </c>
      <c r="K30" s="171">
        <f t="shared" si="3"/>
        <v>4.2080463832288523E-3</v>
      </c>
      <c r="L30" s="174">
        <v>6574685.0800000001</v>
      </c>
      <c r="M30" s="171">
        <f t="shared" si="4"/>
        <v>1.2568609022236868E-2</v>
      </c>
      <c r="N30" s="174">
        <v>52491.29</v>
      </c>
      <c r="O30" s="176">
        <v>17</v>
      </c>
      <c r="Q30" s="258"/>
    </row>
    <row r="31" spans="2:17" s="45" customFormat="1" ht="26.4" x14ac:dyDescent="0.3">
      <c r="B31" s="175">
        <v>26</v>
      </c>
      <c r="C31" s="173" t="s">
        <v>115</v>
      </c>
      <c r="D31" s="170">
        <v>243503.76</v>
      </c>
      <c r="E31" s="171">
        <f t="shared" si="0"/>
        <v>1.9372222471571363E-4</v>
      </c>
      <c r="F31" s="174">
        <v>22681.75</v>
      </c>
      <c r="G31" s="171">
        <f t="shared" si="1"/>
        <v>4.6153845840793073E-2</v>
      </c>
      <c r="H31" s="174">
        <v>1807.36</v>
      </c>
      <c r="I31" s="171">
        <f t="shared" si="2"/>
        <v>1.5835752988714054E-6</v>
      </c>
      <c r="J31" s="170">
        <v>219014.65</v>
      </c>
      <c r="K31" s="171">
        <f t="shared" si="3"/>
        <v>1.9017260293257168E-3</v>
      </c>
      <c r="L31" s="174">
        <v>243503.76</v>
      </c>
      <c r="M31" s="171">
        <f t="shared" si="4"/>
        <v>4.654981216050277E-4</v>
      </c>
      <c r="N31" s="174">
        <v>950.44</v>
      </c>
      <c r="O31" s="176">
        <v>6</v>
      </c>
      <c r="Q31" s="258"/>
    </row>
    <row r="32" spans="2:17" s="45" customFormat="1" ht="26.4" x14ac:dyDescent="0.3">
      <c r="B32" s="175">
        <v>27</v>
      </c>
      <c r="C32" s="169" t="s">
        <v>116</v>
      </c>
      <c r="D32" s="170">
        <v>205333.41</v>
      </c>
      <c r="E32" s="171">
        <f t="shared" si="0"/>
        <v>1.6335536253593686E-4</v>
      </c>
      <c r="F32" s="170">
        <v>3381</v>
      </c>
      <c r="G32" s="171">
        <f t="shared" si="1"/>
        <v>6.8798109840608138E-3</v>
      </c>
      <c r="H32" s="170">
        <v>201952.41</v>
      </c>
      <c r="I32" s="171">
        <f t="shared" si="2"/>
        <v>1.7694695468725138E-4</v>
      </c>
      <c r="J32" s="170">
        <v>0</v>
      </c>
      <c r="K32" s="171">
        <f t="shared" si="3"/>
        <v>0</v>
      </c>
      <c r="L32" s="170">
        <v>204566.33</v>
      </c>
      <c r="M32" s="171">
        <f t="shared" si="4"/>
        <v>3.9106271853311101E-4</v>
      </c>
      <c r="N32" s="170">
        <v>389.08</v>
      </c>
      <c r="O32" s="172">
        <v>16</v>
      </c>
      <c r="Q32" s="258"/>
    </row>
    <row r="33" spans="2:17" s="45" customFormat="1" ht="20.25" customHeight="1" x14ac:dyDescent="0.3">
      <c r="B33" s="185"/>
      <c r="C33" s="186"/>
      <c r="D33" s="187"/>
      <c r="E33" s="188"/>
      <c r="F33" s="187"/>
      <c r="G33" s="188"/>
      <c r="H33" s="187"/>
      <c r="I33" s="188"/>
      <c r="J33" s="187"/>
      <c r="K33" s="188"/>
      <c r="L33" s="187"/>
      <c r="M33" s="188"/>
      <c r="N33" s="189"/>
      <c r="O33" s="190"/>
    </row>
    <row r="34" spans="2:17" s="55" customFormat="1" ht="31.8" x14ac:dyDescent="0.3">
      <c r="B34" s="191" t="s">
        <v>117</v>
      </c>
      <c r="C34" s="192"/>
      <c r="D34" s="193">
        <f>SUM(D6:D33)</f>
        <v>817927338.23000002</v>
      </c>
      <c r="E34" s="194">
        <f t="shared" si="0"/>
        <v>0.65071152748408312</v>
      </c>
      <c r="F34" s="193">
        <f>SUM(F6:F32)</f>
        <v>491437.92000000004</v>
      </c>
      <c r="G34" s="194">
        <f>F34/$F$53</f>
        <v>1</v>
      </c>
      <c r="H34" s="193">
        <f>SUM(H6:H32)</f>
        <v>703241048.96999991</v>
      </c>
      <c r="I34" s="194">
        <f>H34/$H$53</f>
        <v>0.61616675941777421</v>
      </c>
      <c r="J34" s="193">
        <f>SUM(J6:J32)</f>
        <v>114194851.34000002</v>
      </c>
      <c r="K34" s="194">
        <f>J34/$J$53</f>
        <v>0.99156527295438346</v>
      </c>
      <c r="L34" s="193">
        <f>SUM(L6:L32)</f>
        <v>396984239.37</v>
      </c>
      <c r="M34" s="194">
        <f>L34/$L$53</f>
        <v>0.7589017012859911</v>
      </c>
      <c r="N34" s="193">
        <f>SUM(N6:N32)</f>
        <v>717861.64999999991</v>
      </c>
      <c r="O34" s="195">
        <f>SUM(O6:O33)</f>
        <v>1994</v>
      </c>
    </row>
    <row r="35" spans="2:17" ht="15.6" x14ac:dyDescent="0.3">
      <c r="B35" s="166"/>
      <c r="C35" s="166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7"/>
    </row>
    <row r="36" spans="2:17" x14ac:dyDescent="0.3">
      <c r="B36" s="469" t="s">
        <v>118</v>
      </c>
      <c r="C36" s="469"/>
      <c r="D36" s="468" t="s">
        <v>80</v>
      </c>
      <c r="E36" s="468" t="s">
        <v>81</v>
      </c>
      <c r="F36" s="468" t="s">
        <v>82</v>
      </c>
      <c r="G36" s="468" t="s">
        <v>81</v>
      </c>
      <c r="H36" s="468" t="s">
        <v>83</v>
      </c>
      <c r="I36" s="468" t="s">
        <v>81</v>
      </c>
      <c r="J36" s="468" t="s">
        <v>84</v>
      </c>
      <c r="K36" s="468" t="s">
        <v>81</v>
      </c>
      <c r="L36" s="468" t="s">
        <v>85</v>
      </c>
      <c r="M36" s="468" t="s">
        <v>81</v>
      </c>
      <c r="N36" s="468" t="s">
        <v>86</v>
      </c>
      <c r="O36" s="468" t="s">
        <v>87</v>
      </c>
    </row>
    <row r="37" spans="2:17" ht="76.95" customHeight="1" x14ac:dyDescent="0.3">
      <c r="B37" s="469"/>
      <c r="C37" s="469"/>
      <c r="D37" s="468"/>
      <c r="E37" s="468"/>
      <c r="F37" s="470"/>
      <c r="G37" s="468"/>
      <c r="H37" s="468"/>
      <c r="I37" s="468"/>
      <c r="J37" s="468"/>
      <c r="K37" s="468"/>
      <c r="L37" s="468" t="s">
        <v>88</v>
      </c>
      <c r="M37" s="468"/>
      <c r="N37" s="468" t="s">
        <v>89</v>
      </c>
      <c r="O37" s="468" t="s">
        <v>90</v>
      </c>
    </row>
    <row r="38" spans="2:17" ht="15.6" customHeight="1" x14ac:dyDescent="0.3">
      <c r="B38" s="469"/>
      <c r="C38" s="469"/>
      <c r="D38" s="468"/>
      <c r="E38" s="468"/>
      <c r="F38" s="470"/>
      <c r="G38" s="468"/>
      <c r="H38" s="468"/>
      <c r="I38" s="468"/>
      <c r="J38" s="468"/>
      <c r="K38" s="468"/>
      <c r="L38" s="468"/>
      <c r="M38" s="468"/>
      <c r="N38" s="468"/>
      <c r="O38" s="468"/>
    </row>
    <row r="39" spans="2:17" s="45" customFormat="1" ht="26.4" x14ac:dyDescent="0.3">
      <c r="B39" s="168">
        <v>1</v>
      </c>
      <c r="C39" s="169" t="s">
        <v>130</v>
      </c>
      <c r="D39" s="170">
        <v>0</v>
      </c>
      <c r="E39" s="171">
        <f t="shared" ref="E39:E45" si="5">D39/$D$53</f>
        <v>0</v>
      </c>
      <c r="F39" s="170">
        <v>0</v>
      </c>
      <c r="G39" s="171">
        <v>0</v>
      </c>
      <c r="H39" s="170">
        <v>0</v>
      </c>
      <c r="I39" s="171">
        <f t="shared" ref="I39:I45" si="6">H39/$H$53</f>
        <v>0</v>
      </c>
      <c r="J39" s="170">
        <v>0</v>
      </c>
      <c r="K39" s="171">
        <f t="shared" ref="K39:K45" si="7">J39/$J$53</f>
        <v>0</v>
      </c>
      <c r="L39" s="170">
        <v>0</v>
      </c>
      <c r="M39" s="171">
        <f t="shared" ref="M39:M45" si="8">L39/$L$53</f>
        <v>0</v>
      </c>
      <c r="N39" s="170">
        <v>0</v>
      </c>
      <c r="O39" s="172">
        <v>0</v>
      </c>
      <c r="Q39" s="258"/>
    </row>
    <row r="40" spans="2:17" s="45" customFormat="1" ht="26.4" x14ac:dyDescent="0.3">
      <c r="B40" s="168">
        <v>2</v>
      </c>
      <c r="C40" s="169" t="s">
        <v>119</v>
      </c>
      <c r="D40" s="170">
        <v>41350000</v>
      </c>
      <c r="E40" s="171">
        <f t="shared" si="5"/>
        <v>3.2896469409732149E-2</v>
      </c>
      <c r="F40" s="170">
        <v>0</v>
      </c>
      <c r="G40" s="171">
        <v>0</v>
      </c>
      <c r="H40" s="170">
        <v>41350000</v>
      </c>
      <c r="I40" s="171">
        <f t="shared" si="6"/>
        <v>3.6230102806487155E-2</v>
      </c>
      <c r="J40" s="170">
        <v>0</v>
      </c>
      <c r="K40" s="171">
        <f t="shared" si="7"/>
        <v>0</v>
      </c>
      <c r="L40" s="170">
        <v>7605479.4299999997</v>
      </c>
      <c r="M40" s="171">
        <f t="shared" si="8"/>
        <v>1.4539144646352387E-2</v>
      </c>
      <c r="N40" s="170">
        <v>0</v>
      </c>
      <c r="O40" s="172">
        <v>10</v>
      </c>
      <c r="Q40" s="258"/>
    </row>
    <row r="41" spans="2:17" s="45" customFormat="1" ht="26.4" x14ac:dyDescent="0.3">
      <c r="B41" s="175">
        <v>3</v>
      </c>
      <c r="C41" s="173" t="s">
        <v>120</v>
      </c>
      <c r="D41" s="170">
        <v>64201395.859999999</v>
      </c>
      <c r="E41" s="171">
        <f t="shared" si="5"/>
        <v>5.1076160942456934E-2</v>
      </c>
      <c r="F41" s="174">
        <v>0</v>
      </c>
      <c r="G41" s="171">
        <v>0</v>
      </c>
      <c r="H41" s="174">
        <v>63710000</v>
      </c>
      <c r="I41" s="171">
        <f t="shared" si="6"/>
        <v>5.5821519946826999E-2</v>
      </c>
      <c r="J41" s="174">
        <v>491395.86</v>
      </c>
      <c r="K41" s="171">
        <f t="shared" si="7"/>
        <v>4.266839216759682E-3</v>
      </c>
      <c r="L41" s="174">
        <v>22324765.719999999</v>
      </c>
      <c r="M41" s="171">
        <f t="shared" si="8"/>
        <v>4.2677519673340207E-2</v>
      </c>
      <c r="N41" s="174">
        <v>0</v>
      </c>
      <c r="O41" s="176">
        <v>21</v>
      </c>
      <c r="Q41" s="258"/>
    </row>
    <row r="42" spans="2:17" s="45" customFormat="1" ht="26.4" x14ac:dyDescent="0.3">
      <c r="B42" s="168">
        <v>4</v>
      </c>
      <c r="C42" s="173" t="s">
        <v>121</v>
      </c>
      <c r="D42" s="170">
        <v>2180000</v>
      </c>
      <c r="E42" s="171">
        <f t="shared" si="5"/>
        <v>1.7343241430040166E-3</v>
      </c>
      <c r="F42" s="174">
        <v>0</v>
      </c>
      <c r="G42" s="171">
        <v>0</v>
      </c>
      <c r="H42" s="174">
        <v>1700000</v>
      </c>
      <c r="I42" s="171">
        <f t="shared" si="6"/>
        <v>1.4895084587914912E-3</v>
      </c>
      <c r="J42" s="174">
        <v>480000</v>
      </c>
      <c r="K42" s="171">
        <f t="shared" si="7"/>
        <v>4.1678878288568559E-3</v>
      </c>
      <c r="L42" s="174">
        <v>1323013.7</v>
      </c>
      <c r="M42" s="171">
        <f t="shared" si="8"/>
        <v>2.52916173535767E-3</v>
      </c>
      <c r="N42" s="174">
        <v>0</v>
      </c>
      <c r="O42" s="176">
        <v>8</v>
      </c>
      <c r="Q42" s="258"/>
    </row>
    <row r="43" spans="2:17" s="45" customFormat="1" ht="26.4" x14ac:dyDescent="0.3">
      <c r="B43" s="175">
        <v>5</v>
      </c>
      <c r="C43" s="173" t="s">
        <v>122</v>
      </c>
      <c r="D43" s="170">
        <v>145700000</v>
      </c>
      <c r="E43" s="171">
        <f t="shared" si="5"/>
        <v>0.11591331542921339</v>
      </c>
      <c r="F43" s="174">
        <v>0</v>
      </c>
      <c r="G43" s="171">
        <v>0</v>
      </c>
      <c r="H43" s="174">
        <v>145700000</v>
      </c>
      <c r="I43" s="171">
        <f t="shared" si="6"/>
        <v>0.12765963673289427</v>
      </c>
      <c r="J43" s="174">
        <v>0</v>
      </c>
      <c r="K43" s="171">
        <f t="shared" si="7"/>
        <v>0</v>
      </c>
      <c r="L43" s="174">
        <v>52776438.380000003</v>
      </c>
      <c r="M43" s="171">
        <f t="shared" si="8"/>
        <v>0.10089097979798542</v>
      </c>
      <c r="N43" s="174">
        <v>0</v>
      </c>
      <c r="O43" s="176">
        <v>24</v>
      </c>
      <c r="Q43" s="258"/>
    </row>
    <row r="44" spans="2:17" s="45" customFormat="1" ht="26.4" x14ac:dyDescent="0.3">
      <c r="B44" s="168">
        <v>6</v>
      </c>
      <c r="C44" s="173" t="s">
        <v>123</v>
      </c>
      <c r="D44" s="170">
        <v>0</v>
      </c>
      <c r="E44" s="171">
        <f t="shared" si="5"/>
        <v>0</v>
      </c>
      <c r="F44" s="174">
        <v>0</v>
      </c>
      <c r="G44" s="171">
        <v>0</v>
      </c>
      <c r="H44" s="174">
        <v>0</v>
      </c>
      <c r="I44" s="171">
        <f t="shared" si="6"/>
        <v>0</v>
      </c>
      <c r="J44" s="174">
        <v>0</v>
      </c>
      <c r="K44" s="171">
        <f t="shared" si="7"/>
        <v>0</v>
      </c>
      <c r="L44" s="174">
        <v>0</v>
      </c>
      <c r="M44" s="171">
        <f t="shared" si="8"/>
        <v>0</v>
      </c>
      <c r="N44" s="174">
        <v>0</v>
      </c>
      <c r="O44" s="176">
        <v>0</v>
      </c>
      <c r="Q44" s="258"/>
    </row>
    <row r="45" spans="2:17" s="45" customFormat="1" ht="26.4" x14ac:dyDescent="0.3">
      <c r="B45" s="175">
        <v>7</v>
      </c>
      <c r="C45" s="173" t="s">
        <v>124</v>
      </c>
      <c r="D45" s="170">
        <v>185615061.03</v>
      </c>
      <c r="E45" s="171">
        <f t="shared" si="5"/>
        <v>0.14766820259151053</v>
      </c>
      <c r="F45" s="174">
        <v>0</v>
      </c>
      <c r="G45" s="171">
        <v>0</v>
      </c>
      <c r="H45" s="174">
        <v>185615061.03000006</v>
      </c>
      <c r="I45" s="171">
        <f t="shared" si="6"/>
        <v>0.16263247263722586</v>
      </c>
      <c r="J45" s="174">
        <v>0</v>
      </c>
      <c r="K45" s="171">
        <f t="shared" si="7"/>
        <v>0</v>
      </c>
      <c r="L45" s="174">
        <v>42089699.479999997</v>
      </c>
      <c r="M45" s="171">
        <f t="shared" si="8"/>
        <v>8.0461492860973108E-2</v>
      </c>
      <c r="N45" s="174">
        <v>0</v>
      </c>
      <c r="O45" s="176">
        <v>21</v>
      </c>
      <c r="Q45" s="258"/>
    </row>
    <row r="46" spans="2:17" ht="19.2" x14ac:dyDescent="0.3">
      <c r="B46" s="177"/>
      <c r="C46" s="177"/>
      <c r="D46" s="178"/>
      <c r="E46" s="179"/>
      <c r="F46" s="178"/>
      <c r="G46" s="179"/>
      <c r="H46" s="178"/>
      <c r="I46" s="179"/>
      <c r="J46" s="178"/>
      <c r="K46" s="179"/>
      <c r="L46" s="178"/>
      <c r="M46" s="179" t="s">
        <v>125</v>
      </c>
      <c r="N46" s="178"/>
      <c r="O46" s="180"/>
    </row>
    <row r="47" spans="2:17" s="55" customFormat="1" ht="31.8" x14ac:dyDescent="0.3">
      <c r="B47" s="191" t="s">
        <v>126</v>
      </c>
      <c r="C47" s="192"/>
      <c r="D47" s="193">
        <f>SUM(D39:D46)</f>
        <v>439046456.88999999</v>
      </c>
      <c r="E47" s="194">
        <f t="shared" ref="E47" si="9">D47/$D$53</f>
        <v>0.34928847251591699</v>
      </c>
      <c r="F47" s="193">
        <f>SUM(F39:F45)</f>
        <v>0</v>
      </c>
      <c r="G47" s="194">
        <v>0</v>
      </c>
      <c r="H47" s="193">
        <f>SUM(H39:H45)</f>
        <v>438075061.03000009</v>
      </c>
      <c r="I47" s="194">
        <f t="shared" ref="I47" si="10">H47/$H$53</f>
        <v>0.38383324058222579</v>
      </c>
      <c r="J47" s="193">
        <f>SUM(J39:J46)</f>
        <v>971395.86</v>
      </c>
      <c r="K47" s="194">
        <f t="shared" ref="K47" si="11">J47/$J$53</f>
        <v>8.4347270456165378E-3</v>
      </c>
      <c r="L47" s="193">
        <f>SUM(L39:L45)</f>
        <v>126119396.71000001</v>
      </c>
      <c r="M47" s="194">
        <f>L47/$L$53</f>
        <v>0.24109829871400881</v>
      </c>
      <c r="N47" s="193">
        <f>SUM(N39:N45)</f>
        <v>0</v>
      </c>
      <c r="O47" s="195">
        <f>SUM(O39:O45)</f>
        <v>84</v>
      </c>
    </row>
    <row r="48" spans="2:17" ht="19.2" hidden="1" x14ac:dyDescent="0.3">
      <c r="B48" s="181"/>
      <c r="C48" s="181"/>
      <c r="D48" s="182"/>
      <c r="E48" s="183"/>
      <c r="F48" s="182"/>
      <c r="G48" s="183"/>
      <c r="H48" s="182"/>
      <c r="I48" s="183"/>
      <c r="J48" s="182"/>
      <c r="K48" s="183"/>
      <c r="L48" s="182"/>
      <c r="M48" s="183"/>
      <c r="N48" s="182"/>
      <c r="O48" s="184"/>
    </row>
    <row r="49" spans="2:15" ht="19.2" hidden="1" x14ac:dyDescent="0.3">
      <c r="B49" s="181"/>
      <c r="C49" s="181"/>
      <c r="D49" s="182"/>
      <c r="E49" s="183"/>
      <c r="F49" s="182"/>
      <c r="G49" s="183"/>
      <c r="H49" s="182"/>
      <c r="I49" s="183"/>
      <c r="J49" s="182"/>
      <c r="K49" s="183"/>
      <c r="L49" s="182"/>
      <c r="M49" s="183"/>
      <c r="N49" s="182"/>
      <c r="O49" s="184"/>
    </row>
    <row r="50" spans="2:15" ht="19.2" hidden="1" x14ac:dyDescent="0.3">
      <c r="B50" s="181" t="s">
        <v>127</v>
      </c>
      <c r="C50" s="181"/>
      <c r="D50" s="182">
        <v>0</v>
      </c>
      <c r="E50" s="183">
        <v>0</v>
      </c>
      <c r="F50" s="182">
        <v>0</v>
      </c>
      <c r="G50" s="183">
        <v>0</v>
      </c>
      <c r="H50" s="182">
        <v>0</v>
      </c>
      <c r="I50" s="183">
        <v>0</v>
      </c>
      <c r="J50" s="182">
        <v>0</v>
      </c>
      <c r="K50" s="183">
        <v>0</v>
      </c>
      <c r="L50" s="182">
        <v>0</v>
      </c>
      <c r="M50" s="183">
        <v>0</v>
      </c>
      <c r="N50" s="182">
        <v>0</v>
      </c>
      <c r="O50" s="184">
        <v>0</v>
      </c>
    </row>
    <row r="51" spans="2:15" ht="19.2" x14ac:dyDescent="0.3">
      <c r="B51" s="181"/>
      <c r="C51" s="181"/>
      <c r="D51" s="182"/>
      <c r="E51" s="183"/>
      <c r="F51" s="182"/>
      <c r="G51" s="183"/>
      <c r="H51" s="182"/>
      <c r="I51" s="183"/>
      <c r="J51" s="182"/>
      <c r="K51" s="183"/>
      <c r="L51" s="182"/>
      <c r="M51" s="183"/>
      <c r="N51" s="182"/>
      <c r="O51" s="184"/>
    </row>
    <row r="52" spans="2:15" ht="19.2" x14ac:dyDescent="0.3">
      <c r="B52" s="181"/>
      <c r="C52" s="181"/>
      <c r="D52" s="182"/>
      <c r="E52" s="183"/>
      <c r="F52" s="182"/>
      <c r="G52" s="183"/>
      <c r="H52" s="182"/>
      <c r="I52" s="183"/>
      <c r="J52" s="182"/>
      <c r="K52" s="183"/>
      <c r="L52" s="182"/>
      <c r="M52" s="183"/>
      <c r="N52" s="182"/>
      <c r="O52" s="184"/>
    </row>
    <row r="53" spans="2:15" s="55" customFormat="1" ht="31.8" x14ac:dyDescent="0.3">
      <c r="B53" s="191" t="s">
        <v>128</v>
      </c>
      <c r="C53" s="192"/>
      <c r="D53" s="193">
        <f>D34+D47</f>
        <v>1256973795.1199999</v>
      </c>
      <c r="E53" s="194">
        <f>E47+E34</f>
        <v>1</v>
      </c>
      <c r="F53" s="193">
        <f>F34+F47</f>
        <v>491437.92000000004</v>
      </c>
      <c r="G53" s="194">
        <f>G47+G34</f>
        <v>1</v>
      </c>
      <c r="H53" s="193">
        <f>H34+H47</f>
        <v>1141316110</v>
      </c>
      <c r="I53" s="194">
        <f>H53/$H$53</f>
        <v>1</v>
      </c>
      <c r="J53" s="193">
        <f>J34+J47</f>
        <v>115166247.20000002</v>
      </c>
      <c r="K53" s="194">
        <f>J53/$J$53</f>
        <v>1</v>
      </c>
      <c r="L53" s="193">
        <f>L34+L47</f>
        <v>523103636.08000004</v>
      </c>
      <c r="M53" s="194">
        <f>M47+M34</f>
        <v>0.99999999999999989</v>
      </c>
      <c r="N53" s="193">
        <f>N34+N47</f>
        <v>717861.64999999991</v>
      </c>
      <c r="O53" s="195">
        <f>O34+O47</f>
        <v>2078</v>
      </c>
    </row>
    <row r="54" spans="2:15" ht="15.6" x14ac:dyDescent="0.3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2:15" ht="28.2" x14ac:dyDescent="0.3">
      <c r="B55" s="49"/>
      <c r="C55" s="50"/>
      <c r="D55" s="51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5" x14ac:dyDescent="0.3">
      <c r="D56" s="52"/>
      <c r="E56" s="52"/>
      <c r="F56" s="52"/>
      <c r="H56" s="52"/>
      <c r="J56" s="52"/>
      <c r="L56" s="52"/>
    </row>
    <row r="57" spans="2:15" x14ac:dyDescent="0.3">
      <c r="D57" s="52"/>
      <c r="E57" s="52"/>
      <c r="F57" s="52"/>
      <c r="H57" s="52"/>
      <c r="J57" s="52"/>
      <c r="L57" s="52"/>
    </row>
    <row r="58" spans="2:15" ht="15.6" x14ac:dyDescent="0.3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5" ht="28.2" x14ac:dyDescent="0.3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5" x14ac:dyDescent="0.3">
      <c r="D60" s="52"/>
      <c r="E60" s="52"/>
      <c r="F60" s="52"/>
      <c r="H60" s="52"/>
      <c r="J60" s="52"/>
      <c r="L60" s="52"/>
    </row>
    <row r="61" spans="2:15" x14ac:dyDescent="0.3">
      <c r="D61" s="52"/>
      <c r="E61" s="52"/>
      <c r="F61" s="52"/>
      <c r="H61" s="52"/>
      <c r="J61" s="52"/>
      <c r="L61" s="52"/>
    </row>
    <row r="66" spans="8:8" x14ac:dyDescent="0.3">
      <c r="H66" s="406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61"/>
  <sheetViews>
    <sheetView showGridLines="0" zoomScale="55" zoomScaleNormal="55" workbookViewId="0"/>
  </sheetViews>
  <sheetFormatPr baseColWidth="10" defaultColWidth="11.44140625" defaultRowHeight="13.2" x14ac:dyDescent="0.3"/>
  <cols>
    <col min="1" max="1" width="4.33203125" style="44" customWidth="1"/>
    <col min="2" max="2" width="5.109375" style="44" customWidth="1"/>
    <col min="3" max="3" width="79.33203125" style="44" customWidth="1"/>
    <col min="4" max="4" width="30.109375" style="44" bestFit="1" customWidth="1"/>
    <col min="5" max="5" width="15.6640625" style="44" bestFit="1" customWidth="1"/>
    <col min="6" max="6" width="22.88671875" style="44" bestFit="1" customWidth="1"/>
    <col min="7" max="7" width="15.44140625" style="44" bestFit="1" customWidth="1"/>
    <col min="8" max="8" width="29.5546875" style="44" bestFit="1" customWidth="1"/>
    <col min="9" max="9" width="15.44140625" style="44" bestFit="1" customWidth="1"/>
    <col min="10" max="10" width="27.109375" style="44" bestFit="1" customWidth="1"/>
    <col min="11" max="11" width="15.44140625" style="44" bestFit="1" customWidth="1"/>
    <col min="12" max="12" width="30.109375" style="44" bestFit="1" customWidth="1"/>
    <col min="13" max="13" width="15.6640625" style="44" bestFit="1" customWidth="1"/>
    <col min="14" max="14" width="22.33203125" style="44" bestFit="1" customWidth="1"/>
    <col min="15" max="15" width="23.44140625" style="44" bestFit="1" customWidth="1"/>
    <col min="16" max="16" width="4.109375" style="44" customWidth="1"/>
    <col min="17" max="16384" width="11.44140625" style="44"/>
  </cols>
  <sheetData>
    <row r="1" spans="1:15" ht="77.25" customHeight="1" x14ac:dyDescent="0.3">
      <c r="A1" s="44" t="s">
        <v>125</v>
      </c>
      <c r="B1" s="471" t="s">
        <v>135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163"/>
    </row>
    <row r="2" spans="1:15" x14ac:dyDescent="0.3">
      <c r="C2" s="164"/>
      <c r="I2" s="165"/>
    </row>
    <row r="3" spans="1:15" ht="31.95" customHeight="1" x14ac:dyDescent="0.3">
      <c r="B3" s="469" t="s">
        <v>79</v>
      </c>
      <c r="C3" s="469"/>
      <c r="D3" s="468" t="s">
        <v>80</v>
      </c>
      <c r="E3" s="468" t="s">
        <v>81</v>
      </c>
      <c r="F3" s="468" t="s">
        <v>82</v>
      </c>
      <c r="G3" s="468" t="s">
        <v>81</v>
      </c>
      <c r="H3" s="468" t="s">
        <v>83</v>
      </c>
      <c r="I3" s="468" t="s">
        <v>81</v>
      </c>
      <c r="J3" s="468" t="s">
        <v>84</v>
      </c>
      <c r="K3" s="468" t="s">
        <v>81</v>
      </c>
      <c r="L3" s="468" t="s">
        <v>85</v>
      </c>
      <c r="M3" s="468" t="s">
        <v>81</v>
      </c>
      <c r="N3" s="468" t="s">
        <v>86</v>
      </c>
      <c r="O3" s="468" t="s">
        <v>87</v>
      </c>
    </row>
    <row r="4" spans="1:15" ht="27.6" customHeight="1" x14ac:dyDescent="0.3">
      <c r="B4" s="469"/>
      <c r="C4" s="469"/>
      <c r="D4" s="468"/>
      <c r="E4" s="468"/>
      <c r="F4" s="470"/>
      <c r="G4" s="468"/>
      <c r="H4" s="468"/>
      <c r="I4" s="468"/>
      <c r="J4" s="468"/>
      <c r="K4" s="468"/>
      <c r="L4" s="468" t="s">
        <v>88</v>
      </c>
      <c r="M4" s="468"/>
      <c r="N4" s="468" t="s">
        <v>89</v>
      </c>
      <c r="O4" s="468" t="s">
        <v>90</v>
      </c>
    </row>
    <row r="5" spans="1:15" ht="15.6" customHeight="1" x14ac:dyDescent="0.3">
      <c r="B5" s="469"/>
      <c r="C5" s="469"/>
      <c r="D5" s="468"/>
      <c r="E5" s="468"/>
      <c r="F5" s="470"/>
      <c r="G5" s="468"/>
      <c r="H5" s="468"/>
      <c r="I5" s="468"/>
      <c r="J5" s="468"/>
      <c r="K5" s="468"/>
      <c r="L5" s="468"/>
      <c r="M5" s="468"/>
      <c r="N5" s="468"/>
      <c r="O5" s="468"/>
    </row>
    <row r="6" spans="1:15" s="45" customFormat="1" ht="26.4" x14ac:dyDescent="0.3">
      <c r="B6" s="168">
        <v>1</v>
      </c>
      <c r="C6" s="169" t="s">
        <v>91</v>
      </c>
      <c r="D6" s="170">
        <v>36544972</v>
      </c>
      <c r="E6" s="171">
        <f>D6/$D$53</f>
        <v>9.5260312500863621E-3</v>
      </c>
      <c r="F6" s="170">
        <v>3354.2</v>
      </c>
      <c r="G6" s="171">
        <f>F6/$F$53</f>
        <v>2.0898543930618478E-3</v>
      </c>
      <c r="H6" s="170">
        <v>23218144.490000002</v>
      </c>
      <c r="I6" s="171">
        <f>H6/$H$53</f>
        <v>6.4805757597497697E-3</v>
      </c>
      <c r="J6" s="170">
        <v>13323473.310000001</v>
      </c>
      <c r="K6" s="171">
        <f>J6/$J$53</f>
        <v>5.287229645949855E-2</v>
      </c>
      <c r="L6" s="170">
        <v>24609514.780000001</v>
      </c>
      <c r="M6" s="171">
        <f>L6/$L$53</f>
        <v>1.8308412278437776E-2</v>
      </c>
      <c r="N6" s="170">
        <v>123984.14</v>
      </c>
      <c r="O6" s="172">
        <v>234</v>
      </c>
    </row>
    <row r="7" spans="1:15" s="45" customFormat="1" ht="26.4" x14ac:dyDescent="0.3">
      <c r="B7" s="175">
        <v>2</v>
      </c>
      <c r="C7" s="173" t="s">
        <v>92</v>
      </c>
      <c r="D7" s="170">
        <v>172181.97</v>
      </c>
      <c r="E7" s="171">
        <f t="shared" ref="E7:E34" si="0">D7/$D$53</f>
        <v>4.4881983407223092E-5</v>
      </c>
      <c r="F7" s="174">
        <v>7247.3</v>
      </c>
      <c r="G7" s="171">
        <f t="shared" ref="G7:G34" si="1">F7/$F$53</f>
        <v>4.5154736577536015E-3</v>
      </c>
      <c r="H7" s="174">
        <v>164934.67000000001</v>
      </c>
      <c r="I7" s="171">
        <f t="shared" ref="I7:I34" si="2">H7/$H$53</f>
        <v>4.6036048436372166E-5</v>
      </c>
      <c r="J7" s="174">
        <v>0</v>
      </c>
      <c r="K7" s="171">
        <f t="shared" ref="K7:K34" si="3">J7/$J$53</f>
        <v>0</v>
      </c>
      <c r="L7" s="174">
        <v>172181.97</v>
      </c>
      <c r="M7" s="171">
        <f t="shared" ref="M7:M34" si="4">L7/$L$53</f>
        <v>1.2809592232332527E-4</v>
      </c>
      <c r="N7" s="174">
        <v>1911.48</v>
      </c>
      <c r="O7" s="176">
        <v>17</v>
      </c>
    </row>
    <row r="8" spans="1:15" s="45" customFormat="1" ht="26.4" x14ac:dyDescent="0.3">
      <c r="B8" s="175">
        <v>3</v>
      </c>
      <c r="C8" s="173" t="s">
        <v>93</v>
      </c>
      <c r="D8" s="170">
        <v>65918165.609999999</v>
      </c>
      <c r="E8" s="171">
        <f t="shared" si="0"/>
        <v>1.7182623797036379E-2</v>
      </c>
      <c r="F8" s="174">
        <v>95067.31</v>
      </c>
      <c r="G8" s="171">
        <f t="shared" si="1"/>
        <v>5.9232256705048163E-2</v>
      </c>
      <c r="H8" s="174">
        <v>35842284.359999999</v>
      </c>
      <c r="I8" s="171">
        <f t="shared" si="2"/>
        <v>1.0004186135438865E-2</v>
      </c>
      <c r="J8" s="174">
        <v>29980813.940000013</v>
      </c>
      <c r="K8" s="171">
        <f t="shared" si="3"/>
        <v>0.11897456810627613</v>
      </c>
      <c r="L8" s="174">
        <v>48799434.420000002</v>
      </c>
      <c r="M8" s="171">
        <f t="shared" si="4"/>
        <v>3.6304663960381713E-2</v>
      </c>
      <c r="N8" s="174">
        <v>274498.89</v>
      </c>
      <c r="O8" s="176">
        <v>850</v>
      </c>
    </row>
    <row r="9" spans="1:15" s="45" customFormat="1" ht="26.4" x14ac:dyDescent="0.3">
      <c r="B9" s="175">
        <v>4</v>
      </c>
      <c r="C9" s="173" t="s">
        <v>94</v>
      </c>
      <c r="D9" s="170">
        <v>50208104.859999999</v>
      </c>
      <c r="E9" s="171">
        <f t="shared" si="0"/>
        <v>1.3087545282671798E-2</v>
      </c>
      <c r="F9" s="174">
        <v>260797.78</v>
      </c>
      <c r="G9" s="171">
        <f t="shared" si="1"/>
        <v>0.16249161833932901</v>
      </c>
      <c r="H9" s="174">
        <v>49689090.159999989</v>
      </c>
      <c r="I9" s="171">
        <f t="shared" si="2"/>
        <v>1.3869063195536893E-2</v>
      </c>
      <c r="J9" s="174">
        <v>258216.92</v>
      </c>
      <c r="K9" s="171">
        <f t="shared" si="3"/>
        <v>1.0246968810191297E-3</v>
      </c>
      <c r="L9" s="174">
        <v>35606397.390000001</v>
      </c>
      <c r="M9" s="171">
        <f t="shared" si="4"/>
        <v>2.6489616272150279E-2</v>
      </c>
      <c r="N9" s="174">
        <v>90782.06</v>
      </c>
      <c r="O9" s="176">
        <v>297</v>
      </c>
    </row>
    <row r="10" spans="1:15" s="45" customFormat="1" ht="26.4" x14ac:dyDescent="0.3">
      <c r="B10" s="175">
        <v>5</v>
      </c>
      <c r="C10" s="173" t="s">
        <v>95</v>
      </c>
      <c r="D10" s="170">
        <v>1494348.34</v>
      </c>
      <c r="E10" s="171">
        <f t="shared" si="0"/>
        <v>3.8952578716860644E-4</v>
      </c>
      <c r="F10" s="174">
        <v>2994.81</v>
      </c>
      <c r="G10" s="171">
        <f t="shared" si="1"/>
        <v>1.8659343017367934E-3</v>
      </c>
      <c r="H10" s="174">
        <v>666130.91999999993</v>
      </c>
      <c r="I10" s="171">
        <f t="shared" si="2"/>
        <v>1.8592837575074511E-4</v>
      </c>
      <c r="J10" s="174">
        <v>825222.61</v>
      </c>
      <c r="K10" s="171">
        <f t="shared" si="3"/>
        <v>3.2747777899816387E-3</v>
      </c>
      <c r="L10" s="174">
        <v>1494348.34</v>
      </c>
      <c r="M10" s="171">
        <f t="shared" si="4"/>
        <v>1.1117303913100196E-3</v>
      </c>
      <c r="N10" s="174">
        <v>3567.37</v>
      </c>
      <c r="O10" s="176">
        <v>7</v>
      </c>
    </row>
    <row r="11" spans="1:15" s="45" customFormat="1" ht="26.4" x14ac:dyDescent="0.3">
      <c r="B11" s="175">
        <v>6</v>
      </c>
      <c r="C11" s="173" t="s">
        <v>96</v>
      </c>
      <c r="D11" s="170">
        <v>151208048.15000001</v>
      </c>
      <c r="E11" s="171">
        <f t="shared" si="0"/>
        <v>3.9414795336044132E-2</v>
      </c>
      <c r="F11" s="174">
        <v>10136</v>
      </c>
      <c r="G11" s="171">
        <f t="shared" si="1"/>
        <v>6.3152954886634338E-3</v>
      </c>
      <c r="H11" s="174">
        <v>133506160.48</v>
      </c>
      <c r="I11" s="171">
        <f t="shared" si="2"/>
        <v>3.7263821308226801E-2</v>
      </c>
      <c r="J11" s="174">
        <v>17691751.670000002</v>
      </c>
      <c r="K11" s="171">
        <f t="shared" si="3"/>
        <v>7.0207183774068635E-2</v>
      </c>
      <c r="L11" s="174">
        <v>63205847.689999998</v>
      </c>
      <c r="M11" s="171">
        <f t="shared" si="4"/>
        <v>4.7022410976469642E-2</v>
      </c>
      <c r="N11" s="174">
        <v>106340.99</v>
      </c>
      <c r="O11" s="176">
        <v>161</v>
      </c>
    </row>
    <row r="12" spans="1:15" s="45" customFormat="1" ht="26.4" x14ac:dyDescent="0.3">
      <c r="B12" s="175">
        <v>7</v>
      </c>
      <c r="C12" s="173" t="s">
        <v>97</v>
      </c>
      <c r="D12" s="170">
        <v>19827272.420000002</v>
      </c>
      <c r="E12" s="171">
        <f t="shared" si="0"/>
        <v>5.1682955640763792E-3</v>
      </c>
      <c r="F12" s="174">
        <v>4749</v>
      </c>
      <c r="G12" s="171">
        <f t="shared" si="1"/>
        <v>2.958892884339251E-3</v>
      </c>
      <c r="H12" s="174">
        <v>18980489.360000007</v>
      </c>
      <c r="I12" s="171">
        <f t="shared" si="2"/>
        <v>5.2977747342205662E-3</v>
      </c>
      <c r="J12" s="174">
        <v>842034.06</v>
      </c>
      <c r="K12" s="171">
        <f t="shared" si="3"/>
        <v>3.3414916226011632E-3</v>
      </c>
      <c r="L12" s="174">
        <v>10731822.9</v>
      </c>
      <c r="M12" s="171">
        <f t="shared" si="4"/>
        <v>7.9840110586845026E-3</v>
      </c>
      <c r="N12" s="174">
        <v>66980.53</v>
      </c>
      <c r="O12" s="176">
        <v>318</v>
      </c>
    </row>
    <row r="13" spans="1:15" s="45" customFormat="1" ht="26.4" x14ac:dyDescent="0.3">
      <c r="B13" s="175">
        <v>8</v>
      </c>
      <c r="C13" s="173" t="s">
        <v>98</v>
      </c>
      <c r="D13" s="170">
        <v>43855703.729999997</v>
      </c>
      <c r="E13" s="171">
        <f t="shared" si="0"/>
        <v>1.1431690362945387E-2</v>
      </c>
      <c r="F13" s="174">
        <v>162301.65</v>
      </c>
      <c r="G13" s="171">
        <f t="shared" si="1"/>
        <v>0.10112301480343643</v>
      </c>
      <c r="H13" s="174">
        <v>43693402.080000006</v>
      </c>
      <c r="I13" s="171">
        <f t="shared" si="2"/>
        <v>1.2195565520001129E-2</v>
      </c>
      <c r="J13" s="174">
        <v>0</v>
      </c>
      <c r="K13" s="171">
        <f t="shared" si="3"/>
        <v>0</v>
      </c>
      <c r="L13" s="174">
        <v>7397800.2999999998</v>
      </c>
      <c r="M13" s="171">
        <f t="shared" si="4"/>
        <v>5.5036427599955574E-3</v>
      </c>
      <c r="N13" s="174">
        <v>8162.02</v>
      </c>
      <c r="O13" s="176">
        <v>46</v>
      </c>
    </row>
    <row r="14" spans="1:15" s="45" customFormat="1" ht="26.4" x14ac:dyDescent="0.3">
      <c r="B14" s="175">
        <v>9</v>
      </c>
      <c r="C14" s="173" t="s">
        <v>129</v>
      </c>
      <c r="D14" s="170">
        <v>325884.69</v>
      </c>
      <c r="E14" s="171">
        <f t="shared" si="0"/>
        <v>8.4947054846962446E-5</v>
      </c>
      <c r="F14" s="174">
        <v>0</v>
      </c>
      <c r="G14" s="171">
        <f t="shared" si="1"/>
        <v>0</v>
      </c>
      <c r="H14" s="174">
        <v>325884.69000000006</v>
      </c>
      <c r="I14" s="171">
        <f t="shared" si="2"/>
        <v>9.0959913846568047E-5</v>
      </c>
      <c r="J14" s="174">
        <v>0</v>
      </c>
      <c r="K14" s="171">
        <f t="shared" si="3"/>
        <v>0</v>
      </c>
      <c r="L14" s="174">
        <v>317987.90999999997</v>
      </c>
      <c r="M14" s="171">
        <f t="shared" si="4"/>
        <v>2.3656922161546031E-4</v>
      </c>
      <c r="N14" s="174">
        <v>1355.1</v>
      </c>
      <c r="O14" s="176">
        <v>4</v>
      </c>
    </row>
    <row r="15" spans="1:15" s="45" customFormat="1" ht="26.4" x14ac:dyDescent="0.3">
      <c r="B15" s="175">
        <v>10</v>
      </c>
      <c r="C15" s="173" t="s">
        <v>99</v>
      </c>
      <c r="D15" s="170">
        <v>4323743.51</v>
      </c>
      <c r="E15" s="171">
        <f t="shared" si="0"/>
        <v>1.1270528759364789E-3</v>
      </c>
      <c r="F15" s="174">
        <v>0</v>
      </c>
      <c r="G15" s="171">
        <f t="shared" si="1"/>
        <v>0</v>
      </c>
      <c r="H15" s="174">
        <v>1666363.35</v>
      </c>
      <c r="I15" s="171">
        <f t="shared" si="2"/>
        <v>4.6511011840746029E-4</v>
      </c>
      <c r="J15" s="174">
        <v>2657380.16</v>
      </c>
      <c r="K15" s="171">
        <f t="shared" si="3"/>
        <v>1.0545432737847372E-2</v>
      </c>
      <c r="L15" s="174">
        <v>3082177.71</v>
      </c>
      <c r="M15" s="171">
        <f t="shared" si="4"/>
        <v>2.2930066169346563E-3</v>
      </c>
      <c r="N15" s="174">
        <v>166214.9</v>
      </c>
      <c r="O15" s="176">
        <v>9</v>
      </c>
    </row>
    <row r="16" spans="1:15" s="45" customFormat="1" ht="26.4" x14ac:dyDescent="0.3">
      <c r="B16" s="175">
        <v>11</v>
      </c>
      <c r="C16" s="173" t="s">
        <v>100</v>
      </c>
      <c r="D16" s="170">
        <v>32864787.48</v>
      </c>
      <c r="E16" s="171">
        <f t="shared" si="0"/>
        <v>8.5667323144187121E-3</v>
      </c>
      <c r="F16" s="174">
        <v>1220.08</v>
      </c>
      <c r="G16" s="171">
        <f t="shared" si="1"/>
        <v>7.6017814915237591E-4</v>
      </c>
      <c r="H16" s="174">
        <v>15924770.25</v>
      </c>
      <c r="I16" s="171">
        <f t="shared" si="2"/>
        <v>4.4448719882065942E-3</v>
      </c>
      <c r="J16" s="174">
        <v>16938797.150000002</v>
      </c>
      <c r="K16" s="171">
        <f t="shared" si="3"/>
        <v>6.7219191553445551E-2</v>
      </c>
      <c r="L16" s="174">
        <v>30514266.25</v>
      </c>
      <c r="M16" s="171">
        <f t="shared" si="4"/>
        <v>2.2701291426235077E-2</v>
      </c>
      <c r="N16" s="174">
        <v>34940.11</v>
      </c>
      <c r="O16" s="176">
        <v>118</v>
      </c>
    </row>
    <row r="17" spans="2:15" s="45" customFormat="1" ht="26.4" x14ac:dyDescent="0.3">
      <c r="B17" s="175">
        <v>12</v>
      </c>
      <c r="C17" s="173" t="s">
        <v>101</v>
      </c>
      <c r="D17" s="170">
        <v>8195892.8499999996</v>
      </c>
      <c r="E17" s="171">
        <f t="shared" si="0"/>
        <v>2.1363905111614089E-3</v>
      </c>
      <c r="F17" s="174">
        <v>138375.07</v>
      </c>
      <c r="G17" s="171">
        <f t="shared" si="1"/>
        <v>8.6215415875541337E-2</v>
      </c>
      <c r="H17" s="174">
        <v>8057517.7799999993</v>
      </c>
      <c r="I17" s="171">
        <f t="shared" si="2"/>
        <v>2.2489891227660619E-3</v>
      </c>
      <c r="J17" s="174">
        <v>0</v>
      </c>
      <c r="K17" s="171">
        <f t="shared" si="3"/>
        <v>0</v>
      </c>
      <c r="L17" s="174">
        <v>5541433.0300000003</v>
      </c>
      <c r="M17" s="171">
        <f t="shared" si="4"/>
        <v>4.1225859767476756E-3</v>
      </c>
      <c r="N17" s="174">
        <v>7869.2</v>
      </c>
      <c r="O17" s="176">
        <v>86</v>
      </c>
    </row>
    <row r="18" spans="2:15" s="45" customFormat="1" ht="26.4" x14ac:dyDescent="0.3">
      <c r="B18" s="175">
        <v>13</v>
      </c>
      <c r="C18" s="173" t="s">
        <v>102</v>
      </c>
      <c r="D18" s="170">
        <v>19114025.629999999</v>
      </c>
      <c r="E18" s="171">
        <f t="shared" si="0"/>
        <v>4.9823763845360629E-3</v>
      </c>
      <c r="F18" s="174">
        <v>0</v>
      </c>
      <c r="G18" s="171">
        <f t="shared" si="1"/>
        <v>0</v>
      </c>
      <c r="H18" s="174">
        <v>11532183.34</v>
      </c>
      <c r="I18" s="171">
        <f t="shared" si="2"/>
        <v>3.218826889563996E-3</v>
      </c>
      <c r="J18" s="174">
        <v>7581842.29</v>
      </c>
      <c r="K18" s="171">
        <f t="shared" si="3"/>
        <v>3.0087455721112061E-2</v>
      </c>
      <c r="L18" s="174">
        <v>15294665.34</v>
      </c>
      <c r="M18" s="171">
        <f t="shared" si="4"/>
        <v>1.137856805421552E-2</v>
      </c>
      <c r="N18" s="174">
        <v>19080.32</v>
      </c>
      <c r="O18" s="176">
        <v>25</v>
      </c>
    </row>
    <row r="19" spans="2:15" s="45" customFormat="1" ht="26.4" x14ac:dyDescent="0.3">
      <c r="B19" s="175">
        <v>14</v>
      </c>
      <c r="C19" s="173" t="s">
        <v>103</v>
      </c>
      <c r="D19" s="170">
        <v>169912907.77000001</v>
      </c>
      <c r="E19" s="171">
        <f t="shared" si="0"/>
        <v>4.4290516058134125E-2</v>
      </c>
      <c r="F19" s="174">
        <v>5225</v>
      </c>
      <c r="G19" s="171">
        <f t="shared" si="1"/>
        <v>3.2554675343593573E-3</v>
      </c>
      <c r="H19" s="174">
        <v>169002682.76999998</v>
      </c>
      <c r="I19" s="171">
        <f t="shared" si="2"/>
        <v>4.7171499417778921E-2</v>
      </c>
      <c r="J19" s="174">
        <v>905000</v>
      </c>
      <c r="K19" s="171">
        <f t="shared" si="3"/>
        <v>3.5913629413684908E-3</v>
      </c>
      <c r="L19" s="174">
        <v>65371818.799999997</v>
      </c>
      <c r="M19" s="171">
        <f t="shared" si="4"/>
        <v>4.8633799596666791E-2</v>
      </c>
      <c r="N19" s="174">
        <v>97761.52</v>
      </c>
      <c r="O19" s="176">
        <v>76</v>
      </c>
    </row>
    <row r="20" spans="2:15" s="45" customFormat="1" ht="26.4" x14ac:dyDescent="0.3">
      <c r="B20" s="175">
        <v>15</v>
      </c>
      <c r="C20" s="173" t="s">
        <v>104</v>
      </c>
      <c r="D20" s="170">
        <v>65340868.310000002</v>
      </c>
      <c r="E20" s="171">
        <f t="shared" si="0"/>
        <v>1.703214202568927E-2</v>
      </c>
      <c r="F20" s="174">
        <v>43368.49</v>
      </c>
      <c r="G20" s="171">
        <f t="shared" si="1"/>
        <v>2.7020997360610227E-2</v>
      </c>
      <c r="H20" s="174">
        <v>65273595.279999994</v>
      </c>
      <c r="I20" s="171">
        <f t="shared" si="2"/>
        <v>1.8218961446530516E-2</v>
      </c>
      <c r="J20" s="174">
        <v>23904.54</v>
      </c>
      <c r="K20" s="171">
        <f t="shared" si="3"/>
        <v>9.4861744846917961E-5</v>
      </c>
      <c r="L20" s="174">
        <v>22995034.780000001</v>
      </c>
      <c r="M20" s="171">
        <f t="shared" si="4"/>
        <v>1.7107309139284693E-2</v>
      </c>
      <c r="N20" s="174">
        <v>25773.51</v>
      </c>
      <c r="O20" s="176">
        <v>197</v>
      </c>
    </row>
    <row r="21" spans="2:15" s="45" customFormat="1" ht="26.4" x14ac:dyDescent="0.3">
      <c r="B21" s="175">
        <v>16</v>
      </c>
      <c r="C21" s="173" t="s">
        <v>105</v>
      </c>
      <c r="D21" s="170">
        <v>321198.36</v>
      </c>
      <c r="E21" s="171">
        <f t="shared" si="0"/>
        <v>8.3725488005203266E-5</v>
      </c>
      <c r="F21" s="174">
        <v>21426.450000000004</v>
      </c>
      <c r="G21" s="171">
        <f t="shared" si="1"/>
        <v>1.3349877962023743E-2</v>
      </c>
      <c r="H21" s="174">
        <v>299771.91000000003</v>
      </c>
      <c r="I21" s="171">
        <f t="shared" si="2"/>
        <v>8.3671396490645646E-5</v>
      </c>
      <c r="J21" s="174">
        <v>0</v>
      </c>
      <c r="K21" s="171">
        <f t="shared" si="3"/>
        <v>0</v>
      </c>
      <c r="L21" s="174">
        <v>321198.36</v>
      </c>
      <c r="M21" s="171">
        <f t="shared" si="4"/>
        <v>2.3895765725609632E-4</v>
      </c>
      <c r="N21" s="174">
        <v>1596.73</v>
      </c>
      <c r="O21" s="176">
        <v>9</v>
      </c>
    </row>
    <row r="22" spans="2:15" s="45" customFormat="1" ht="26.4" x14ac:dyDescent="0.3">
      <c r="B22" s="175">
        <v>17</v>
      </c>
      <c r="C22" s="173" t="s">
        <v>106</v>
      </c>
      <c r="D22" s="170">
        <v>40223096.719999999</v>
      </c>
      <c r="E22" s="171">
        <f t="shared" si="0"/>
        <v>1.0484793265950957E-2</v>
      </c>
      <c r="F22" s="174">
        <v>34046.979999999996</v>
      </c>
      <c r="G22" s="171">
        <f t="shared" si="1"/>
        <v>2.1213174743154511E-2</v>
      </c>
      <c r="H22" s="174">
        <v>38811157.439999998</v>
      </c>
      <c r="I22" s="171">
        <f t="shared" si="2"/>
        <v>1.0832848689602409E-2</v>
      </c>
      <c r="J22" s="174">
        <v>1377892.3</v>
      </c>
      <c r="K22" s="171">
        <f t="shared" si="3"/>
        <v>5.4679683352673982E-3</v>
      </c>
      <c r="L22" s="174">
        <v>22338156.859999999</v>
      </c>
      <c r="M22" s="171">
        <f t="shared" si="4"/>
        <v>1.6618620439670977E-2</v>
      </c>
      <c r="N22" s="174">
        <v>45000.87</v>
      </c>
      <c r="O22" s="176">
        <v>133</v>
      </c>
    </row>
    <row r="23" spans="2:15" s="45" customFormat="1" ht="26.4" x14ac:dyDescent="0.3">
      <c r="B23" s="175">
        <v>18</v>
      </c>
      <c r="C23" s="173" t="s">
        <v>107</v>
      </c>
      <c r="D23" s="170">
        <v>7083302.9100000001</v>
      </c>
      <c r="E23" s="171">
        <f t="shared" si="0"/>
        <v>1.8463761546865509E-3</v>
      </c>
      <c r="F23" s="174">
        <v>17463.599999999999</v>
      </c>
      <c r="G23" s="171">
        <f t="shared" si="1"/>
        <v>1.0880800542208241E-2</v>
      </c>
      <c r="H23" s="174">
        <v>6716910.4399999995</v>
      </c>
      <c r="I23" s="171">
        <f t="shared" si="2"/>
        <v>1.8748030014466568E-3</v>
      </c>
      <c r="J23" s="174">
        <v>348928.87</v>
      </c>
      <c r="K23" s="171">
        <f t="shared" si="3"/>
        <v>1.3846742683884905E-3</v>
      </c>
      <c r="L23" s="174">
        <v>5039650.07</v>
      </c>
      <c r="M23" s="171">
        <f t="shared" si="4"/>
        <v>3.7492812046665555E-3</v>
      </c>
      <c r="N23" s="174">
        <v>17950.490000000002</v>
      </c>
      <c r="O23" s="176">
        <v>102</v>
      </c>
    </row>
    <row r="24" spans="2:15" s="45" customFormat="1" ht="26.4" x14ac:dyDescent="0.3">
      <c r="B24" s="175">
        <v>19</v>
      </c>
      <c r="C24" s="173" t="s">
        <v>108</v>
      </c>
      <c r="D24" s="170">
        <v>400145703.47000003</v>
      </c>
      <c r="E24" s="171">
        <f t="shared" si="0"/>
        <v>0.1043043753281029</v>
      </c>
      <c r="F24" s="174">
        <v>2871</v>
      </c>
      <c r="G24" s="171">
        <f t="shared" si="1"/>
        <v>1.7887937399321942E-3</v>
      </c>
      <c r="H24" s="174">
        <v>390994224.84000009</v>
      </c>
      <c r="I24" s="171">
        <f t="shared" si="2"/>
        <v>0.10913308325700129</v>
      </c>
      <c r="J24" s="174">
        <v>9148607.629999999</v>
      </c>
      <c r="K24" s="171">
        <f t="shared" si="3"/>
        <v>3.630493967679891E-2</v>
      </c>
      <c r="L24" s="174">
        <v>100720507.77</v>
      </c>
      <c r="M24" s="171">
        <f t="shared" si="4"/>
        <v>7.493169197490189E-2</v>
      </c>
      <c r="N24" s="174">
        <v>55792.34</v>
      </c>
      <c r="O24" s="176">
        <v>140</v>
      </c>
    </row>
    <row r="25" spans="2:15" s="45" customFormat="1" ht="26.4" x14ac:dyDescent="0.3">
      <c r="B25" s="175">
        <v>20</v>
      </c>
      <c r="C25" s="173" t="s">
        <v>109</v>
      </c>
      <c r="D25" s="170">
        <v>210881045.53999999</v>
      </c>
      <c r="E25" s="171">
        <f t="shared" si="0"/>
        <v>5.4969516185836051E-2</v>
      </c>
      <c r="F25" s="174">
        <v>78057.59</v>
      </c>
      <c r="G25" s="171">
        <f t="shared" si="1"/>
        <v>4.8634248814417913E-2</v>
      </c>
      <c r="H25" s="174">
        <v>180720531.08000001</v>
      </c>
      <c r="I25" s="171">
        <f t="shared" si="2"/>
        <v>5.0442148532178113E-2</v>
      </c>
      <c r="J25" s="174">
        <v>30082456.870000008</v>
      </c>
      <c r="K25" s="171">
        <f t="shared" si="3"/>
        <v>0.1193779235229105</v>
      </c>
      <c r="L25" s="174">
        <v>73397225.079999998</v>
      </c>
      <c r="M25" s="171">
        <f t="shared" si="4"/>
        <v>5.4604354001730263E-2</v>
      </c>
      <c r="N25" s="174">
        <v>78272.789999999994</v>
      </c>
      <c r="O25" s="176">
        <v>543</v>
      </c>
    </row>
    <row r="26" spans="2:15" s="45" customFormat="1" ht="26.4" x14ac:dyDescent="0.3">
      <c r="B26" s="175">
        <v>21</v>
      </c>
      <c r="C26" s="173" t="s">
        <v>110</v>
      </c>
      <c r="D26" s="170">
        <v>4822075.68</v>
      </c>
      <c r="E26" s="171">
        <f t="shared" si="0"/>
        <v>1.2569511236172639E-3</v>
      </c>
      <c r="F26" s="174">
        <v>33580.25</v>
      </c>
      <c r="G26" s="171">
        <f t="shared" si="1"/>
        <v>2.0922375822137951E-2</v>
      </c>
      <c r="H26" s="174">
        <v>4788495.43</v>
      </c>
      <c r="I26" s="171">
        <f t="shared" si="2"/>
        <v>1.3365498445707428E-3</v>
      </c>
      <c r="J26" s="174">
        <v>0</v>
      </c>
      <c r="K26" s="171">
        <f t="shared" si="3"/>
        <v>0</v>
      </c>
      <c r="L26" s="174">
        <v>2737756.5</v>
      </c>
      <c r="M26" s="171">
        <f t="shared" si="4"/>
        <v>2.0367721658904169E-3</v>
      </c>
      <c r="N26" s="174">
        <v>4914.2700000000004</v>
      </c>
      <c r="O26" s="176">
        <v>46</v>
      </c>
    </row>
    <row r="27" spans="2:15" s="45" customFormat="1" ht="26.4" x14ac:dyDescent="0.3">
      <c r="B27" s="175">
        <v>22</v>
      </c>
      <c r="C27" s="173" t="s">
        <v>111</v>
      </c>
      <c r="D27" s="170">
        <v>122096888</v>
      </c>
      <c r="E27" s="171">
        <f t="shared" si="0"/>
        <v>3.1826505999957934E-2</v>
      </c>
      <c r="F27" s="174">
        <v>44097.85</v>
      </c>
      <c r="G27" s="171">
        <f t="shared" si="1"/>
        <v>2.7475429475607421E-2</v>
      </c>
      <c r="H27" s="174">
        <v>115955524.88000003</v>
      </c>
      <c r="I27" s="171">
        <f t="shared" si="2"/>
        <v>3.2365142876513708E-2</v>
      </c>
      <c r="J27" s="174">
        <v>6097265.2699999996</v>
      </c>
      <c r="K27" s="171">
        <f t="shared" si="3"/>
        <v>2.419612434737143E-2</v>
      </c>
      <c r="L27" s="174">
        <v>52756202.009999998</v>
      </c>
      <c r="M27" s="171">
        <f t="shared" si="4"/>
        <v>3.9248327538281828E-2</v>
      </c>
      <c r="N27" s="174">
        <v>19824</v>
      </c>
      <c r="O27" s="176">
        <v>112</v>
      </c>
    </row>
    <row r="28" spans="2:15" s="45" customFormat="1" ht="26.4" x14ac:dyDescent="0.3">
      <c r="B28" s="175">
        <v>23</v>
      </c>
      <c r="C28" s="173" t="s">
        <v>112</v>
      </c>
      <c r="D28" s="170">
        <v>4601916.9400000004</v>
      </c>
      <c r="E28" s="171">
        <f t="shared" si="0"/>
        <v>1.1995632280342645E-3</v>
      </c>
      <c r="F28" s="174">
        <v>472653.48000000004</v>
      </c>
      <c r="G28" s="171">
        <f t="shared" si="1"/>
        <v>0.29448958069702774</v>
      </c>
      <c r="H28" s="174">
        <v>2768941.86</v>
      </c>
      <c r="I28" s="171">
        <f t="shared" si="2"/>
        <v>7.7285837831705386E-4</v>
      </c>
      <c r="J28" s="174">
        <v>1360321.6000000003</v>
      </c>
      <c r="K28" s="171">
        <f t="shared" si="3"/>
        <v>5.3982415277161249E-3</v>
      </c>
      <c r="L28" s="174">
        <v>4601916.9400000004</v>
      </c>
      <c r="M28" s="171">
        <f t="shared" si="4"/>
        <v>3.4236267298174989E-3</v>
      </c>
      <c r="N28" s="174">
        <v>35536.410000000003</v>
      </c>
      <c r="O28" s="176">
        <v>384</v>
      </c>
    </row>
    <row r="29" spans="2:15" s="45" customFormat="1" ht="26.4" x14ac:dyDescent="0.3">
      <c r="B29" s="175">
        <v>24</v>
      </c>
      <c r="C29" s="173" t="s">
        <v>113</v>
      </c>
      <c r="D29" s="170">
        <v>938292618.90999997</v>
      </c>
      <c r="E29" s="171">
        <f t="shared" si="0"/>
        <v>0.24458097298479348</v>
      </c>
      <c r="F29" s="174">
        <v>120935.56</v>
      </c>
      <c r="G29" s="171">
        <f t="shared" si="1"/>
        <v>7.5349624752070452E-2</v>
      </c>
      <c r="H29" s="174">
        <v>835134879.74000001</v>
      </c>
      <c r="I29" s="171">
        <f t="shared" si="2"/>
        <v>0.23310023159239038</v>
      </c>
      <c r="J29" s="174">
        <v>103036803.61</v>
      </c>
      <c r="K29" s="171">
        <f t="shared" si="3"/>
        <v>0.40888680451051618</v>
      </c>
      <c r="L29" s="174">
        <v>381996300.24000001</v>
      </c>
      <c r="M29" s="171">
        <f t="shared" si="4"/>
        <v>0.28418868946232101</v>
      </c>
      <c r="N29" s="174">
        <v>241962.46</v>
      </c>
      <c r="O29" s="176">
        <v>849</v>
      </c>
    </row>
    <row r="30" spans="2:15" s="45" customFormat="1" ht="26.4" x14ac:dyDescent="0.3">
      <c r="B30" s="175">
        <v>25</v>
      </c>
      <c r="C30" s="173" t="s">
        <v>114</v>
      </c>
      <c r="D30" s="170">
        <v>39239263.609999999</v>
      </c>
      <c r="E30" s="171">
        <f t="shared" si="0"/>
        <v>1.0228341435840657E-2</v>
      </c>
      <c r="F30" s="174">
        <v>0</v>
      </c>
      <c r="G30" s="171">
        <f t="shared" si="1"/>
        <v>0</v>
      </c>
      <c r="H30" s="174">
        <v>35164130.440000005</v>
      </c>
      <c r="I30" s="171">
        <f t="shared" si="2"/>
        <v>9.8149019375898903E-3</v>
      </c>
      <c r="J30" s="174">
        <v>4075133.17</v>
      </c>
      <c r="K30" s="171">
        <f t="shared" si="3"/>
        <v>1.6171582594341993E-2</v>
      </c>
      <c r="L30" s="174">
        <v>19491075.420000002</v>
      </c>
      <c r="M30" s="171">
        <f t="shared" si="4"/>
        <v>1.4500515257192112E-2</v>
      </c>
      <c r="N30" s="174">
        <v>183380.16</v>
      </c>
      <c r="O30" s="176">
        <v>57</v>
      </c>
    </row>
    <row r="31" spans="2:15" s="45" customFormat="1" ht="26.4" x14ac:dyDescent="0.3">
      <c r="B31" s="175">
        <v>26</v>
      </c>
      <c r="C31" s="173" t="s">
        <v>115</v>
      </c>
      <c r="D31" s="170">
        <v>1014031.27</v>
      </c>
      <c r="E31" s="171">
        <f t="shared" si="0"/>
        <v>2.6432346333675564E-4</v>
      </c>
      <c r="F31" s="174">
        <v>41641.75</v>
      </c>
      <c r="G31" s="171">
        <f t="shared" si="1"/>
        <v>2.594514166486292E-2</v>
      </c>
      <c r="H31" s="174">
        <v>753374.87000000011</v>
      </c>
      <c r="I31" s="171">
        <f t="shared" si="2"/>
        <v>2.1027963378509557E-4</v>
      </c>
      <c r="J31" s="174">
        <v>219014.65</v>
      </c>
      <c r="K31" s="171">
        <f t="shared" si="3"/>
        <v>8.6912828467048677E-4</v>
      </c>
      <c r="L31" s="174">
        <v>1010957.82</v>
      </c>
      <c r="M31" s="171">
        <f t="shared" si="4"/>
        <v>7.5210879735478824E-4</v>
      </c>
      <c r="N31" s="174">
        <v>3073.97</v>
      </c>
      <c r="O31" s="176">
        <v>14</v>
      </c>
    </row>
    <row r="32" spans="2:15" s="45" customFormat="1" ht="26.4" x14ac:dyDescent="0.3">
      <c r="B32" s="175">
        <v>27</v>
      </c>
      <c r="C32" s="169" t="s">
        <v>116</v>
      </c>
      <c r="D32" s="170">
        <v>6817860.0899999999</v>
      </c>
      <c r="E32" s="171">
        <f t="shared" si="0"/>
        <v>1.7771842396282756E-3</v>
      </c>
      <c r="F32" s="170">
        <v>3381</v>
      </c>
      <c r="G32" s="171">
        <f t="shared" si="1"/>
        <v>2.1065522935251649E-3</v>
      </c>
      <c r="H32" s="170">
        <v>6123566.629999999</v>
      </c>
      <c r="I32" s="171">
        <f t="shared" si="2"/>
        <v>1.7091907358351777E-3</v>
      </c>
      <c r="J32" s="170">
        <v>690912.46</v>
      </c>
      <c r="K32" s="171">
        <f t="shared" si="3"/>
        <v>2.7417871873742982E-3</v>
      </c>
      <c r="L32" s="170">
        <v>4936764.24</v>
      </c>
      <c r="M32" s="171">
        <f t="shared" si="4"/>
        <v>3.6727386068100502E-3</v>
      </c>
      <c r="N32" s="170">
        <v>1888</v>
      </c>
      <c r="O32" s="172">
        <v>35</v>
      </c>
    </row>
    <row r="33" spans="2:15" s="45" customFormat="1" ht="20.25" customHeight="1" x14ac:dyDescent="0.3">
      <c r="B33" s="185"/>
      <c r="C33" s="186"/>
      <c r="D33" s="187"/>
      <c r="E33" s="188"/>
      <c r="F33" s="187"/>
      <c r="G33" s="188"/>
      <c r="H33" s="187"/>
      <c r="I33" s="188"/>
      <c r="J33" s="187"/>
      <c r="K33" s="188"/>
      <c r="L33" s="187"/>
      <c r="M33" s="188"/>
      <c r="N33" s="189"/>
      <c r="O33" s="190"/>
    </row>
    <row r="34" spans="2:15" s="55" customFormat="1" ht="31.8" x14ac:dyDescent="0.3">
      <c r="B34" s="191" t="s">
        <v>117</v>
      </c>
      <c r="C34" s="192"/>
      <c r="D34" s="193">
        <f>SUM(D6:D33)</f>
        <v>2444845908.8200006</v>
      </c>
      <c r="E34" s="194">
        <f t="shared" si="0"/>
        <v>0.63728817548594974</v>
      </c>
      <c r="F34" s="193">
        <f>SUM(F6:F32)</f>
        <v>1604992.2</v>
      </c>
      <c r="G34" s="194">
        <f t="shared" si="1"/>
        <v>1</v>
      </c>
      <c r="H34" s="193">
        <f>SUM(H6:H32)</f>
        <v>2195775143.5400004</v>
      </c>
      <c r="I34" s="194">
        <f t="shared" si="2"/>
        <v>0.61287787985018249</v>
      </c>
      <c r="J34" s="193">
        <f>SUM(J6:J32)</f>
        <v>247465773.08000001</v>
      </c>
      <c r="K34" s="194">
        <f t="shared" si="3"/>
        <v>0.9820324935874214</v>
      </c>
      <c r="L34" s="193">
        <f>SUM(L6:L32)</f>
        <v>1004482442.9200001</v>
      </c>
      <c r="M34" s="194">
        <f t="shared" si="4"/>
        <v>0.7472913974873463</v>
      </c>
      <c r="N34" s="193">
        <f>SUM(N6:N32)</f>
        <v>1718414.63</v>
      </c>
      <c r="O34" s="195">
        <f>SUM(O6:O33)</f>
        <v>4869</v>
      </c>
    </row>
    <row r="35" spans="2:15" ht="15.6" x14ac:dyDescent="0.3">
      <c r="B35" s="166"/>
      <c r="C35" s="166"/>
      <c r="D35" s="46"/>
      <c r="E35" s="47"/>
      <c r="F35" s="46"/>
      <c r="G35" s="47"/>
      <c r="H35" s="46"/>
      <c r="I35" s="47"/>
      <c r="J35" s="46"/>
      <c r="K35" s="47"/>
      <c r="L35" s="46"/>
      <c r="M35" s="47"/>
      <c r="N35" s="48"/>
      <c r="O35" s="167"/>
    </row>
    <row r="36" spans="2:15" x14ac:dyDescent="0.3">
      <c r="B36" s="469" t="s">
        <v>118</v>
      </c>
      <c r="C36" s="469"/>
      <c r="D36" s="468" t="s">
        <v>80</v>
      </c>
      <c r="E36" s="468" t="s">
        <v>81</v>
      </c>
      <c r="F36" s="468" t="s">
        <v>82</v>
      </c>
      <c r="G36" s="468" t="s">
        <v>81</v>
      </c>
      <c r="H36" s="468" t="s">
        <v>83</v>
      </c>
      <c r="I36" s="468" t="s">
        <v>81</v>
      </c>
      <c r="J36" s="468" t="s">
        <v>84</v>
      </c>
      <c r="K36" s="468" t="s">
        <v>81</v>
      </c>
      <c r="L36" s="468" t="s">
        <v>85</v>
      </c>
      <c r="M36" s="468" t="s">
        <v>81</v>
      </c>
      <c r="N36" s="468" t="s">
        <v>86</v>
      </c>
      <c r="O36" s="468" t="s">
        <v>87</v>
      </c>
    </row>
    <row r="37" spans="2:15" ht="76.95" customHeight="1" x14ac:dyDescent="0.3">
      <c r="B37" s="469"/>
      <c r="C37" s="469"/>
      <c r="D37" s="468"/>
      <c r="E37" s="468"/>
      <c r="F37" s="470"/>
      <c r="G37" s="468"/>
      <c r="H37" s="468"/>
      <c r="I37" s="468"/>
      <c r="J37" s="468"/>
      <c r="K37" s="468"/>
      <c r="L37" s="468" t="s">
        <v>88</v>
      </c>
      <c r="M37" s="468"/>
      <c r="N37" s="468" t="s">
        <v>89</v>
      </c>
      <c r="O37" s="468" t="s">
        <v>90</v>
      </c>
    </row>
    <row r="38" spans="2:15" ht="15.6" customHeight="1" x14ac:dyDescent="0.3">
      <c r="B38" s="469"/>
      <c r="C38" s="469"/>
      <c r="D38" s="468"/>
      <c r="E38" s="468"/>
      <c r="F38" s="470"/>
      <c r="G38" s="468"/>
      <c r="H38" s="468"/>
      <c r="I38" s="468"/>
      <c r="J38" s="468"/>
      <c r="K38" s="468"/>
      <c r="L38" s="468"/>
      <c r="M38" s="468"/>
      <c r="N38" s="468"/>
      <c r="O38" s="468"/>
    </row>
    <row r="39" spans="2:15" s="45" customFormat="1" ht="26.4" x14ac:dyDescent="0.3">
      <c r="B39" s="168">
        <v>1</v>
      </c>
      <c r="C39" s="169" t="s">
        <v>130</v>
      </c>
      <c r="D39" s="170">
        <v>0</v>
      </c>
      <c r="E39" s="171">
        <f t="shared" ref="E39:E45" si="5">D39/$D$53</f>
        <v>0</v>
      </c>
      <c r="F39" s="170">
        <v>0</v>
      </c>
      <c r="G39" s="171">
        <f t="shared" ref="G39:G45" si="6">F39/$F$53</f>
        <v>0</v>
      </c>
      <c r="H39" s="170">
        <v>0</v>
      </c>
      <c r="I39" s="171">
        <f t="shared" ref="I39:I45" si="7">H39/$H$53</f>
        <v>0</v>
      </c>
      <c r="J39" s="170">
        <v>0</v>
      </c>
      <c r="K39" s="171">
        <f t="shared" ref="K39:K45" si="8">J39/$J$53</f>
        <v>0</v>
      </c>
      <c r="L39" s="170">
        <v>0</v>
      </c>
      <c r="M39" s="171">
        <f t="shared" ref="M39:M45" si="9">L39/$L$53</f>
        <v>0</v>
      </c>
      <c r="N39" s="170">
        <v>0</v>
      </c>
      <c r="O39" s="172">
        <v>0</v>
      </c>
    </row>
    <row r="40" spans="2:15" s="45" customFormat="1" ht="26.4" x14ac:dyDescent="0.3">
      <c r="B40" s="168">
        <v>2</v>
      </c>
      <c r="C40" s="169" t="s">
        <v>119</v>
      </c>
      <c r="D40" s="170">
        <v>128630000</v>
      </c>
      <c r="E40" s="171">
        <f t="shared" si="5"/>
        <v>3.3529466097240647E-2</v>
      </c>
      <c r="F40" s="170">
        <v>0</v>
      </c>
      <c r="G40" s="171">
        <f t="shared" si="6"/>
        <v>0</v>
      </c>
      <c r="H40" s="170">
        <v>128630000</v>
      </c>
      <c r="I40" s="171">
        <f t="shared" si="7"/>
        <v>3.5902802669508793E-2</v>
      </c>
      <c r="J40" s="170">
        <v>0</v>
      </c>
      <c r="K40" s="171">
        <f t="shared" si="8"/>
        <v>0</v>
      </c>
      <c r="L40" s="170">
        <v>19475068.449999999</v>
      </c>
      <c r="M40" s="171">
        <f t="shared" si="9"/>
        <v>1.4488606765346234E-2</v>
      </c>
      <c r="N40" s="170">
        <v>0</v>
      </c>
      <c r="O40" s="172">
        <v>27</v>
      </c>
    </row>
    <row r="41" spans="2:15" s="45" customFormat="1" ht="26.4" x14ac:dyDescent="0.3">
      <c r="B41" s="175">
        <v>3</v>
      </c>
      <c r="C41" s="173" t="s">
        <v>120</v>
      </c>
      <c r="D41" s="170">
        <v>158995826.59</v>
      </c>
      <c r="E41" s="171">
        <f t="shared" si="5"/>
        <v>4.1444804301112949E-2</v>
      </c>
      <c r="F41" s="174">
        <v>0</v>
      </c>
      <c r="G41" s="171">
        <f t="shared" si="6"/>
        <v>0</v>
      </c>
      <c r="H41" s="174">
        <v>157070000</v>
      </c>
      <c r="I41" s="171">
        <f t="shared" si="7"/>
        <v>4.3840886381868505E-2</v>
      </c>
      <c r="J41" s="174">
        <v>1925826.5899999999</v>
      </c>
      <c r="K41" s="171">
        <f t="shared" si="8"/>
        <v>7.6423671235669064E-3</v>
      </c>
      <c r="L41" s="174">
        <v>52639895.060000002</v>
      </c>
      <c r="M41" s="171">
        <f t="shared" si="9"/>
        <v>3.9161800208893843E-2</v>
      </c>
      <c r="N41" s="174">
        <v>0</v>
      </c>
      <c r="O41" s="176">
        <v>59</v>
      </c>
    </row>
    <row r="42" spans="2:15" s="45" customFormat="1" ht="26.4" x14ac:dyDescent="0.3">
      <c r="B42" s="168">
        <v>4</v>
      </c>
      <c r="C42" s="173" t="s">
        <v>121</v>
      </c>
      <c r="D42" s="170">
        <v>55890905.369999997</v>
      </c>
      <c r="E42" s="171">
        <f t="shared" si="5"/>
        <v>1.456885809490399E-2</v>
      </c>
      <c r="F42" s="174">
        <v>0</v>
      </c>
      <c r="G42" s="171">
        <f t="shared" si="6"/>
        <v>0</v>
      </c>
      <c r="H42" s="174">
        <v>53925905.369999997</v>
      </c>
      <c r="I42" s="171">
        <f t="shared" si="7"/>
        <v>1.5051629785226731E-2</v>
      </c>
      <c r="J42" s="174">
        <v>1965000</v>
      </c>
      <c r="K42" s="171">
        <f t="shared" si="8"/>
        <v>7.7978211931371104E-3</v>
      </c>
      <c r="L42" s="174">
        <v>15937818.83</v>
      </c>
      <c r="M42" s="171">
        <f t="shared" si="9"/>
        <v>1.185704637280495E-2</v>
      </c>
      <c r="N42" s="174">
        <v>0</v>
      </c>
      <c r="O42" s="176">
        <v>41</v>
      </c>
    </row>
    <row r="43" spans="2:15" s="45" customFormat="1" ht="26.4" x14ac:dyDescent="0.3">
      <c r="B43" s="175">
        <v>5</v>
      </c>
      <c r="C43" s="173" t="s">
        <v>122</v>
      </c>
      <c r="D43" s="170">
        <v>536295000</v>
      </c>
      <c r="E43" s="171">
        <f t="shared" si="5"/>
        <v>0.13979386628795518</v>
      </c>
      <c r="F43" s="174">
        <v>0</v>
      </c>
      <c r="G43" s="171">
        <f t="shared" si="6"/>
        <v>0</v>
      </c>
      <c r="H43" s="174">
        <v>536095000</v>
      </c>
      <c r="I43" s="171">
        <f t="shared" si="7"/>
        <v>0.14963315709484815</v>
      </c>
      <c r="J43" s="174">
        <v>200000</v>
      </c>
      <c r="K43" s="171">
        <f t="shared" si="8"/>
        <v>7.9367136825823003E-4</v>
      </c>
      <c r="L43" s="174">
        <v>176243958.93000001</v>
      </c>
      <c r="M43" s="171">
        <f t="shared" si="9"/>
        <v>0.13111786601728745</v>
      </c>
      <c r="N43" s="174">
        <v>0</v>
      </c>
      <c r="O43" s="176">
        <v>73</v>
      </c>
    </row>
    <row r="44" spans="2:15" s="45" customFormat="1" ht="26.4" x14ac:dyDescent="0.3">
      <c r="B44" s="168">
        <v>6</v>
      </c>
      <c r="C44" s="173" t="s">
        <v>123</v>
      </c>
      <c r="D44" s="170">
        <v>9250000</v>
      </c>
      <c r="E44" s="171">
        <f t="shared" si="5"/>
        <v>2.4111603933722769E-3</v>
      </c>
      <c r="F44" s="174">
        <v>0</v>
      </c>
      <c r="G44" s="171">
        <f t="shared" si="6"/>
        <v>0</v>
      </c>
      <c r="H44" s="174">
        <v>9250000</v>
      </c>
      <c r="I44" s="171">
        <f t="shared" si="7"/>
        <v>2.5818310245895692E-3</v>
      </c>
      <c r="J44" s="174">
        <v>0</v>
      </c>
      <c r="K44" s="171">
        <f t="shared" si="8"/>
        <v>0</v>
      </c>
      <c r="L44" s="174">
        <v>785616.44</v>
      </c>
      <c r="M44" s="171">
        <f t="shared" si="9"/>
        <v>5.8446457822597397E-4</v>
      </c>
      <c r="N44" s="174">
        <v>0</v>
      </c>
      <c r="O44" s="176">
        <v>4</v>
      </c>
    </row>
    <row r="45" spans="2:15" s="45" customFormat="1" ht="26.4" x14ac:dyDescent="0.3">
      <c r="B45" s="175">
        <v>7</v>
      </c>
      <c r="C45" s="173" t="s">
        <v>124</v>
      </c>
      <c r="D45" s="170">
        <v>502419476</v>
      </c>
      <c r="E45" s="171">
        <f t="shared" si="5"/>
        <v>0.13096366933946521</v>
      </c>
      <c r="F45" s="174">
        <v>0</v>
      </c>
      <c r="G45" s="171">
        <f t="shared" si="6"/>
        <v>0</v>
      </c>
      <c r="H45" s="174">
        <v>501982608.35000026</v>
      </c>
      <c r="I45" s="171">
        <f t="shared" si="7"/>
        <v>0.14011181319377575</v>
      </c>
      <c r="J45" s="174">
        <v>436867.64999999997</v>
      </c>
      <c r="K45" s="171">
        <f t="shared" si="8"/>
        <v>1.7336467276162877E-3</v>
      </c>
      <c r="L45" s="174">
        <v>74599532.450000003</v>
      </c>
      <c r="M45" s="171">
        <f t="shared" si="9"/>
        <v>5.5498818570095247E-2</v>
      </c>
      <c r="N45" s="174">
        <v>0</v>
      </c>
      <c r="O45" s="176">
        <v>77</v>
      </c>
    </row>
    <row r="46" spans="2:15" ht="19.2" x14ac:dyDescent="0.3">
      <c r="B46" s="177"/>
      <c r="C46" s="177"/>
      <c r="D46" s="178"/>
      <c r="E46" s="179"/>
      <c r="F46" s="178"/>
      <c r="G46" s="179"/>
      <c r="H46" s="178"/>
      <c r="I46" s="179"/>
      <c r="J46" s="178"/>
      <c r="K46" s="179"/>
      <c r="L46" s="178"/>
      <c r="M46" s="179" t="s">
        <v>125</v>
      </c>
      <c r="N46" s="178"/>
      <c r="O46" s="180"/>
    </row>
    <row r="47" spans="2:15" s="55" customFormat="1" ht="31.8" x14ac:dyDescent="0.3">
      <c r="B47" s="191" t="s">
        <v>126</v>
      </c>
      <c r="C47" s="192"/>
      <c r="D47" s="193">
        <f>SUM(D39:D46)</f>
        <v>1391481207.96</v>
      </c>
      <c r="E47" s="194">
        <f t="shared" ref="E47" si="10">D47/$D$53</f>
        <v>0.36271182451405026</v>
      </c>
      <c r="F47" s="193">
        <f>SUM(F39:F45)</f>
        <v>0</v>
      </c>
      <c r="G47" s="194">
        <f t="shared" ref="G47" si="11">F47/$F$53</f>
        <v>0</v>
      </c>
      <c r="H47" s="193">
        <f>SUM(H39:H45)</f>
        <v>1386953513.7200003</v>
      </c>
      <c r="I47" s="194">
        <f t="shared" ref="I47" si="12">H47/$H$53</f>
        <v>0.38712212014981751</v>
      </c>
      <c r="J47" s="193">
        <f>SUM(J39:J45)</f>
        <v>4527694.24</v>
      </c>
      <c r="K47" s="194">
        <f t="shared" ref="K47" si="13">J47/$J$53</f>
        <v>1.7967506412578535E-2</v>
      </c>
      <c r="L47" s="193">
        <f>SUM(L39:L45)</f>
        <v>339681890.16000003</v>
      </c>
      <c r="M47" s="194">
        <f t="shared" ref="M47" si="14">L47/$L$53</f>
        <v>0.2527086025126537</v>
      </c>
      <c r="N47" s="193">
        <f>SUM(N39:N45)</f>
        <v>0</v>
      </c>
      <c r="O47" s="195">
        <f>SUM(O39:O45)</f>
        <v>281</v>
      </c>
    </row>
    <row r="48" spans="2:15" ht="19.2" hidden="1" x14ac:dyDescent="0.3">
      <c r="B48" s="181"/>
      <c r="C48" s="181"/>
      <c r="D48" s="182"/>
      <c r="E48" s="183"/>
      <c r="F48" s="182"/>
      <c r="G48" s="183"/>
      <c r="H48" s="182"/>
      <c r="I48" s="183"/>
      <c r="J48" s="182"/>
      <c r="K48" s="183"/>
      <c r="L48" s="182"/>
      <c r="M48" s="183"/>
      <c r="N48" s="182"/>
      <c r="O48" s="184"/>
    </row>
    <row r="49" spans="2:15" ht="19.2" hidden="1" x14ac:dyDescent="0.3">
      <c r="B49" s="181"/>
      <c r="C49" s="181"/>
      <c r="D49" s="182"/>
      <c r="E49" s="183"/>
      <c r="F49" s="182"/>
      <c r="G49" s="183"/>
      <c r="H49" s="182"/>
      <c r="I49" s="183"/>
      <c r="J49" s="182"/>
      <c r="K49" s="183"/>
      <c r="L49" s="182"/>
      <c r="M49" s="183"/>
      <c r="N49" s="182"/>
      <c r="O49" s="184"/>
    </row>
    <row r="50" spans="2:15" ht="19.2" hidden="1" x14ac:dyDescent="0.3">
      <c r="B50" s="181" t="s">
        <v>127</v>
      </c>
      <c r="C50" s="181"/>
      <c r="D50" s="182">
        <v>0</v>
      </c>
      <c r="E50" s="183">
        <v>0</v>
      </c>
      <c r="F50" s="182">
        <v>0</v>
      </c>
      <c r="G50" s="183">
        <v>0</v>
      </c>
      <c r="H50" s="182">
        <v>0</v>
      </c>
      <c r="I50" s="183">
        <v>0</v>
      </c>
      <c r="J50" s="182">
        <v>0</v>
      </c>
      <c r="K50" s="183">
        <v>0</v>
      </c>
      <c r="L50" s="182">
        <v>0</v>
      </c>
      <c r="M50" s="183">
        <v>0</v>
      </c>
      <c r="N50" s="182">
        <v>0</v>
      </c>
      <c r="O50" s="184">
        <v>0</v>
      </c>
    </row>
    <row r="51" spans="2:15" ht="19.2" x14ac:dyDescent="0.3">
      <c r="B51" s="181"/>
      <c r="C51" s="181"/>
      <c r="D51" s="182"/>
      <c r="E51" s="183"/>
      <c r="F51" s="182"/>
      <c r="G51" s="183"/>
      <c r="H51" s="182"/>
      <c r="I51" s="183"/>
      <c r="J51" s="182"/>
      <c r="K51" s="183"/>
      <c r="L51" s="182"/>
      <c r="M51" s="183"/>
      <c r="N51" s="182"/>
      <c r="O51" s="184"/>
    </row>
    <row r="52" spans="2:15" ht="19.2" x14ac:dyDescent="0.3">
      <c r="B52" s="181"/>
      <c r="C52" s="181"/>
      <c r="D52" s="182"/>
      <c r="E52" s="183"/>
      <c r="F52" s="182"/>
      <c r="G52" s="183"/>
      <c r="H52" s="182"/>
      <c r="I52" s="183"/>
      <c r="J52" s="182"/>
      <c r="K52" s="183"/>
      <c r="L52" s="182"/>
      <c r="M52" s="183"/>
      <c r="N52" s="182"/>
      <c r="O52" s="184"/>
    </row>
    <row r="53" spans="2:15" s="55" customFormat="1" ht="31.8" x14ac:dyDescent="0.3">
      <c r="B53" s="191" t="s">
        <v>128</v>
      </c>
      <c r="C53" s="192"/>
      <c r="D53" s="193">
        <f>D34+D47</f>
        <v>3836327116.7800007</v>
      </c>
      <c r="E53" s="194">
        <f>E47+E34</f>
        <v>1</v>
      </c>
      <c r="F53" s="193">
        <f>F34+F47</f>
        <v>1604992.2</v>
      </c>
      <c r="G53" s="194">
        <f>G47+G34</f>
        <v>1</v>
      </c>
      <c r="H53" s="193">
        <f>H34+H47</f>
        <v>3582728657.2600007</v>
      </c>
      <c r="I53" s="194">
        <f>I47+I34</f>
        <v>1</v>
      </c>
      <c r="J53" s="193">
        <f>J34+J47</f>
        <v>251993467.32000002</v>
      </c>
      <c r="K53" s="194">
        <f>K47+K34</f>
        <v>0.99999999999999989</v>
      </c>
      <c r="L53" s="193">
        <f>L34+L47</f>
        <v>1344164333.0800002</v>
      </c>
      <c r="M53" s="194">
        <f>M47+M34</f>
        <v>1</v>
      </c>
      <c r="N53" s="193">
        <f>N34+N47</f>
        <v>1718414.63</v>
      </c>
      <c r="O53" s="195">
        <f>O34+O47</f>
        <v>5150</v>
      </c>
    </row>
    <row r="54" spans="2:15" ht="15.6" x14ac:dyDescent="0.3">
      <c r="B54" s="53"/>
      <c r="C54" s="53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</row>
    <row r="55" spans="2:15" ht="28.2" x14ac:dyDescent="0.3">
      <c r="B55" s="49"/>
      <c r="C55" s="50"/>
      <c r="D55" s="50"/>
      <c r="E55" s="51"/>
      <c r="F55" s="51"/>
      <c r="G55" s="50"/>
      <c r="H55" s="51"/>
      <c r="I55" s="50"/>
      <c r="J55" s="51"/>
      <c r="K55" s="50"/>
      <c r="L55" s="50"/>
      <c r="M55" s="50"/>
      <c r="N55" s="50"/>
      <c r="O55" s="50"/>
    </row>
    <row r="56" spans="2:15" x14ac:dyDescent="0.3">
      <c r="D56" s="52"/>
      <c r="E56" s="52"/>
      <c r="F56" s="52"/>
      <c r="H56" s="52"/>
      <c r="J56" s="52"/>
      <c r="L56" s="52"/>
    </row>
    <row r="57" spans="2:15" x14ac:dyDescent="0.3">
      <c r="D57" s="52"/>
      <c r="E57" s="52"/>
      <c r="F57" s="52"/>
      <c r="H57" s="52"/>
      <c r="J57" s="52"/>
      <c r="L57" s="52"/>
    </row>
    <row r="58" spans="2:15" ht="15.6" x14ac:dyDescent="0.3">
      <c r="B58" s="53"/>
      <c r="C58" s="53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</row>
    <row r="59" spans="2:15" ht="28.2" x14ac:dyDescent="0.3">
      <c r="B59" s="49"/>
      <c r="C59" s="50"/>
      <c r="D59" s="51"/>
      <c r="E59" s="51"/>
      <c r="F59" s="51"/>
      <c r="G59" s="50"/>
      <c r="H59" s="51"/>
      <c r="I59" s="50"/>
      <c r="J59" s="51"/>
      <c r="K59" s="50"/>
      <c r="L59" s="51"/>
      <c r="M59" s="50"/>
      <c r="N59" s="50"/>
      <c r="O59" s="50"/>
    </row>
    <row r="60" spans="2:15" x14ac:dyDescent="0.3">
      <c r="D60" s="52"/>
      <c r="E60" s="52"/>
      <c r="F60" s="52"/>
      <c r="H60" s="52"/>
      <c r="J60" s="52"/>
      <c r="L60" s="52"/>
    </row>
    <row r="61" spans="2:15" x14ac:dyDescent="0.3">
      <c r="D61" s="52"/>
      <c r="E61" s="52"/>
      <c r="F61" s="52"/>
      <c r="H61" s="52"/>
      <c r="J61" s="52"/>
      <c r="L61" s="52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630"/>
  <sheetViews>
    <sheetView showGridLines="0" zoomScale="50" zoomScaleNormal="53" workbookViewId="0">
      <selection activeCell="H32" sqref="H32"/>
    </sheetView>
  </sheetViews>
  <sheetFormatPr baseColWidth="10" defaultColWidth="11.44140625" defaultRowHeight="13.8" x14ac:dyDescent="0.3"/>
  <cols>
    <col min="1" max="1" width="90.33203125" style="309" customWidth="1"/>
    <col min="2" max="2" width="17.6640625" style="309" customWidth="1"/>
    <col min="3" max="3" width="16" style="310" customWidth="1"/>
    <col min="4" max="6" width="15.6640625" style="310" customWidth="1"/>
    <col min="7" max="7" width="14.5546875" style="310" customWidth="1"/>
    <col min="8" max="8" width="17.88671875" style="309" customWidth="1"/>
    <col min="9" max="9" width="25.44140625" style="309" customWidth="1"/>
    <col min="10" max="10" width="26.6640625" style="309" customWidth="1"/>
    <col min="11" max="11" width="25.88671875" style="309" customWidth="1"/>
    <col min="12" max="12" width="12.109375" style="309" customWidth="1"/>
    <col min="13" max="13" width="16" style="309" bestFit="1" customWidth="1"/>
    <col min="14" max="14" width="19.33203125" style="309" bestFit="1" customWidth="1"/>
    <col min="15" max="16384" width="11.44140625" style="309"/>
  </cols>
  <sheetData>
    <row r="1" spans="1:12" s="303" customFormat="1" ht="96" customHeight="1" x14ac:dyDescent="0.3">
      <c r="A1" s="465" t="s">
        <v>198</v>
      </c>
      <c r="B1" s="466"/>
      <c r="C1" s="466"/>
      <c r="D1" s="466"/>
      <c r="E1" s="466"/>
      <c r="F1" s="466"/>
      <c r="G1" s="408"/>
      <c r="H1" s="263"/>
      <c r="I1" s="263"/>
      <c r="J1" s="263"/>
      <c r="K1" s="264"/>
      <c r="L1" s="302"/>
    </row>
    <row r="2" spans="1:12" s="303" customFormat="1" ht="16.95" customHeight="1" x14ac:dyDescent="0.3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</row>
    <row r="3" spans="1:12" s="303" customFormat="1" ht="24" customHeight="1" x14ac:dyDescent="0.3">
      <c r="A3" s="473" t="s">
        <v>11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1:12" s="303" customFormat="1" ht="31.8" x14ac:dyDescent="0.3">
      <c r="A4" s="266" t="s">
        <v>142</v>
      </c>
      <c r="B4" s="267"/>
      <c r="C4" s="301"/>
      <c r="D4" s="301"/>
      <c r="E4" s="301"/>
      <c r="F4" s="301"/>
      <c r="G4" s="301"/>
      <c r="H4" s="267"/>
      <c r="I4" s="267"/>
      <c r="J4" s="267"/>
      <c r="K4" s="267"/>
    </row>
    <row r="5" spans="1:12" s="303" customFormat="1" ht="42" customHeight="1" x14ac:dyDescent="0.3">
      <c r="A5" s="269" t="s">
        <v>143</v>
      </c>
      <c r="B5" s="196" t="s">
        <v>144</v>
      </c>
      <c r="C5" s="196" t="s">
        <v>145</v>
      </c>
      <c r="D5" s="196" t="s">
        <v>146</v>
      </c>
      <c r="E5" s="196" t="s">
        <v>147</v>
      </c>
      <c r="F5" s="196" t="s">
        <v>148</v>
      </c>
      <c r="G5" s="196" t="s">
        <v>149</v>
      </c>
      <c r="H5" s="196" t="s">
        <v>150</v>
      </c>
      <c r="I5" s="196" t="s">
        <v>151</v>
      </c>
      <c r="J5" s="196" t="s">
        <v>152</v>
      </c>
      <c r="K5" s="196" t="s">
        <v>153</v>
      </c>
      <c r="L5" s="270" t="s">
        <v>154</v>
      </c>
    </row>
    <row r="6" spans="1:12" s="308" customFormat="1" ht="20.399999999999999" x14ac:dyDescent="0.3">
      <c r="A6" s="304" t="s">
        <v>155</v>
      </c>
      <c r="B6" s="305"/>
      <c r="C6" s="306"/>
      <c r="D6" s="306"/>
      <c r="E6" s="306"/>
      <c r="F6" s="306"/>
      <c r="G6" s="306"/>
      <c r="H6" s="305"/>
      <c r="I6" s="305"/>
      <c r="J6" s="305"/>
      <c r="K6" s="305"/>
      <c r="L6" s="307"/>
    </row>
    <row r="7" spans="1:12" ht="20.399999999999999" x14ac:dyDescent="0.3">
      <c r="A7" s="311" t="s">
        <v>592</v>
      </c>
      <c r="B7" s="312">
        <v>1</v>
      </c>
      <c r="C7" s="313">
        <v>0.95</v>
      </c>
      <c r="D7" s="313">
        <v>0.95</v>
      </c>
      <c r="E7" s="313">
        <v>0.95</v>
      </c>
      <c r="F7" s="313">
        <v>0.95</v>
      </c>
      <c r="G7" s="312">
        <v>0.95</v>
      </c>
      <c r="H7" s="314">
        <f>(((F7-1)/1)*100)</f>
        <v>-5.0000000000000044</v>
      </c>
      <c r="I7" s="315">
        <v>5500</v>
      </c>
      <c r="J7" s="316">
        <v>5500</v>
      </c>
      <c r="K7" s="316">
        <v>5225</v>
      </c>
      <c r="L7" s="317">
        <v>1</v>
      </c>
    </row>
    <row r="8" spans="1:12" ht="20.399999999999999" x14ac:dyDescent="0.3">
      <c r="A8" s="311" t="s">
        <v>593</v>
      </c>
      <c r="B8" s="312">
        <v>1</v>
      </c>
      <c r="C8" s="313">
        <v>0.9</v>
      </c>
      <c r="D8" s="313">
        <v>0.8</v>
      </c>
      <c r="E8" s="313">
        <v>0.9</v>
      </c>
      <c r="F8" s="313">
        <v>0.8</v>
      </c>
      <c r="G8" s="312">
        <v>0.85000000000000009</v>
      </c>
      <c r="H8" s="314">
        <f>((F8-1.15)/1.15)*100</f>
        <v>-30.434782608695642</v>
      </c>
      <c r="I8" s="315">
        <v>38900</v>
      </c>
      <c r="J8" s="316">
        <v>38900</v>
      </c>
      <c r="K8" s="316">
        <v>32120</v>
      </c>
      <c r="L8" s="317">
        <v>2</v>
      </c>
    </row>
    <row r="9" spans="1:12" ht="20.399999999999999" x14ac:dyDescent="0.3">
      <c r="A9" s="311" t="s">
        <v>602</v>
      </c>
      <c r="B9" s="312">
        <v>1</v>
      </c>
      <c r="C9" s="313">
        <v>23</v>
      </c>
      <c r="D9" s="313">
        <v>23</v>
      </c>
      <c r="E9" s="313">
        <v>23</v>
      </c>
      <c r="F9" s="313">
        <v>23</v>
      </c>
      <c r="G9" s="312">
        <v>23</v>
      </c>
      <c r="H9" s="314">
        <f>((F9-30)/30)*100</f>
        <v>-23.333333333333332</v>
      </c>
      <c r="I9" s="315">
        <v>147</v>
      </c>
      <c r="J9" s="316">
        <v>147</v>
      </c>
      <c r="K9" s="316">
        <v>3381</v>
      </c>
      <c r="L9" s="317">
        <v>1</v>
      </c>
    </row>
    <row r="10" spans="1:12" ht="20.399999999999999" x14ac:dyDescent="0.3">
      <c r="A10" s="311" t="s">
        <v>598</v>
      </c>
      <c r="B10" s="312">
        <v>1000</v>
      </c>
      <c r="C10" s="313">
        <v>400</v>
      </c>
      <c r="D10" s="313">
        <v>400</v>
      </c>
      <c r="E10" s="313">
        <v>400</v>
      </c>
      <c r="F10" s="313">
        <v>400</v>
      </c>
      <c r="G10" s="312">
        <v>400</v>
      </c>
      <c r="H10" s="314">
        <f>((400-580)/580)*100</f>
        <v>-31.03448275862069</v>
      </c>
      <c r="I10" s="315">
        <v>36</v>
      </c>
      <c r="J10" s="316">
        <v>36000</v>
      </c>
      <c r="K10" s="316">
        <v>14400</v>
      </c>
      <c r="L10" s="317">
        <v>2</v>
      </c>
    </row>
    <row r="11" spans="1:12" ht="20.399999999999999" x14ac:dyDescent="0.3">
      <c r="A11" s="311" t="s">
        <v>599</v>
      </c>
      <c r="B11" s="312">
        <v>1</v>
      </c>
      <c r="C11" s="313">
        <v>29</v>
      </c>
      <c r="D11" s="313">
        <v>29</v>
      </c>
      <c r="E11" s="313">
        <v>29</v>
      </c>
      <c r="F11" s="313">
        <v>29</v>
      </c>
      <c r="G11" s="312">
        <v>29</v>
      </c>
      <c r="H11" s="314">
        <f>+E11-F11</f>
        <v>0</v>
      </c>
      <c r="I11" s="315">
        <v>370</v>
      </c>
      <c r="J11" s="316">
        <v>370</v>
      </c>
      <c r="K11" s="316">
        <v>10730</v>
      </c>
      <c r="L11" s="317">
        <v>1</v>
      </c>
    </row>
    <row r="12" spans="1:12" ht="20.399999999999999" x14ac:dyDescent="0.3">
      <c r="A12" s="311" t="s">
        <v>603</v>
      </c>
      <c r="B12" s="312">
        <v>1</v>
      </c>
      <c r="C12" s="313">
        <v>40</v>
      </c>
      <c r="D12" s="313">
        <v>40</v>
      </c>
      <c r="E12" s="313">
        <v>40</v>
      </c>
      <c r="F12" s="313">
        <v>40</v>
      </c>
      <c r="G12" s="312">
        <v>40</v>
      </c>
      <c r="H12" s="314">
        <f>+E12-F12</f>
        <v>0</v>
      </c>
      <c r="I12" s="315">
        <v>123</v>
      </c>
      <c r="J12" s="316">
        <v>123</v>
      </c>
      <c r="K12" s="316">
        <v>4920</v>
      </c>
      <c r="L12" s="317">
        <v>1</v>
      </c>
    </row>
    <row r="13" spans="1:12" ht="20.399999999999999" x14ac:dyDescent="0.3">
      <c r="A13" s="311" t="s">
        <v>594</v>
      </c>
      <c r="B13" s="312">
        <v>1</v>
      </c>
      <c r="C13" s="313">
        <v>1.65</v>
      </c>
      <c r="D13" s="313">
        <v>1.57</v>
      </c>
      <c r="E13" s="313">
        <v>1.65</v>
      </c>
      <c r="F13" s="313">
        <v>1.57</v>
      </c>
      <c r="G13" s="312">
        <v>1.597</v>
      </c>
      <c r="H13" s="314">
        <f>((F13-1.65)/1.65)*100</f>
        <v>-4.8484848484848397</v>
      </c>
      <c r="I13" s="315">
        <v>50994</v>
      </c>
      <c r="J13" s="316">
        <v>50994</v>
      </c>
      <c r="K13" s="316">
        <v>81129.69</v>
      </c>
      <c r="L13" s="317">
        <v>10</v>
      </c>
    </row>
    <row r="14" spans="1:12" ht="20.399999999999999" x14ac:dyDescent="0.3">
      <c r="A14" s="311" t="s">
        <v>601</v>
      </c>
      <c r="B14" s="312">
        <v>1</v>
      </c>
      <c r="C14" s="313">
        <v>2.6</v>
      </c>
      <c r="D14" s="313">
        <v>2.6</v>
      </c>
      <c r="E14" s="313">
        <v>2.6</v>
      </c>
      <c r="F14" s="313">
        <v>2.6</v>
      </c>
      <c r="G14" s="312">
        <v>2.6</v>
      </c>
      <c r="H14" s="314">
        <f>+E14-F14</f>
        <v>0</v>
      </c>
      <c r="I14" s="315">
        <v>2757</v>
      </c>
      <c r="J14" s="316">
        <v>2757</v>
      </c>
      <c r="K14" s="316">
        <v>7168.2</v>
      </c>
      <c r="L14" s="317">
        <v>1</v>
      </c>
    </row>
    <row r="15" spans="1:12" ht="20.399999999999999" x14ac:dyDescent="0.3">
      <c r="A15" s="311" t="s">
        <v>595</v>
      </c>
      <c r="B15" s="312">
        <v>1</v>
      </c>
      <c r="C15" s="313">
        <v>14.09</v>
      </c>
      <c r="D15" s="313">
        <v>14.09</v>
      </c>
      <c r="E15" s="313">
        <v>14.09</v>
      </c>
      <c r="F15" s="313">
        <v>14.09</v>
      </c>
      <c r="G15" s="312">
        <v>14.09</v>
      </c>
      <c r="H15" s="314">
        <v>-21.72</v>
      </c>
      <c r="I15" s="315">
        <v>400</v>
      </c>
      <c r="J15" s="316">
        <v>400</v>
      </c>
      <c r="K15" s="316">
        <v>5636</v>
      </c>
      <c r="L15" s="317">
        <v>1</v>
      </c>
    </row>
    <row r="16" spans="1:12" ht="20.399999999999999" x14ac:dyDescent="0.3">
      <c r="A16" s="311" t="s">
        <v>596</v>
      </c>
      <c r="B16" s="312">
        <v>1</v>
      </c>
      <c r="C16" s="313">
        <v>11.25</v>
      </c>
      <c r="D16" s="313">
        <v>11.25</v>
      </c>
      <c r="E16" s="313">
        <v>11.25</v>
      </c>
      <c r="F16" s="313">
        <v>11.25</v>
      </c>
      <c r="G16" s="312">
        <v>11.25</v>
      </c>
      <c r="H16" s="314">
        <v>-18.059999999999999</v>
      </c>
      <c r="I16" s="315">
        <v>454</v>
      </c>
      <c r="J16" s="316">
        <v>454</v>
      </c>
      <c r="K16" s="316">
        <v>5107.5</v>
      </c>
      <c r="L16" s="317">
        <v>1</v>
      </c>
    </row>
    <row r="17" spans="1:14" ht="20.399999999999999" x14ac:dyDescent="0.3">
      <c r="A17" s="311" t="s">
        <v>605</v>
      </c>
      <c r="B17" s="312">
        <v>1</v>
      </c>
      <c r="C17" s="313">
        <v>15.92</v>
      </c>
      <c r="D17" s="313">
        <v>15.92</v>
      </c>
      <c r="E17" s="313">
        <v>15.92</v>
      </c>
      <c r="F17" s="313">
        <v>15.92</v>
      </c>
      <c r="G17" s="312">
        <v>15.92</v>
      </c>
      <c r="H17" s="314">
        <v>-25.95</v>
      </c>
      <c r="I17" s="315">
        <v>230</v>
      </c>
      <c r="J17" s="316">
        <v>230</v>
      </c>
      <c r="K17" s="316">
        <v>3661.6</v>
      </c>
      <c r="L17" s="317">
        <v>1</v>
      </c>
    </row>
    <row r="18" spans="1:14" ht="20.399999999999999" x14ac:dyDescent="0.3">
      <c r="A18" s="311" t="s">
        <v>604</v>
      </c>
      <c r="B18" s="312">
        <v>1</v>
      </c>
      <c r="C18" s="313">
        <v>2.29</v>
      </c>
      <c r="D18" s="313">
        <v>2.29</v>
      </c>
      <c r="E18" s="313">
        <v>2.29</v>
      </c>
      <c r="F18" s="313">
        <v>2.29</v>
      </c>
      <c r="G18" s="312">
        <v>2.29</v>
      </c>
      <c r="H18" s="314">
        <f>+E18-F18</f>
        <v>0</v>
      </c>
      <c r="I18" s="315">
        <v>4672</v>
      </c>
      <c r="J18" s="316">
        <v>4672</v>
      </c>
      <c r="K18" s="316">
        <v>10698.88</v>
      </c>
      <c r="L18" s="317">
        <v>1</v>
      </c>
    </row>
    <row r="19" spans="1:14" ht="20.399999999999999" x14ac:dyDescent="0.3">
      <c r="A19" s="311" t="s">
        <v>597</v>
      </c>
      <c r="B19" s="312">
        <v>1</v>
      </c>
      <c r="C19" s="313">
        <v>13.46</v>
      </c>
      <c r="D19" s="313">
        <v>13.46</v>
      </c>
      <c r="E19" s="313">
        <v>13.46</v>
      </c>
      <c r="F19" s="313">
        <v>13.46</v>
      </c>
      <c r="G19" s="312">
        <v>13.46</v>
      </c>
      <c r="H19" s="314">
        <v>-66.349999999999994</v>
      </c>
      <c r="I19" s="315">
        <v>307</v>
      </c>
      <c r="J19" s="316">
        <v>307</v>
      </c>
      <c r="K19" s="316">
        <v>4132.22</v>
      </c>
      <c r="L19" s="317">
        <v>1</v>
      </c>
    </row>
    <row r="20" spans="1:14" ht="20.399999999999999" x14ac:dyDescent="0.3">
      <c r="A20" s="311" t="s">
        <v>600</v>
      </c>
      <c r="B20" s="312">
        <v>1</v>
      </c>
      <c r="C20" s="313">
        <v>0.75</v>
      </c>
      <c r="D20" s="313">
        <v>0.75</v>
      </c>
      <c r="E20" s="313">
        <v>0.75</v>
      </c>
      <c r="F20" s="313">
        <v>0.75</v>
      </c>
      <c r="G20" s="312">
        <v>0.75</v>
      </c>
      <c r="H20" s="314">
        <f>+E20-F20</f>
        <v>0</v>
      </c>
      <c r="I20" s="315">
        <v>5342</v>
      </c>
      <c r="J20" s="316">
        <v>5342</v>
      </c>
      <c r="K20" s="316">
        <v>4006.5</v>
      </c>
      <c r="L20" s="317">
        <v>1</v>
      </c>
    </row>
    <row r="21" spans="1:14" ht="20.399999999999999" x14ac:dyDescent="0.3">
      <c r="A21" s="318" t="s">
        <v>156</v>
      </c>
      <c r="B21" s="319"/>
      <c r="C21" s="320"/>
      <c r="D21" s="320"/>
      <c r="E21" s="320"/>
      <c r="F21" s="320"/>
      <c r="G21" s="320"/>
      <c r="H21" s="321"/>
      <c r="I21" s="322">
        <f>SUM(I7:I20)</f>
        <v>110232</v>
      </c>
      <c r="J21" s="323">
        <f>SUM(J7:J20)</f>
        <v>146196</v>
      </c>
      <c r="K21" s="323">
        <f>SUM(K7:K20)</f>
        <v>192316.59000000003</v>
      </c>
      <c r="L21" s="324">
        <f>SUM(L7:L20)</f>
        <v>25</v>
      </c>
    </row>
    <row r="22" spans="1:14" s="308" customFormat="1" ht="19.2" x14ac:dyDescent="0.3">
      <c r="A22" s="325" t="s">
        <v>157</v>
      </c>
      <c r="B22" s="326"/>
      <c r="C22" s="327"/>
      <c r="D22" s="327"/>
      <c r="E22" s="327"/>
      <c r="F22" s="327"/>
      <c r="G22" s="327"/>
      <c r="H22" s="326"/>
      <c r="I22" s="326"/>
      <c r="J22" s="328"/>
      <c r="K22" s="328"/>
      <c r="L22" s="329"/>
    </row>
    <row r="23" spans="1:14" s="308" customFormat="1" ht="19.2" x14ac:dyDescent="0.3">
      <c r="A23" s="325" t="s">
        <v>158</v>
      </c>
      <c r="B23" s="326"/>
      <c r="C23" s="327"/>
      <c r="D23" s="327"/>
      <c r="E23" s="327"/>
      <c r="F23" s="327"/>
      <c r="G23" s="327"/>
      <c r="H23" s="326"/>
      <c r="I23" s="326"/>
      <c r="J23" s="328"/>
      <c r="K23" s="328"/>
      <c r="L23" s="329"/>
    </row>
    <row r="24" spans="1:14" s="303" customFormat="1" ht="6" customHeight="1" x14ac:dyDescent="0.3">
      <c r="A24" s="309"/>
      <c r="B24" s="309"/>
      <c r="C24" s="310"/>
      <c r="D24" s="310"/>
      <c r="E24" s="310"/>
      <c r="F24" s="310"/>
      <c r="G24" s="310"/>
      <c r="H24" s="309"/>
      <c r="I24" s="309"/>
      <c r="J24" s="330"/>
      <c r="K24" s="330"/>
      <c r="L24" s="309"/>
    </row>
    <row r="25" spans="1:14" s="303" customFormat="1" ht="19.2" x14ac:dyDescent="0.3">
      <c r="A25" s="325"/>
      <c r="B25" s="326"/>
      <c r="C25" s="327"/>
      <c r="D25" s="327"/>
      <c r="E25" s="327"/>
      <c r="F25" s="327"/>
      <c r="G25" s="327"/>
      <c r="H25" s="326"/>
      <c r="I25" s="326"/>
      <c r="J25" s="328"/>
      <c r="K25" s="328"/>
      <c r="L25" s="329"/>
    </row>
    <row r="26" spans="1:14" s="331" customFormat="1" ht="20.399999999999999" x14ac:dyDescent="0.3">
      <c r="A26" s="269" t="s">
        <v>143</v>
      </c>
      <c r="B26" s="196" t="s">
        <v>144</v>
      </c>
      <c r="C26" s="196" t="s">
        <v>145</v>
      </c>
      <c r="D26" s="196" t="s">
        <v>159</v>
      </c>
      <c r="E26" s="196" t="s">
        <v>147</v>
      </c>
      <c r="F26" s="196" t="s">
        <v>160</v>
      </c>
      <c r="G26" s="196" t="s">
        <v>149</v>
      </c>
      <c r="H26" s="196" t="s">
        <v>150</v>
      </c>
      <c r="I26" s="196" t="s">
        <v>151</v>
      </c>
      <c r="J26" s="196" t="s">
        <v>152</v>
      </c>
      <c r="K26" s="196" t="s">
        <v>153</v>
      </c>
      <c r="L26" s="270" t="s">
        <v>154</v>
      </c>
    </row>
    <row r="27" spans="1:14" s="337" customFormat="1" ht="20.399999999999999" x14ac:dyDescent="0.3">
      <c r="A27" s="332" t="s">
        <v>161</v>
      </c>
      <c r="B27" s="333"/>
      <c r="C27" s="334"/>
      <c r="D27" s="334"/>
      <c r="E27" s="334"/>
      <c r="F27" s="334"/>
      <c r="G27" s="334"/>
      <c r="H27" s="333"/>
      <c r="I27" s="333"/>
      <c r="J27" s="335"/>
      <c r="K27" s="335"/>
      <c r="L27" s="336"/>
    </row>
    <row r="28" spans="1:14" ht="20.399999999999999" x14ac:dyDescent="0.3">
      <c r="A28" s="311" t="s">
        <v>592</v>
      </c>
      <c r="B28" s="312">
        <v>1</v>
      </c>
      <c r="C28" s="312">
        <v>1</v>
      </c>
      <c r="D28" s="313">
        <v>1</v>
      </c>
      <c r="E28" s="313">
        <v>1</v>
      </c>
      <c r="F28" s="313">
        <v>1</v>
      </c>
      <c r="G28" s="313">
        <v>1</v>
      </c>
      <c r="H28" s="314">
        <f>((1-0.95)/0.95)*100</f>
        <v>5.2631578947368478</v>
      </c>
      <c r="I28" s="315">
        <v>2946</v>
      </c>
      <c r="J28" s="316">
        <v>2946</v>
      </c>
      <c r="K28" s="316">
        <v>2946</v>
      </c>
      <c r="L28" s="317">
        <v>1</v>
      </c>
    </row>
    <row r="29" spans="1:14" ht="20.399999999999999" x14ac:dyDescent="0.3">
      <c r="A29" s="311" t="s">
        <v>593</v>
      </c>
      <c r="B29" s="312">
        <v>1</v>
      </c>
      <c r="C29" s="312">
        <v>1</v>
      </c>
      <c r="D29" s="313">
        <v>1</v>
      </c>
      <c r="E29" s="313">
        <v>1</v>
      </c>
      <c r="F29" s="313">
        <v>1</v>
      </c>
      <c r="G29" s="313">
        <v>1</v>
      </c>
      <c r="H29" s="314">
        <f>((1-1.1)/1.1)*100</f>
        <v>-9.0909090909090988</v>
      </c>
      <c r="I29" s="315">
        <v>2871</v>
      </c>
      <c r="J29" s="316">
        <v>2871</v>
      </c>
      <c r="K29" s="316">
        <v>2871</v>
      </c>
      <c r="L29" s="317">
        <v>1</v>
      </c>
      <c r="N29" s="411"/>
    </row>
    <row r="30" spans="1:14" ht="20.399999999999999" x14ac:dyDescent="0.3">
      <c r="A30" s="311" t="s">
        <v>606</v>
      </c>
      <c r="B30" s="312">
        <v>100</v>
      </c>
      <c r="C30" s="312">
        <v>84</v>
      </c>
      <c r="D30" s="313">
        <v>84</v>
      </c>
      <c r="E30" s="313">
        <v>84</v>
      </c>
      <c r="F30" s="313">
        <v>84</v>
      </c>
      <c r="G30" s="313">
        <v>84</v>
      </c>
      <c r="H30" s="314">
        <f>((84-82.1)/82.1)*100</f>
        <v>2.3142509135201048</v>
      </c>
      <c r="I30" s="315">
        <v>65</v>
      </c>
      <c r="J30" s="316">
        <v>6500</v>
      </c>
      <c r="K30" s="316">
        <v>5460</v>
      </c>
      <c r="L30" s="317">
        <v>2</v>
      </c>
      <c r="N30" s="411"/>
    </row>
    <row r="31" spans="1:14" ht="20.399999999999999" x14ac:dyDescent="0.3">
      <c r="A31" s="311" t="s">
        <v>607</v>
      </c>
      <c r="B31" s="312">
        <v>1</v>
      </c>
      <c r="C31" s="312">
        <v>0.3</v>
      </c>
      <c r="D31" s="313">
        <v>0.3</v>
      </c>
      <c r="E31" s="313">
        <v>0.3</v>
      </c>
      <c r="F31" s="313">
        <v>0.3</v>
      </c>
      <c r="G31" s="313">
        <v>0.3</v>
      </c>
      <c r="H31" s="314">
        <f>((0.3-0.36)/0.36)*100</f>
        <v>-16.666666666666664</v>
      </c>
      <c r="I31" s="315">
        <v>1971</v>
      </c>
      <c r="J31" s="316">
        <v>1971</v>
      </c>
      <c r="K31" s="316">
        <v>591.29999999999995</v>
      </c>
      <c r="L31" s="317">
        <v>1</v>
      </c>
      <c r="N31" s="411"/>
    </row>
    <row r="32" spans="1:14" ht="20.399999999999999" x14ac:dyDescent="0.3">
      <c r="A32" s="311" t="s">
        <v>594</v>
      </c>
      <c r="B32" s="312">
        <v>1</v>
      </c>
      <c r="C32" s="312">
        <v>1.67</v>
      </c>
      <c r="D32" s="313">
        <v>1.57</v>
      </c>
      <c r="E32" s="313">
        <v>1.67</v>
      </c>
      <c r="F32" s="313">
        <v>1.57</v>
      </c>
      <c r="G32" s="313">
        <v>1.6057142857142861</v>
      </c>
      <c r="H32" s="314">
        <f>((1.57-1.64)/1.64)*100</f>
        <v>-4.2682926829268197</v>
      </c>
      <c r="I32" s="315">
        <v>10503</v>
      </c>
      <c r="J32" s="316">
        <v>10503</v>
      </c>
      <c r="K32" s="316">
        <v>16768.169999999998</v>
      </c>
      <c r="L32" s="317">
        <v>14</v>
      </c>
      <c r="N32" s="411"/>
    </row>
    <row r="33" spans="1:14" ht="20.399999999999999" x14ac:dyDescent="0.3">
      <c r="A33" s="311" t="s">
        <v>595</v>
      </c>
      <c r="B33" s="312">
        <v>1</v>
      </c>
      <c r="C33" s="312">
        <v>14.09</v>
      </c>
      <c r="D33" s="313">
        <v>14.09</v>
      </c>
      <c r="E33" s="313">
        <v>14.09</v>
      </c>
      <c r="F33" s="313">
        <v>14.09</v>
      </c>
      <c r="G33" s="313">
        <v>14.09</v>
      </c>
      <c r="H33" s="314">
        <v>-21.72</v>
      </c>
      <c r="I33" s="315">
        <v>210</v>
      </c>
      <c r="J33" s="316">
        <v>210</v>
      </c>
      <c r="K33" s="316">
        <v>2958.9</v>
      </c>
      <c r="L33" s="317">
        <v>1</v>
      </c>
      <c r="N33" s="411"/>
    </row>
    <row r="34" spans="1:14" ht="20.399999999999999" x14ac:dyDescent="0.3">
      <c r="A34" s="311" t="s">
        <v>608</v>
      </c>
      <c r="B34" s="312">
        <v>1</v>
      </c>
      <c r="C34" s="312">
        <v>12.83</v>
      </c>
      <c r="D34" s="313">
        <v>12.83</v>
      </c>
      <c r="E34" s="313">
        <v>12.83</v>
      </c>
      <c r="F34" s="313">
        <v>12.83</v>
      </c>
      <c r="G34" s="313">
        <v>12.83</v>
      </c>
      <c r="H34" s="314">
        <v>-18.059999999999999</v>
      </c>
      <c r="I34" s="315">
        <v>100</v>
      </c>
      <c r="J34" s="316">
        <v>100</v>
      </c>
      <c r="K34" s="316">
        <v>1283</v>
      </c>
      <c r="L34" s="317">
        <v>1</v>
      </c>
    </row>
    <row r="35" spans="1:14" ht="20.399999999999999" x14ac:dyDescent="0.3">
      <c r="A35" s="311" t="s">
        <v>609</v>
      </c>
      <c r="B35" s="312">
        <v>1</v>
      </c>
      <c r="C35" s="312">
        <v>7</v>
      </c>
      <c r="D35" s="313">
        <v>7</v>
      </c>
      <c r="E35" s="313">
        <v>7</v>
      </c>
      <c r="F35" s="313">
        <v>7</v>
      </c>
      <c r="G35" s="313">
        <v>7</v>
      </c>
      <c r="H35" s="314">
        <f>+E35-F35</f>
        <v>0</v>
      </c>
      <c r="I35" s="315">
        <v>45</v>
      </c>
      <c r="J35" s="316">
        <v>45</v>
      </c>
      <c r="K35" s="316">
        <v>315</v>
      </c>
      <c r="L35" s="317">
        <v>8</v>
      </c>
      <c r="N35" s="411"/>
    </row>
    <row r="36" spans="1:14" ht="20.399999999999999" x14ac:dyDescent="0.3">
      <c r="A36" s="311" t="s">
        <v>511</v>
      </c>
      <c r="B36" s="312">
        <v>1</v>
      </c>
      <c r="C36" s="312">
        <v>1</v>
      </c>
      <c r="D36" s="313">
        <v>1</v>
      </c>
      <c r="E36" s="313">
        <v>1</v>
      </c>
      <c r="F36" s="313">
        <v>1</v>
      </c>
      <c r="G36" s="313">
        <v>1</v>
      </c>
      <c r="H36" s="314">
        <f>((1-0.97)/0.97)*100</f>
        <v>3.092783505154642</v>
      </c>
      <c r="I36" s="315">
        <v>5285</v>
      </c>
      <c r="J36" s="316">
        <v>5285</v>
      </c>
      <c r="K36" s="316">
        <v>5285</v>
      </c>
      <c r="L36" s="317">
        <v>8</v>
      </c>
      <c r="N36" s="411"/>
    </row>
    <row r="37" spans="1:14" ht="20.399999999999999" x14ac:dyDescent="0.3">
      <c r="A37" s="311" t="s">
        <v>597</v>
      </c>
      <c r="B37" s="312">
        <v>1</v>
      </c>
      <c r="C37" s="312">
        <v>13.46</v>
      </c>
      <c r="D37" s="313">
        <v>13.46</v>
      </c>
      <c r="E37" s="313">
        <v>13.46</v>
      </c>
      <c r="F37" s="313">
        <v>13.46</v>
      </c>
      <c r="G37" s="313">
        <v>13.46</v>
      </c>
      <c r="H37" s="314">
        <v>-66.349999999999994</v>
      </c>
      <c r="I37" s="315">
        <v>100</v>
      </c>
      <c r="J37" s="316">
        <v>100</v>
      </c>
      <c r="K37" s="316">
        <v>1346</v>
      </c>
      <c r="L37" s="317">
        <v>1</v>
      </c>
      <c r="N37" s="411"/>
    </row>
    <row r="38" spans="1:14" ht="20.399999999999999" x14ac:dyDescent="0.3">
      <c r="A38" s="318" t="s">
        <v>162</v>
      </c>
      <c r="B38" s="319"/>
      <c r="C38" s="320"/>
      <c r="D38" s="320"/>
      <c r="E38" s="320"/>
      <c r="F38" s="320"/>
      <c r="G38" s="320"/>
      <c r="H38" s="321"/>
      <c r="I38" s="322">
        <f>SUM(I28:I37)</f>
        <v>24096</v>
      </c>
      <c r="J38" s="323">
        <f>SUM(J28:J37)</f>
        <v>30531</v>
      </c>
      <c r="K38" s="323">
        <f>SUM(K28:K37)</f>
        <v>39824.369999999995</v>
      </c>
      <c r="L38" s="324">
        <f>SUM(L28:L37)</f>
        <v>38</v>
      </c>
    </row>
    <row r="39" spans="1:14" s="338" customFormat="1" ht="19.2" x14ac:dyDescent="0.3">
      <c r="A39" s="325" t="s">
        <v>163</v>
      </c>
      <c r="B39" s="326"/>
      <c r="C39" s="327"/>
      <c r="D39" s="327"/>
      <c r="E39" s="327"/>
      <c r="F39" s="327"/>
      <c r="G39" s="327"/>
      <c r="H39" s="326"/>
      <c r="I39" s="326"/>
      <c r="J39" s="328"/>
      <c r="K39" s="328"/>
      <c r="L39" s="329"/>
    </row>
    <row r="40" spans="1:14" s="338" customFormat="1" ht="19.2" x14ac:dyDescent="0.3">
      <c r="A40" s="325" t="s">
        <v>164</v>
      </c>
      <c r="B40" s="326"/>
      <c r="C40" s="327"/>
      <c r="D40" s="327"/>
      <c r="E40" s="327"/>
      <c r="F40" s="327"/>
      <c r="G40" s="327"/>
      <c r="H40" s="326"/>
      <c r="I40" s="326"/>
      <c r="J40" s="328"/>
      <c r="K40" s="328"/>
      <c r="L40" s="329"/>
    </row>
    <row r="41" spans="1:14" ht="24.6" x14ac:dyDescent="0.3">
      <c r="A41" s="428" t="s">
        <v>165</v>
      </c>
      <c r="B41" s="429"/>
      <c r="C41" s="430"/>
      <c r="D41" s="430"/>
      <c r="E41" s="430"/>
      <c r="F41" s="430"/>
      <c r="G41" s="430"/>
      <c r="H41" s="431"/>
      <c r="I41" s="432">
        <f>I21+I38</f>
        <v>134328</v>
      </c>
      <c r="J41" s="433">
        <f>J21+J38</f>
        <v>176727</v>
      </c>
      <c r="K41" s="433">
        <f>K21+K38</f>
        <v>232140.96000000002</v>
      </c>
      <c r="L41" s="434">
        <f>L21+L38</f>
        <v>63</v>
      </c>
    </row>
    <row r="42" spans="1:14" ht="7.5" customHeight="1" x14ac:dyDescent="0.3">
      <c r="A42" s="339"/>
      <c r="B42" s="340"/>
      <c r="C42" s="341"/>
      <c r="D42" s="341"/>
      <c r="E42" s="341"/>
      <c r="F42" s="341"/>
      <c r="G42" s="341"/>
      <c r="H42" s="340"/>
      <c r="I42" s="342"/>
      <c r="J42" s="343"/>
      <c r="K42" s="343"/>
      <c r="L42" s="344"/>
    </row>
    <row r="43" spans="1:14" s="303" customFormat="1" ht="31.8" x14ac:dyDescent="0.3">
      <c r="A43" s="266" t="s">
        <v>491</v>
      </c>
      <c r="B43" s="267"/>
      <c r="C43" s="301"/>
      <c r="D43" s="301"/>
      <c r="E43" s="301"/>
      <c r="F43" s="301"/>
      <c r="G43" s="301"/>
      <c r="H43" s="267"/>
      <c r="I43" s="267"/>
      <c r="J43" s="267"/>
      <c r="K43" s="267"/>
      <c r="L43" s="268"/>
    </row>
    <row r="44" spans="1:14" s="303" customFormat="1" ht="42" customHeight="1" x14ac:dyDescent="0.3">
      <c r="A44" s="269" t="s">
        <v>143</v>
      </c>
      <c r="B44" s="196" t="s">
        <v>167</v>
      </c>
      <c r="C44" s="196" t="s">
        <v>168</v>
      </c>
      <c r="D44" s="196" t="s">
        <v>169</v>
      </c>
      <c r="E44" s="196" t="s">
        <v>170</v>
      </c>
      <c r="F44" s="196" t="s">
        <v>171</v>
      </c>
      <c r="G44" s="196" t="s">
        <v>172</v>
      </c>
      <c r="H44" s="196" t="s">
        <v>173</v>
      </c>
      <c r="I44" s="196" t="s">
        <v>174</v>
      </c>
      <c r="J44" s="196" t="s">
        <v>175</v>
      </c>
      <c r="K44" s="196" t="s">
        <v>176</v>
      </c>
      <c r="L44" s="270" t="s">
        <v>154</v>
      </c>
    </row>
    <row r="45" spans="1:14" ht="20.399999999999999" x14ac:dyDescent="0.3">
      <c r="A45" s="311" t="s">
        <v>507</v>
      </c>
      <c r="B45" s="362" t="s">
        <v>177</v>
      </c>
      <c r="C45" s="362">
        <v>98</v>
      </c>
      <c r="D45" s="362"/>
      <c r="E45" s="362"/>
      <c r="F45" s="362"/>
      <c r="G45" s="362"/>
      <c r="H45" s="363"/>
      <c r="I45" s="364"/>
      <c r="J45" s="364">
        <v>1100</v>
      </c>
      <c r="K45" s="364">
        <v>1078</v>
      </c>
      <c r="L45" s="365">
        <v>8</v>
      </c>
      <c r="N45" s="411"/>
    </row>
    <row r="46" spans="1:14" ht="24.6" x14ac:dyDescent="0.3">
      <c r="A46" s="428" t="s">
        <v>492</v>
      </c>
      <c r="B46" s="429"/>
      <c r="C46" s="430"/>
      <c r="D46" s="430"/>
      <c r="E46" s="430"/>
      <c r="F46" s="430"/>
      <c r="G46" s="430"/>
      <c r="H46" s="431"/>
      <c r="I46" s="432"/>
      <c r="J46" s="433">
        <f>+J45</f>
        <v>1100</v>
      </c>
      <c r="K46" s="433">
        <f>+K45</f>
        <v>1078</v>
      </c>
      <c r="L46" s="434">
        <f>+L45</f>
        <v>8</v>
      </c>
    </row>
    <row r="47" spans="1:14" ht="7.5" customHeight="1" x14ac:dyDescent="0.3">
      <c r="A47" s="339"/>
      <c r="B47" s="340"/>
      <c r="C47" s="341"/>
      <c r="D47" s="341"/>
      <c r="E47" s="341"/>
      <c r="F47" s="341"/>
      <c r="G47" s="341"/>
      <c r="H47" s="340"/>
      <c r="I47" s="342"/>
      <c r="J47" s="343"/>
      <c r="K47" s="343"/>
      <c r="L47" s="344"/>
    </row>
    <row r="48" spans="1:14" s="303" customFormat="1" ht="31.8" x14ac:dyDescent="0.3">
      <c r="A48" s="266" t="s">
        <v>488</v>
      </c>
      <c r="B48" s="267"/>
      <c r="C48" s="301"/>
      <c r="D48" s="301"/>
      <c r="E48" s="301"/>
      <c r="F48" s="301"/>
      <c r="G48" s="301"/>
      <c r="H48" s="267"/>
      <c r="I48" s="267"/>
      <c r="J48" s="267"/>
      <c r="K48" s="267"/>
      <c r="L48" s="268"/>
    </row>
    <row r="49" spans="1:14" s="303" customFormat="1" ht="42" customHeight="1" x14ac:dyDescent="0.3">
      <c r="A49" s="269" t="s">
        <v>143</v>
      </c>
      <c r="B49" s="196" t="s">
        <v>167</v>
      </c>
      <c r="C49" s="196" t="s">
        <v>168</v>
      </c>
      <c r="D49" s="196" t="s">
        <v>169</v>
      </c>
      <c r="E49" s="196" t="s">
        <v>170</v>
      </c>
      <c r="F49" s="196" t="s">
        <v>171</v>
      </c>
      <c r="G49" s="196" t="s">
        <v>172</v>
      </c>
      <c r="H49" s="196" t="s">
        <v>173</v>
      </c>
      <c r="I49" s="196" t="s">
        <v>174</v>
      </c>
      <c r="J49" s="196" t="s">
        <v>175</v>
      </c>
      <c r="K49" s="196" t="s">
        <v>176</v>
      </c>
      <c r="L49" s="270" t="s">
        <v>154</v>
      </c>
    </row>
    <row r="50" spans="1:14" ht="20.399999999999999" x14ac:dyDescent="0.3">
      <c r="A50" s="311" t="s">
        <v>493</v>
      </c>
      <c r="B50" s="362" t="s">
        <v>177</v>
      </c>
      <c r="C50" s="362">
        <v>100</v>
      </c>
      <c r="D50" s="362"/>
      <c r="E50" s="362"/>
      <c r="F50" s="362"/>
      <c r="G50" s="362"/>
      <c r="H50" s="363"/>
      <c r="I50" s="364"/>
      <c r="J50" s="364">
        <v>12500</v>
      </c>
      <c r="K50" s="364">
        <v>12500</v>
      </c>
      <c r="L50" s="365">
        <v>2</v>
      </c>
      <c r="N50" s="411"/>
    </row>
    <row r="51" spans="1:14" ht="24.6" x14ac:dyDescent="0.3">
      <c r="A51" s="428" t="s">
        <v>490</v>
      </c>
      <c r="B51" s="429"/>
      <c r="C51" s="430"/>
      <c r="D51" s="430"/>
      <c r="E51" s="430"/>
      <c r="F51" s="430"/>
      <c r="G51" s="430"/>
      <c r="H51" s="431"/>
      <c r="I51" s="432"/>
      <c r="J51" s="433">
        <f>+J50</f>
        <v>12500</v>
      </c>
      <c r="K51" s="433">
        <f>+K50</f>
        <v>12500</v>
      </c>
      <c r="L51" s="434">
        <f>+L50</f>
        <v>2</v>
      </c>
    </row>
    <row r="52" spans="1:14" s="366" customFormat="1" ht="20.399999999999999" x14ac:dyDescent="0.3">
      <c r="A52" s="361"/>
      <c r="B52" s="362"/>
      <c r="C52" s="362"/>
      <c r="D52" s="362"/>
      <c r="E52" s="362"/>
      <c r="F52" s="362"/>
      <c r="G52" s="362"/>
      <c r="H52" s="363"/>
      <c r="I52" s="364"/>
      <c r="J52" s="364"/>
      <c r="K52" s="364"/>
      <c r="L52" s="365"/>
    </row>
    <row r="53" spans="1:14" ht="39" customHeight="1" x14ac:dyDescent="0.3">
      <c r="A53" s="345" t="s">
        <v>166</v>
      </c>
      <c r="B53" s="346"/>
      <c r="C53" s="347"/>
      <c r="D53" s="347"/>
      <c r="E53" s="347"/>
      <c r="F53" s="347"/>
      <c r="G53" s="347"/>
      <c r="H53" s="348"/>
      <c r="I53" s="349"/>
      <c r="J53" s="350">
        <f>J41+J46+J51</f>
        <v>190327</v>
      </c>
      <c r="K53" s="350">
        <f>K41+K46+K51</f>
        <v>245718.96000000002</v>
      </c>
      <c r="L53" s="440">
        <f>L41+L46+L51</f>
        <v>73</v>
      </c>
      <c r="M53" s="364"/>
    </row>
    <row r="54" spans="1:14" ht="20.399999999999999" x14ac:dyDescent="0.3">
      <c r="A54" s="340"/>
      <c r="B54" s="340"/>
      <c r="C54" s="341"/>
      <c r="D54" s="341"/>
      <c r="E54" s="341"/>
      <c r="F54" s="341"/>
      <c r="G54" s="341"/>
      <c r="H54" s="340"/>
      <c r="I54" s="342"/>
      <c r="J54" s="343"/>
      <c r="K54" s="343"/>
      <c r="L54" s="351"/>
    </row>
    <row r="55" spans="1:14" ht="36.6" x14ac:dyDescent="0.3">
      <c r="A55" s="474" t="s">
        <v>12</v>
      </c>
      <c r="B55" s="475"/>
      <c r="C55" s="475"/>
      <c r="D55" s="475"/>
      <c r="E55" s="475"/>
      <c r="F55" s="475"/>
      <c r="G55" s="475"/>
      <c r="H55" s="475"/>
      <c r="I55" s="475"/>
      <c r="J55" s="475"/>
      <c r="K55" s="475"/>
      <c r="L55" s="476"/>
    </row>
    <row r="56" spans="1:14" ht="20.399999999999999" x14ac:dyDescent="0.3">
      <c r="A56" s="352"/>
      <c r="B56" s="353"/>
      <c r="C56" s="354"/>
      <c r="D56" s="354"/>
      <c r="E56" s="354"/>
      <c r="F56" s="354"/>
      <c r="G56" s="354"/>
      <c r="H56" s="353"/>
      <c r="I56" s="353"/>
      <c r="J56" s="353"/>
      <c r="K56" s="353"/>
      <c r="L56" s="355"/>
    </row>
    <row r="57" spans="1:14" ht="20.399999999999999" x14ac:dyDescent="0.3">
      <c r="A57" s="269" t="s">
        <v>143</v>
      </c>
      <c r="B57" s="196" t="s">
        <v>167</v>
      </c>
      <c r="C57" s="196" t="s">
        <v>168</v>
      </c>
      <c r="D57" s="196" t="s">
        <v>169</v>
      </c>
      <c r="E57" s="196" t="s">
        <v>170</v>
      </c>
      <c r="F57" s="196" t="s">
        <v>171</v>
      </c>
      <c r="G57" s="196" t="s">
        <v>172</v>
      </c>
      <c r="H57" s="196" t="s">
        <v>173</v>
      </c>
      <c r="I57" s="196" t="s">
        <v>174</v>
      </c>
      <c r="J57" s="196" t="s">
        <v>175</v>
      </c>
      <c r="K57" s="196" t="s">
        <v>176</v>
      </c>
      <c r="L57" s="270" t="s">
        <v>154</v>
      </c>
    </row>
    <row r="58" spans="1:14" s="331" customFormat="1" ht="20.399999999999999" x14ac:dyDescent="0.3">
      <c r="A58" s="356" t="s">
        <v>199</v>
      </c>
      <c r="B58" s="357"/>
      <c r="C58" s="358"/>
      <c r="D58" s="358"/>
      <c r="E58" s="357"/>
      <c r="F58" s="409"/>
      <c r="G58" s="409"/>
      <c r="H58" s="357"/>
      <c r="I58" s="359"/>
      <c r="J58" s="359"/>
      <c r="K58" s="359"/>
      <c r="L58" s="360"/>
    </row>
    <row r="59" spans="1:14" s="366" customFormat="1" ht="20.399999999999999" x14ac:dyDescent="0.3">
      <c r="A59" s="361" t="s">
        <v>508</v>
      </c>
      <c r="B59" s="362" t="s">
        <v>177</v>
      </c>
      <c r="C59" s="362">
        <v>94.399000000000001</v>
      </c>
      <c r="D59" s="362"/>
      <c r="E59" s="362" t="s">
        <v>200</v>
      </c>
      <c r="F59" s="362">
        <v>12</v>
      </c>
      <c r="G59" s="362">
        <v>12.3642</v>
      </c>
      <c r="H59" s="363" t="s">
        <v>178</v>
      </c>
      <c r="I59" s="364">
        <v>200000</v>
      </c>
      <c r="J59" s="364">
        <v>200000</v>
      </c>
      <c r="K59" s="364">
        <v>188797.99</v>
      </c>
      <c r="L59" s="365">
        <v>1</v>
      </c>
    </row>
    <row r="60" spans="1:14" s="366" customFormat="1" ht="20.399999999999999" x14ac:dyDescent="0.3">
      <c r="A60" s="361" t="s">
        <v>508</v>
      </c>
      <c r="B60" s="362" t="s">
        <v>177</v>
      </c>
      <c r="C60" s="362">
        <v>95.177700000000002</v>
      </c>
      <c r="D60" s="362"/>
      <c r="E60" s="362" t="s">
        <v>201</v>
      </c>
      <c r="F60" s="362">
        <v>12</v>
      </c>
      <c r="G60" s="362">
        <v>12.4186</v>
      </c>
      <c r="H60" s="363" t="s">
        <v>178</v>
      </c>
      <c r="I60" s="364">
        <v>300000</v>
      </c>
      <c r="J60" s="364">
        <v>300000</v>
      </c>
      <c r="K60" s="364">
        <v>285532.98</v>
      </c>
      <c r="L60" s="365">
        <v>1</v>
      </c>
    </row>
    <row r="61" spans="1:14" s="366" customFormat="1" ht="20.399999999999999" x14ac:dyDescent="0.3">
      <c r="A61" s="361" t="s">
        <v>508</v>
      </c>
      <c r="B61" s="362" t="s">
        <v>177</v>
      </c>
      <c r="C61" s="362">
        <v>95.331400000000002</v>
      </c>
      <c r="D61" s="362"/>
      <c r="E61" s="362" t="s">
        <v>202</v>
      </c>
      <c r="F61" s="362">
        <v>10.25</v>
      </c>
      <c r="G61" s="362">
        <v>10.524699999999999</v>
      </c>
      <c r="H61" s="363" t="s">
        <v>178</v>
      </c>
      <c r="I61" s="364">
        <v>174084.7</v>
      </c>
      <c r="J61" s="364">
        <v>174084.7</v>
      </c>
      <c r="K61" s="364">
        <v>165957.4</v>
      </c>
      <c r="L61" s="365">
        <v>1</v>
      </c>
    </row>
    <row r="62" spans="1:14" s="366" customFormat="1" ht="20.399999999999999" x14ac:dyDescent="0.3">
      <c r="A62" s="361" t="s">
        <v>508</v>
      </c>
      <c r="B62" s="362" t="s">
        <v>177</v>
      </c>
      <c r="C62" s="362">
        <v>96.878399999999999</v>
      </c>
      <c r="D62" s="362"/>
      <c r="E62" s="362" t="s">
        <v>203</v>
      </c>
      <c r="F62" s="362">
        <v>10</v>
      </c>
      <c r="G62" s="362">
        <v>10.3429</v>
      </c>
      <c r="H62" s="363" t="s">
        <v>178</v>
      </c>
      <c r="I62" s="364">
        <v>200000</v>
      </c>
      <c r="J62" s="364">
        <v>200000</v>
      </c>
      <c r="K62" s="364">
        <v>193756.73</v>
      </c>
      <c r="L62" s="365">
        <v>1</v>
      </c>
    </row>
    <row r="63" spans="1:14" s="366" customFormat="1" ht="20.399999999999999" x14ac:dyDescent="0.3">
      <c r="A63" s="361" t="s">
        <v>508</v>
      </c>
      <c r="B63" s="362" t="s">
        <v>177</v>
      </c>
      <c r="C63" s="362">
        <v>96.930499999999995</v>
      </c>
      <c r="D63" s="362"/>
      <c r="E63" s="362" t="s">
        <v>204</v>
      </c>
      <c r="F63" s="362">
        <v>10</v>
      </c>
      <c r="G63" s="362">
        <v>10.345800000000001</v>
      </c>
      <c r="H63" s="363" t="s">
        <v>178</v>
      </c>
      <c r="I63" s="364">
        <v>95000</v>
      </c>
      <c r="J63" s="364">
        <v>95000</v>
      </c>
      <c r="K63" s="364">
        <v>92084.01</v>
      </c>
      <c r="L63" s="365">
        <v>1</v>
      </c>
    </row>
    <row r="64" spans="1:14" s="366" customFormat="1" ht="20.399999999999999" x14ac:dyDescent="0.3">
      <c r="A64" s="361" t="s">
        <v>508</v>
      </c>
      <c r="B64" s="362" t="s">
        <v>177</v>
      </c>
      <c r="C64" s="362">
        <v>97.613900000000001</v>
      </c>
      <c r="D64" s="362"/>
      <c r="E64" s="362" t="s">
        <v>205</v>
      </c>
      <c r="F64" s="362">
        <v>11</v>
      </c>
      <c r="G64" s="362">
        <v>11.4802</v>
      </c>
      <c r="H64" s="363" t="s">
        <v>178</v>
      </c>
      <c r="I64" s="364">
        <v>100000</v>
      </c>
      <c r="J64" s="364">
        <v>100000</v>
      </c>
      <c r="K64" s="364">
        <v>97613.88</v>
      </c>
      <c r="L64" s="365">
        <v>1</v>
      </c>
    </row>
    <row r="65" spans="1:12" s="366" customFormat="1" ht="20.399999999999999" x14ac:dyDescent="0.3">
      <c r="A65" s="361" t="s">
        <v>508</v>
      </c>
      <c r="B65" s="362" t="s">
        <v>177</v>
      </c>
      <c r="C65" s="362">
        <v>97.871300000000005</v>
      </c>
      <c r="D65" s="362"/>
      <c r="E65" s="362" t="s">
        <v>206</v>
      </c>
      <c r="F65" s="362">
        <v>9</v>
      </c>
      <c r="G65" s="362">
        <v>9.3118999999999996</v>
      </c>
      <c r="H65" s="363" t="s">
        <v>178</v>
      </c>
      <c r="I65" s="364">
        <v>200000</v>
      </c>
      <c r="J65" s="364">
        <v>200000</v>
      </c>
      <c r="K65" s="364">
        <v>195742.6</v>
      </c>
      <c r="L65" s="365">
        <v>1</v>
      </c>
    </row>
    <row r="66" spans="1:12" s="367" customFormat="1" ht="20.399999999999999" x14ac:dyDescent="0.3">
      <c r="A66" s="361" t="s">
        <v>509</v>
      </c>
      <c r="B66" s="362" t="s">
        <v>177</v>
      </c>
      <c r="C66" s="362">
        <v>97.584800000000001</v>
      </c>
      <c r="D66" s="362"/>
      <c r="E66" s="362" t="s">
        <v>207</v>
      </c>
      <c r="F66" s="362">
        <v>9</v>
      </c>
      <c r="G66" s="362">
        <v>9.2975999999999992</v>
      </c>
      <c r="H66" s="363" t="s">
        <v>178</v>
      </c>
      <c r="I66" s="364">
        <v>341250</v>
      </c>
      <c r="J66" s="364">
        <v>341250</v>
      </c>
      <c r="K66" s="364">
        <v>333008.05</v>
      </c>
      <c r="L66" s="365">
        <v>1</v>
      </c>
    </row>
    <row r="67" spans="1:12" s="367" customFormat="1" ht="20.399999999999999" x14ac:dyDescent="0.3">
      <c r="A67" s="304" t="s">
        <v>208</v>
      </c>
      <c r="B67" s="368" t="s">
        <v>208</v>
      </c>
      <c r="C67" s="368" t="s">
        <v>208</v>
      </c>
      <c r="D67" s="368" t="s">
        <v>208</v>
      </c>
      <c r="E67" s="368" t="s">
        <v>208</v>
      </c>
      <c r="F67" s="368" t="s">
        <v>208</v>
      </c>
      <c r="G67" s="368" t="s">
        <v>208</v>
      </c>
      <c r="H67" s="369" t="s">
        <v>208</v>
      </c>
      <c r="I67" s="370">
        <v>1610334.7</v>
      </c>
      <c r="J67" s="370">
        <v>1610334.7</v>
      </c>
      <c r="K67" s="370">
        <v>1552493.64</v>
      </c>
      <c r="L67" s="307">
        <v>8</v>
      </c>
    </row>
    <row r="68" spans="1:12" s="366" customFormat="1" ht="20.399999999999999" x14ac:dyDescent="0.3">
      <c r="A68" s="304" t="s">
        <v>209</v>
      </c>
      <c r="B68" s="362"/>
      <c r="C68" s="362"/>
      <c r="D68" s="362"/>
      <c r="E68" s="362"/>
      <c r="F68" s="362"/>
      <c r="G68" s="362"/>
      <c r="H68" s="363"/>
      <c r="I68" s="364"/>
      <c r="J68" s="364"/>
      <c r="K68" s="364"/>
      <c r="L68" s="365"/>
    </row>
    <row r="69" spans="1:12" s="366" customFormat="1" ht="20.399999999999999" x14ac:dyDescent="0.3">
      <c r="A69" s="361" t="s">
        <v>210</v>
      </c>
      <c r="B69" s="362" t="s">
        <v>177</v>
      </c>
      <c r="C69" s="362">
        <v>90.1845</v>
      </c>
      <c r="D69" s="362">
        <v>7.1295000000000002</v>
      </c>
      <c r="E69" s="362" t="s">
        <v>211</v>
      </c>
      <c r="F69" s="362">
        <v>12.75</v>
      </c>
      <c r="G69" s="362">
        <v>13.1564</v>
      </c>
      <c r="H69" s="363" t="s">
        <v>179</v>
      </c>
      <c r="I69" s="364">
        <v>77217.149999999994</v>
      </c>
      <c r="J69" s="364">
        <v>77217.149999999994</v>
      </c>
      <c r="K69" s="364">
        <v>69637.87</v>
      </c>
      <c r="L69" s="365">
        <v>1</v>
      </c>
    </row>
    <row r="70" spans="1:12" s="366" customFormat="1" ht="20.399999999999999" x14ac:dyDescent="0.3">
      <c r="A70" s="361" t="s">
        <v>210</v>
      </c>
      <c r="B70" s="362" t="s">
        <v>177</v>
      </c>
      <c r="C70" s="362">
        <v>93.155299999999997</v>
      </c>
      <c r="D70" s="362">
        <v>7.1295000000000002</v>
      </c>
      <c r="E70" s="362" t="s">
        <v>212</v>
      </c>
      <c r="F70" s="362">
        <v>10.9887</v>
      </c>
      <c r="G70" s="362">
        <v>11.2906</v>
      </c>
      <c r="H70" s="363" t="s">
        <v>179</v>
      </c>
      <c r="I70" s="364">
        <v>579518.23</v>
      </c>
      <c r="J70" s="364">
        <v>579518.23</v>
      </c>
      <c r="K70" s="364">
        <v>539851.94999999995</v>
      </c>
      <c r="L70" s="365">
        <v>1</v>
      </c>
    </row>
    <row r="71" spans="1:12" s="367" customFormat="1" ht="20.399999999999999" x14ac:dyDescent="0.3">
      <c r="A71" s="361" t="s">
        <v>210</v>
      </c>
      <c r="B71" s="362" t="s">
        <v>177</v>
      </c>
      <c r="C71" s="362">
        <v>95.031199999999998</v>
      </c>
      <c r="D71" s="362">
        <v>7.1295000000000002</v>
      </c>
      <c r="E71" s="362" t="s">
        <v>213</v>
      </c>
      <c r="F71" s="362">
        <v>9.9025999999999996</v>
      </c>
      <c r="G71" s="362">
        <v>10.1478</v>
      </c>
      <c r="H71" s="363" t="s">
        <v>179</v>
      </c>
      <c r="I71" s="364">
        <v>143485.18</v>
      </c>
      <c r="J71" s="364">
        <v>143485.18</v>
      </c>
      <c r="K71" s="364">
        <v>136355.69</v>
      </c>
      <c r="L71" s="365">
        <v>1</v>
      </c>
    </row>
    <row r="72" spans="1:12" s="367" customFormat="1" ht="20.399999999999999" x14ac:dyDescent="0.3">
      <c r="A72" s="361" t="s">
        <v>210</v>
      </c>
      <c r="B72" s="362" t="s">
        <v>177</v>
      </c>
      <c r="C72" s="362">
        <v>99.930099999999996</v>
      </c>
      <c r="D72" s="362">
        <v>6.1653000000000002</v>
      </c>
      <c r="E72" s="362" t="s">
        <v>214</v>
      </c>
      <c r="F72" s="362">
        <v>9.25</v>
      </c>
      <c r="G72" s="362">
        <v>9.4639000000000006</v>
      </c>
      <c r="H72" s="363" t="s">
        <v>179</v>
      </c>
      <c r="I72" s="364">
        <v>55916.76</v>
      </c>
      <c r="J72" s="364">
        <v>55916.76</v>
      </c>
      <c r="K72" s="364">
        <v>55877.66</v>
      </c>
      <c r="L72" s="365">
        <v>1</v>
      </c>
    </row>
    <row r="73" spans="1:12" s="366" customFormat="1" ht="20.399999999999999" x14ac:dyDescent="0.3">
      <c r="A73" s="361" t="s">
        <v>210</v>
      </c>
      <c r="B73" s="362" t="s">
        <v>177</v>
      </c>
      <c r="C73" s="362">
        <v>100.1113</v>
      </c>
      <c r="D73" s="362">
        <v>6.1653000000000002</v>
      </c>
      <c r="E73" s="362" t="s">
        <v>215</v>
      </c>
      <c r="F73" s="362">
        <v>4.75</v>
      </c>
      <c r="G73" s="362">
        <v>4.8064</v>
      </c>
      <c r="H73" s="363" t="s">
        <v>179</v>
      </c>
      <c r="I73" s="364">
        <v>250000</v>
      </c>
      <c r="J73" s="364">
        <v>250000</v>
      </c>
      <c r="K73" s="364">
        <v>250278.24</v>
      </c>
      <c r="L73" s="365">
        <v>1</v>
      </c>
    </row>
    <row r="74" spans="1:12" s="366" customFormat="1" ht="20.399999999999999" x14ac:dyDescent="0.3">
      <c r="A74" s="304" t="s">
        <v>208</v>
      </c>
      <c r="B74" s="368" t="s">
        <v>208</v>
      </c>
      <c r="C74" s="368" t="s">
        <v>208</v>
      </c>
      <c r="D74" s="368" t="s">
        <v>208</v>
      </c>
      <c r="E74" s="368" t="s">
        <v>208</v>
      </c>
      <c r="F74" s="368" t="s">
        <v>208</v>
      </c>
      <c r="G74" s="368" t="s">
        <v>208</v>
      </c>
      <c r="H74" s="369" t="s">
        <v>208</v>
      </c>
      <c r="I74" s="370">
        <v>1106137.32</v>
      </c>
      <c r="J74" s="370">
        <v>1106137.32</v>
      </c>
      <c r="K74" s="370">
        <v>1052001.4099999999</v>
      </c>
      <c r="L74" s="307">
        <v>5</v>
      </c>
    </row>
    <row r="75" spans="1:12" s="366" customFormat="1" ht="20.399999999999999" x14ac:dyDescent="0.3">
      <c r="A75" s="304" t="s">
        <v>180</v>
      </c>
      <c r="B75" s="362"/>
      <c r="C75" s="362"/>
      <c r="D75" s="362"/>
      <c r="E75" s="362"/>
      <c r="F75" s="362"/>
      <c r="G75" s="362"/>
      <c r="H75" s="363"/>
      <c r="I75" s="364"/>
      <c r="J75" s="364"/>
      <c r="K75" s="364"/>
      <c r="L75" s="365"/>
    </row>
    <row r="76" spans="1:12" s="367" customFormat="1" ht="20.399999999999999" x14ac:dyDescent="0.3">
      <c r="A76" s="361" t="s">
        <v>210</v>
      </c>
      <c r="B76" s="362" t="s">
        <v>177</v>
      </c>
      <c r="C76" s="362">
        <v>67.633899999999997</v>
      </c>
      <c r="D76" s="362">
        <v>5.64</v>
      </c>
      <c r="E76" s="362" t="s">
        <v>216</v>
      </c>
      <c r="F76" s="362">
        <v>15.25</v>
      </c>
      <c r="G76" s="362">
        <v>16.362400000000001</v>
      </c>
      <c r="H76" s="363" t="s">
        <v>179</v>
      </c>
      <c r="I76" s="364">
        <v>209007.5</v>
      </c>
      <c r="J76" s="364">
        <v>209007.5</v>
      </c>
      <c r="K76" s="364">
        <v>141359.97</v>
      </c>
      <c r="L76" s="365">
        <v>1</v>
      </c>
    </row>
    <row r="77" spans="1:12" s="367" customFormat="1" ht="20.399999999999999" x14ac:dyDescent="0.3">
      <c r="A77" s="361" t="s">
        <v>210</v>
      </c>
      <c r="B77" s="362" t="s">
        <v>177</v>
      </c>
      <c r="C77" s="362">
        <v>68.167900000000003</v>
      </c>
      <c r="D77" s="362">
        <v>5.64</v>
      </c>
      <c r="E77" s="362" t="s">
        <v>217</v>
      </c>
      <c r="F77" s="362">
        <v>15.25</v>
      </c>
      <c r="G77" s="362">
        <v>16.362400000000001</v>
      </c>
      <c r="H77" s="363" t="s">
        <v>179</v>
      </c>
      <c r="I77" s="364">
        <v>53100</v>
      </c>
      <c r="J77" s="364">
        <v>53100</v>
      </c>
      <c r="K77" s="364">
        <v>36197.18</v>
      </c>
      <c r="L77" s="365">
        <v>1</v>
      </c>
    </row>
    <row r="78" spans="1:12" s="366" customFormat="1" ht="20.399999999999999" x14ac:dyDescent="0.3">
      <c r="A78" s="361" t="s">
        <v>210</v>
      </c>
      <c r="B78" s="362" t="s">
        <v>177</v>
      </c>
      <c r="C78" s="362">
        <v>68.417900000000003</v>
      </c>
      <c r="D78" s="362">
        <v>5.64</v>
      </c>
      <c r="E78" s="362" t="s">
        <v>218</v>
      </c>
      <c r="F78" s="362">
        <v>15.25</v>
      </c>
      <c r="G78" s="362">
        <v>16.362400000000001</v>
      </c>
      <c r="H78" s="363" t="s">
        <v>179</v>
      </c>
      <c r="I78" s="364">
        <v>199567.5</v>
      </c>
      <c r="J78" s="364">
        <v>199567.5</v>
      </c>
      <c r="K78" s="364">
        <v>136539.93</v>
      </c>
      <c r="L78" s="365">
        <v>2</v>
      </c>
    </row>
    <row r="79" spans="1:12" s="366" customFormat="1" ht="20.399999999999999" x14ac:dyDescent="0.3">
      <c r="A79" s="361" t="s">
        <v>210</v>
      </c>
      <c r="B79" s="362" t="s">
        <v>177</v>
      </c>
      <c r="C79" s="362">
        <v>71.027299999999997</v>
      </c>
      <c r="D79" s="362">
        <v>5.36</v>
      </c>
      <c r="E79" s="362" t="s">
        <v>219</v>
      </c>
      <c r="F79" s="362">
        <v>15</v>
      </c>
      <c r="G79" s="362">
        <v>16.075500000000002</v>
      </c>
      <c r="H79" s="363" t="s">
        <v>179</v>
      </c>
      <c r="I79" s="364">
        <v>49560</v>
      </c>
      <c r="J79" s="364">
        <v>49560</v>
      </c>
      <c r="K79" s="364">
        <v>35201.11</v>
      </c>
      <c r="L79" s="365">
        <v>1</v>
      </c>
    </row>
    <row r="80" spans="1:12" s="366" customFormat="1" ht="20.399999999999999" x14ac:dyDescent="0.3">
      <c r="A80" s="361" t="s">
        <v>210</v>
      </c>
      <c r="B80" s="362" t="s">
        <v>177</v>
      </c>
      <c r="C80" s="362">
        <v>71.632000000000005</v>
      </c>
      <c r="D80" s="362">
        <v>5.36</v>
      </c>
      <c r="E80" s="362" t="s">
        <v>220</v>
      </c>
      <c r="F80" s="362">
        <v>15</v>
      </c>
      <c r="G80" s="362">
        <v>16.075500000000002</v>
      </c>
      <c r="H80" s="363" t="s">
        <v>179</v>
      </c>
      <c r="I80" s="364">
        <v>106200</v>
      </c>
      <c r="J80" s="364">
        <v>106200</v>
      </c>
      <c r="K80" s="364">
        <v>76073.19</v>
      </c>
      <c r="L80" s="365">
        <v>1</v>
      </c>
    </row>
    <row r="81" spans="1:12" s="366" customFormat="1" ht="20.399999999999999" x14ac:dyDescent="0.3">
      <c r="A81" s="361" t="s">
        <v>210</v>
      </c>
      <c r="B81" s="362" t="s">
        <v>177</v>
      </c>
      <c r="C81" s="362">
        <v>71.651499999999999</v>
      </c>
      <c r="D81" s="362">
        <v>5.93</v>
      </c>
      <c r="E81" s="362" t="s">
        <v>221</v>
      </c>
      <c r="F81" s="362">
        <v>15.25</v>
      </c>
      <c r="G81" s="362">
        <v>16.362400000000001</v>
      </c>
      <c r="H81" s="363" t="s">
        <v>179</v>
      </c>
      <c r="I81" s="364">
        <v>159300</v>
      </c>
      <c r="J81" s="364">
        <v>159300</v>
      </c>
      <c r="K81" s="364">
        <v>114140.79</v>
      </c>
      <c r="L81" s="365">
        <v>1</v>
      </c>
    </row>
    <row r="82" spans="1:12" s="366" customFormat="1" ht="20.399999999999999" x14ac:dyDescent="0.3">
      <c r="A82" s="361" t="s">
        <v>210</v>
      </c>
      <c r="B82" s="362" t="s">
        <v>177</v>
      </c>
      <c r="C82" s="362">
        <v>71.915099999999995</v>
      </c>
      <c r="D82" s="362">
        <v>5.36</v>
      </c>
      <c r="E82" s="362" t="s">
        <v>222</v>
      </c>
      <c r="F82" s="362">
        <v>15</v>
      </c>
      <c r="G82" s="362">
        <v>16.075500000000002</v>
      </c>
      <c r="H82" s="363" t="s">
        <v>179</v>
      </c>
      <c r="I82" s="364">
        <v>312847.5</v>
      </c>
      <c r="J82" s="364">
        <v>312847.5</v>
      </c>
      <c r="K82" s="364">
        <v>224984.74</v>
      </c>
      <c r="L82" s="365">
        <v>1</v>
      </c>
    </row>
    <row r="83" spans="1:12" s="366" customFormat="1" ht="20.399999999999999" x14ac:dyDescent="0.3">
      <c r="A83" s="361" t="s">
        <v>210</v>
      </c>
      <c r="B83" s="362" t="s">
        <v>177</v>
      </c>
      <c r="C83" s="362">
        <v>72.225700000000003</v>
      </c>
      <c r="D83" s="362">
        <v>5.64</v>
      </c>
      <c r="E83" s="362" t="s">
        <v>223</v>
      </c>
      <c r="F83" s="362">
        <v>15</v>
      </c>
      <c r="G83" s="362">
        <v>16.075500000000002</v>
      </c>
      <c r="H83" s="363" t="s">
        <v>179</v>
      </c>
      <c r="I83" s="364">
        <v>53100</v>
      </c>
      <c r="J83" s="364">
        <v>53100</v>
      </c>
      <c r="K83" s="364">
        <v>38351.82</v>
      </c>
      <c r="L83" s="365">
        <v>1</v>
      </c>
    </row>
    <row r="84" spans="1:12" s="366" customFormat="1" ht="20.399999999999999" x14ac:dyDescent="0.3">
      <c r="A84" s="361" t="s">
        <v>210</v>
      </c>
      <c r="B84" s="362" t="s">
        <v>177</v>
      </c>
      <c r="C84" s="362">
        <v>73.809899999999999</v>
      </c>
      <c r="D84" s="362">
        <v>5.64</v>
      </c>
      <c r="E84" s="362" t="s">
        <v>224</v>
      </c>
      <c r="F84" s="362">
        <v>15</v>
      </c>
      <c r="G84" s="362">
        <v>16.075500000000002</v>
      </c>
      <c r="H84" s="363" t="s">
        <v>179</v>
      </c>
      <c r="I84" s="364">
        <v>49560</v>
      </c>
      <c r="J84" s="364">
        <v>49560</v>
      </c>
      <c r="K84" s="364">
        <v>36580.19</v>
      </c>
      <c r="L84" s="365">
        <v>1</v>
      </c>
    </row>
    <row r="85" spans="1:12" s="366" customFormat="1" ht="20.399999999999999" x14ac:dyDescent="0.3">
      <c r="A85" s="361" t="s">
        <v>210</v>
      </c>
      <c r="B85" s="362" t="s">
        <v>177</v>
      </c>
      <c r="C85" s="362">
        <v>73.8399</v>
      </c>
      <c r="D85" s="362">
        <v>5.64</v>
      </c>
      <c r="E85" s="362" t="s">
        <v>225</v>
      </c>
      <c r="F85" s="362">
        <v>15</v>
      </c>
      <c r="G85" s="362">
        <v>16.075500000000002</v>
      </c>
      <c r="H85" s="363" t="s">
        <v>179</v>
      </c>
      <c r="I85" s="364">
        <v>97497.5</v>
      </c>
      <c r="J85" s="364">
        <v>97497.5</v>
      </c>
      <c r="K85" s="364">
        <v>71992.070000000007</v>
      </c>
      <c r="L85" s="365">
        <v>1</v>
      </c>
    </row>
    <row r="86" spans="1:12" s="366" customFormat="1" ht="20.399999999999999" x14ac:dyDescent="0.3">
      <c r="A86" s="361" t="s">
        <v>210</v>
      </c>
      <c r="B86" s="362" t="s">
        <v>177</v>
      </c>
      <c r="C86" s="362">
        <v>77.044899999999998</v>
      </c>
      <c r="D86" s="362">
        <v>5.07</v>
      </c>
      <c r="E86" s="362" t="s">
        <v>226</v>
      </c>
      <c r="F86" s="362">
        <v>14.5</v>
      </c>
      <c r="G86" s="362">
        <v>15.503500000000001</v>
      </c>
      <c r="H86" s="363" t="s">
        <v>179</v>
      </c>
      <c r="I86" s="364">
        <v>46462.5</v>
      </c>
      <c r="J86" s="364">
        <v>46462.5</v>
      </c>
      <c r="K86" s="364">
        <v>35796.99</v>
      </c>
      <c r="L86" s="365">
        <v>1</v>
      </c>
    </row>
    <row r="87" spans="1:12" s="366" customFormat="1" ht="20.399999999999999" x14ac:dyDescent="0.3">
      <c r="A87" s="361" t="s">
        <v>210</v>
      </c>
      <c r="B87" s="362" t="s">
        <v>177</v>
      </c>
      <c r="C87" s="362">
        <v>77.741699999999994</v>
      </c>
      <c r="D87" s="362">
        <v>5.07</v>
      </c>
      <c r="E87" s="362" t="s">
        <v>227</v>
      </c>
      <c r="F87" s="362">
        <v>14.5</v>
      </c>
      <c r="G87" s="362">
        <v>15.503500000000001</v>
      </c>
      <c r="H87" s="363" t="s">
        <v>179</v>
      </c>
      <c r="I87" s="364">
        <v>105905</v>
      </c>
      <c r="J87" s="364">
        <v>105905</v>
      </c>
      <c r="K87" s="364">
        <v>82332.36</v>
      </c>
      <c r="L87" s="365">
        <v>1</v>
      </c>
    </row>
    <row r="88" spans="1:12" s="366" customFormat="1" ht="20.399999999999999" x14ac:dyDescent="0.3">
      <c r="A88" s="361" t="s">
        <v>210</v>
      </c>
      <c r="B88" s="362" t="s">
        <v>177</v>
      </c>
      <c r="C88" s="362">
        <v>86.858400000000003</v>
      </c>
      <c r="D88" s="362">
        <v>4.71</v>
      </c>
      <c r="E88" s="362" t="s">
        <v>228</v>
      </c>
      <c r="F88" s="362">
        <v>12.5</v>
      </c>
      <c r="G88" s="362">
        <v>13.2416</v>
      </c>
      <c r="H88" s="363" t="s">
        <v>179</v>
      </c>
      <c r="I88" s="364">
        <v>48675</v>
      </c>
      <c r="J88" s="364">
        <v>48675</v>
      </c>
      <c r="K88" s="364">
        <v>42278.31</v>
      </c>
      <c r="L88" s="365">
        <v>1</v>
      </c>
    </row>
    <row r="89" spans="1:12" s="366" customFormat="1" ht="20.399999999999999" x14ac:dyDescent="0.3">
      <c r="A89" s="361" t="s">
        <v>210</v>
      </c>
      <c r="B89" s="362" t="s">
        <v>177</v>
      </c>
      <c r="C89" s="362">
        <v>94.953900000000004</v>
      </c>
      <c r="D89" s="362">
        <v>4.3</v>
      </c>
      <c r="E89" s="362" t="s">
        <v>229</v>
      </c>
      <c r="F89" s="362">
        <v>9.5</v>
      </c>
      <c r="G89" s="362">
        <v>9.9247999999999994</v>
      </c>
      <c r="H89" s="363" t="s">
        <v>179</v>
      </c>
      <c r="I89" s="364">
        <v>46315</v>
      </c>
      <c r="J89" s="364">
        <v>46315</v>
      </c>
      <c r="K89" s="364">
        <v>43977.91</v>
      </c>
      <c r="L89" s="365">
        <v>1</v>
      </c>
    </row>
    <row r="90" spans="1:12" s="366" customFormat="1" ht="20.399999999999999" x14ac:dyDescent="0.3">
      <c r="A90" s="361" t="s">
        <v>208</v>
      </c>
      <c r="B90" s="362" t="s">
        <v>208</v>
      </c>
      <c r="C90" s="362" t="s">
        <v>208</v>
      </c>
      <c r="D90" s="362" t="s">
        <v>208</v>
      </c>
      <c r="E90" s="362" t="s">
        <v>208</v>
      </c>
      <c r="F90" s="362" t="s">
        <v>208</v>
      </c>
      <c r="G90" s="362" t="s">
        <v>208</v>
      </c>
      <c r="H90" s="363" t="s">
        <v>208</v>
      </c>
      <c r="I90" s="370">
        <v>1537097.5</v>
      </c>
      <c r="J90" s="370">
        <v>1537097.5</v>
      </c>
      <c r="K90" s="370">
        <v>1115806.56</v>
      </c>
      <c r="L90" s="307">
        <v>15</v>
      </c>
    </row>
    <row r="91" spans="1:12" s="367" customFormat="1" ht="20.399999999999999" x14ac:dyDescent="0.3">
      <c r="A91" s="304" t="s">
        <v>181</v>
      </c>
      <c r="B91" s="362"/>
      <c r="C91" s="362"/>
      <c r="D91" s="362"/>
      <c r="E91" s="362"/>
      <c r="F91" s="362"/>
      <c r="G91" s="362"/>
      <c r="H91" s="363"/>
      <c r="I91" s="364"/>
      <c r="J91" s="364"/>
      <c r="K91" s="364"/>
      <c r="L91" s="365"/>
    </row>
    <row r="92" spans="1:12" s="367" customFormat="1" ht="20.399999999999999" x14ac:dyDescent="0.3">
      <c r="A92" s="361" t="s">
        <v>210</v>
      </c>
      <c r="B92" s="362" t="s">
        <v>177</v>
      </c>
      <c r="C92" s="362">
        <v>66.614800000000002</v>
      </c>
      <c r="D92" s="362">
        <v>6.21</v>
      </c>
      <c r="E92" s="362" t="s">
        <v>230</v>
      </c>
      <c r="F92" s="362">
        <v>13.75</v>
      </c>
      <c r="G92" s="362">
        <v>14.650499999999999</v>
      </c>
      <c r="H92" s="363" t="s">
        <v>179</v>
      </c>
      <c r="I92" s="364">
        <v>6430</v>
      </c>
      <c r="J92" s="364">
        <v>6430</v>
      </c>
      <c r="K92" s="364">
        <v>4283.33</v>
      </c>
      <c r="L92" s="365">
        <v>1</v>
      </c>
    </row>
    <row r="93" spans="1:12" s="366" customFormat="1" ht="20.399999999999999" x14ac:dyDescent="0.3">
      <c r="A93" s="361" t="s">
        <v>210</v>
      </c>
      <c r="B93" s="362" t="s">
        <v>177</v>
      </c>
      <c r="C93" s="362">
        <v>66.824100000000001</v>
      </c>
      <c r="D93" s="362">
        <v>5.93</v>
      </c>
      <c r="E93" s="362" t="s">
        <v>231</v>
      </c>
      <c r="F93" s="362">
        <v>14</v>
      </c>
      <c r="G93" s="362">
        <v>14.934200000000001</v>
      </c>
      <c r="H93" s="363" t="s">
        <v>179</v>
      </c>
      <c r="I93" s="364">
        <v>9500</v>
      </c>
      <c r="J93" s="364">
        <v>9500</v>
      </c>
      <c r="K93" s="364">
        <v>6348.29</v>
      </c>
      <c r="L93" s="365">
        <v>1</v>
      </c>
    </row>
    <row r="94" spans="1:12" s="366" customFormat="1" ht="20.399999999999999" x14ac:dyDescent="0.3">
      <c r="A94" s="361" t="s">
        <v>210</v>
      </c>
      <c r="B94" s="362" t="s">
        <v>177</v>
      </c>
      <c r="C94" s="362">
        <v>71.131299999999996</v>
      </c>
      <c r="D94" s="362">
        <v>5.64</v>
      </c>
      <c r="E94" s="362" t="s">
        <v>232</v>
      </c>
      <c r="F94" s="362">
        <v>13.25</v>
      </c>
      <c r="G94" s="362">
        <v>14.085000000000001</v>
      </c>
      <c r="H94" s="363" t="s">
        <v>179</v>
      </c>
      <c r="I94" s="364">
        <v>23156.43</v>
      </c>
      <c r="J94" s="364">
        <v>23156.43</v>
      </c>
      <c r="K94" s="364">
        <v>16471.48</v>
      </c>
      <c r="L94" s="365">
        <v>2</v>
      </c>
    </row>
    <row r="95" spans="1:12" s="366" customFormat="1" ht="20.399999999999999" x14ac:dyDescent="0.3">
      <c r="A95" s="361" t="s">
        <v>210</v>
      </c>
      <c r="B95" s="362" t="s">
        <v>177</v>
      </c>
      <c r="C95" s="362">
        <v>71.316800000000001</v>
      </c>
      <c r="D95" s="362">
        <v>5.36</v>
      </c>
      <c r="E95" s="362" t="s">
        <v>233</v>
      </c>
      <c r="F95" s="362">
        <v>13.5</v>
      </c>
      <c r="G95" s="362">
        <v>14.3674</v>
      </c>
      <c r="H95" s="363" t="s">
        <v>179</v>
      </c>
      <c r="I95" s="364">
        <v>4865</v>
      </c>
      <c r="J95" s="364">
        <v>4865</v>
      </c>
      <c r="K95" s="364">
        <v>3469.56</v>
      </c>
      <c r="L95" s="365">
        <v>1</v>
      </c>
    </row>
    <row r="96" spans="1:12" s="366" customFormat="1" ht="20.399999999999999" x14ac:dyDescent="0.3">
      <c r="A96" s="361" t="s">
        <v>210</v>
      </c>
      <c r="B96" s="362" t="s">
        <v>177</v>
      </c>
      <c r="C96" s="362">
        <v>72.545500000000004</v>
      </c>
      <c r="D96" s="362">
        <v>5.36</v>
      </c>
      <c r="E96" s="362" t="s">
        <v>234</v>
      </c>
      <c r="F96" s="362">
        <v>13.05</v>
      </c>
      <c r="G96" s="362">
        <v>13.8596</v>
      </c>
      <c r="H96" s="363" t="s">
        <v>179</v>
      </c>
      <c r="I96" s="364">
        <v>4535</v>
      </c>
      <c r="J96" s="364">
        <v>4535</v>
      </c>
      <c r="K96" s="364">
        <v>3289.94</v>
      </c>
      <c r="L96" s="365">
        <v>2</v>
      </c>
    </row>
    <row r="97" spans="1:12" s="366" customFormat="1" ht="20.399999999999999" x14ac:dyDescent="0.3">
      <c r="A97" s="361" t="s">
        <v>210</v>
      </c>
      <c r="B97" s="362" t="s">
        <v>177</v>
      </c>
      <c r="C97" s="362">
        <v>72.603499999999997</v>
      </c>
      <c r="D97" s="362">
        <v>5.36</v>
      </c>
      <c r="E97" s="362" t="s">
        <v>235</v>
      </c>
      <c r="F97" s="362">
        <v>13</v>
      </c>
      <c r="G97" s="362">
        <v>13.8032</v>
      </c>
      <c r="H97" s="363" t="s">
        <v>179</v>
      </c>
      <c r="I97" s="364">
        <v>5900</v>
      </c>
      <c r="J97" s="364">
        <v>5900</v>
      </c>
      <c r="K97" s="364">
        <v>4283.6000000000004</v>
      </c>
      <c r="L97" s="365">
        <v>1</v>
      </c>
    </row>
    <row r="98" spans="1:12" s="366" customFormat="1" ht="20.399999999999999" x14ac:dyDescent="0.3">
      <c r="A98" s="361" t="s">
        <v>208</v>
      </c>
      <c r="B98" s="362" t="s">
        <v>208</v>
      </c>
      <c r="C98" s="362" t="s">
        <v>208</v>
      </c>
      <c r="D98" s="362" t="s">
        <v>208</v>
      </c>
      <c r="E98" s="362" t="s">
        <v>208</v>
      </c>
      <c r="F98" s="362" t="s">
        <v>208</v>
      </c>
      <c r="G98" s="362" t="s">
        <v>208</v>
      </c>
      <c r="H98" s="363" t="s">
        <v>208</v>
      </c>
      <c r="I98" s="370">
        <v>54386.43</v>
      </c>
      <c r="J98" s="370">
        <v>54386.43</v>
      </c>
      <c r="K98" s="370">
        <v>38146.199999999997</v>
      </c>
      <c r="L98" s="307">
        <v>8</v>
      </c>
    </row>
    <row r="99" spans="1:12" s="366" customFormat="1" ht="20.399999999999999" x14ac:dyDescent="0.3">
      <c r="A99" s="304" t="s">
        <v>236</v>
      </c>
      <c r="B99" s="362"/>
      <c r="C99" s="362"/>
      <c r="D99" s="362"/>
      <c r="E99" s="362"/>
      <c r="F99" s="362"/>
      <c r="G99" s="362"/>
      <c r="H99" s="363"/>
      <c r="I99" s="364"/>
      <c r="J99" s="364"/>
      <c r="K99" s="364"/>
      <c r="L99" s="365"/>
    </row>
    <row r="100" spans="1:12" s="366" customFormat="1" ht="20.399999999999999" x14ac:dyDescent="0.3">
      <c r="A100" s="361" t="s">
        <v>210</v>
      </c>
      <c r="B100" s="362" t="s">
        <v>177</v>
      </c>
      <c r="C100" s="362">
        <v>94.333200000000005</v>
      </c>
      <c r="D100" s="362">
        <v>5.36</v>
      </c>
      <c r="E100" s="362" t="s">
        <v>237</v>
      </c>
      <c r="F100" s="362">
        <v>9.5</v>
      </c>
      <c r="G100" s="362">
        <v>9.9247999999999994</v>
      </c>
      <c r="H100" s="363" t="s">
        <v>179</v>
      </c>
      <c r="I100" s="364">
        <v>53100</v>
      </c>
      <c r="J100" s="364">
        <v>53100</v>
      </c>
      <c r="K100" s="364">
        <v>50090.92</v>
      </c>
      <c r="L100" s="365">
        <v>1</v>
      </c>
    </row>
    <row r="101" spans="1:12" s="366" customFormat="1" ht="20.399999999999999" x14ac:dyDescent="0.3">
      <c r="A101" s="361" t="s">
        <v>208</v>
      </c>
      <c r="B101" s="362" t="s">
        <v>208</v>
      </c>
      <c r="C101" s="362" t="s">
        <v>208</v>
      </c>
      <c r="D101" s="362" t="s">
        <v>208</v>
      </c>
      <c r="E101" s="362" t="s">
        <v>208</v>
      </c>
      <c r="F101" s="362" t="s">
        <v>208</v>
      </c>
      <c r="G101" s="362" t="s">
        <v>208</v>
      </c>
      <c r="H101" s="363" t="s">
        <v>208</v>
      </c>
      <c r="I101" s="370">
        <v>53100</v>
      </c>
      <c r="J101" s="370">
        <v>53100</v>
      </c>
      <c r="K101" s="370">
        <v>50090.92</v>
      </c>
      <c r="L101" s="307">
        <v>1</v>
      </c>
    </row>
    <row r="102" spans="1:12" s="366" customFormat="1" ht="20.399999999999999" x14ac:dyDescent="0.3">
      <c r="A102" s="304" t="s">
        <v>238</v>
      </c>
      <c r="B102" s="362"/>
      <c r="C102" s="362"/>
      <c r="D102" s="362"/>
      <c r="E102" s="362"/>
      <c r="F102" s="362"/>
      <c r="G102" s="362"/>
      <c r="H102" s="363"/>
      <c r="I102" s="364"/>
      <c r="J102" s="364"/>
      <c r="K102" s="364"/>
      <c r="L102" s="365"/>
    </row>
    <row r="103" spans="1:12" s="366" customFormat="1" ht="20.399999999999999" x14ac:dyDescent="0.3">
      <c r="A103" s="361" t="s">
        <v>210</v>
      </c>
      <c r="B103" s="362" t="s">
        <v>177</v>
      </c>
      <c r="C103" s="362">
        <v>83.172200000000004</v>
      </c>
      <c r="D103" s="362">
        <v>5.36</v>
      </c>
      <c r="E103" s="362" t="s">
        <v>239</v>
      </c>
      <c r="F103" s="362">
        <v>13.5</v>
      </c>
      <c r="G103" s="362">
        <v>14.3674</v>
      </c>
      <c r="H103" s="363" t="s">
        <v>179</v>
      </c>
      <c r="I103" s="364">
        <v>51625</v>
      </c>
      <c r="J103" s="364">
        <v>51625</v>
      </c>
      <c r="K103" s="364">
        <v>42937.66</v>
      </c>
      <c r="L103" s="365">
        <v>1</v>
      </c>
    </row>
    <row r="104" spans="1:12" s="366" customFormat="1" ht="20.399999999999999" x14ac:dyDescent="0.3">
      <c r="A104" s="361" t="s">
        <v>208</v>
      </c>
      <c r="B104" s="362" t="s">
        <v>208</v>
      </c>
      <c r="C104" s="362" t="s">
        <v>208</v>
      </c>
      <c r="D104" s="362" t="s">
        <v>208</v>
      </c>
      <c r="E104" s="362" t="s">
        <v>208</v>
      </c>
      <c r="F104" s="362" t="s">
        <v>208</v>
      </c>
      <c r="G104" s="362" t="s">
        <v>208</v>
      </c>
      <c r="H104" s="363" t="s">
        <v>208</v>
      </c>
      <c r="I104" s="370">
        <v>51625</v>
      </c>
      <c r="J104" s="370">
        <v>51625</v>
      </c>
      <c r="K104" s="370">
        <v>42937.66</v>
      </c>
      <c r="L104" s="307">
        <v>1</v>
      </c>
    </row>
    <row r="105" spans="1:12" s="367" customFormat="1" ht="20.399999999999999" x14ac:dyDescent="0.3">
      <c r="A105" s="304" t="s">
        <v>240</v>
      </c>
      <c r="B105" s="362"/>
      <c r="C105" s="362"/>
      <c r="D105" s="362"/>
      <c r="E105" s="362"/>
      <c r="F105" s="362"/>
      <c r="G105" s="362"/>
      <c r="H105" s="363"/>
      <c r="I105" s="364"/>
      <c r="J105" s="364"/>
      <c r="K105" s="364"/>
      <c r="L105" s="365"/>
    </row>
    <row r="106" spans="1:12" s="367" customFormat="1" ht="20.399999999999999" x14ac:dyDescent="0.3">
      <c r="A106" s="361" t="s">
        <v>210</v>
      </c>
      <c r="B106" s="362" t="s">
        <v>177</v>
      </c>
      <c r="C106" s="362">
        <v>74.892399999999995</v>
      </c>
      <c r="D106" s="362">
        <v>7.3772000000000002</v>
      </c>
      <c r="E106" s="362" t="s">
        <v>241</v>
      </c>
      <c r="F106" s="362">
        <v>14.65</v>
      </c>
      <c r="G106" s="362">
        <v>15.1866</v>
      </c>
      <c r="H106" s="363" t="s">
        <v>179</v>
      </c>
      <c r="I106" s="364">
        <v>1200000</v>
      </c>
      <c r="J106" s="364">
        <v>1200000</v>
      </c>
      <c r="K106" s="364">
        <v>898708.52</v>
      </c>
      <c r="L106" s="365">
        <v>2</v>
      </c>
    </row>
    <row r="107" spans="1:12" s="366" customFormat="1" ht="20.399999999999999" x14ac:dyDescent="0.3">
      <c r="A107" s="361" t="s">
        <v>210</v>
      </c>
      <c r="B107" s="362" t="s">
        <v>177</v>
      </c>
      <c r="C107" s="362">
        <v>76.924999999999997</v>
      </c>
      <c r="D107" s="362">
        <v>7.1295000000000002</v>
      </c>
      <c r="E107" s="362" t="s">
        <v>242</v>
      </c>
      <c r="F107" s="362">
        <v>15</v>
      </c>
      <c r="G107" s="362">
        <v>15.5625</v>
      </c>
      <c r="H107" s="363" t="s">
        <v>179</v>
      </c>
      <c r="I107" s="364">
        <v>500000</v>
      </c>
      <c r="J107" s="364">
        <v>500000</v>
      </c>
      <c r="K107" s="364">
        <v>384624.91</v>
      </c>
      <c r="L107" s="365">
        <v>1</v>
      </c>
    </row>
    <row r="108" spans="1:12" s="366" customFormat="1" ht="20.399999999999999" x14ac:dyDescent="0.3">
      <c r="A108" s="361" t="s">
        <v>210</v>
      </c>
      <c r="B108" s="362" t="s">
        <v>177</v>
      </c>
      <c r="C108" s="362">
        <v>77.061800000000005</v>
      </c>
      <c r="D108" s="362">
        <v>7.1295000000000002</v>
      </c>
      <c r="E108" s="362" t="s">
        <v>243</v>
      </c>
      <c r="F108" s="362">
        <v>15</v>
      </c>
      <c r="G108" s="362">
        <v>15.5625</v>
      </c>
      <c r="H108" s="363" t="s">
        <v>179</v>
      </c>
      <c r="I108" s="364">
        <v>100000</v>
      </c>
      <c r="J108" s="364">
        <v>100000</v>
      </c>
      <c r="K108" s="364">
        <v>77061.8</v>
      </c>
      <c r="L108" s="365">
        <v>1</v>
      </c>
    </row>
    <row r="109" spans="1:12" s="366" customFormat="1" ht="20.399999999999999" x14ac:dyDescent="0.3">
      <c r="A109" s="361" t="s">
        <v>210</v>
      </c>
      <c r="B109" s="362" t="s">
        <v>177</v>
      </c>
      <c r="C109" s="362">
        <v>77.118099999999998</v>
      </c>
      <c r="D109" s="362">
        <v>7.1295000000000002</v>
      </c>
      <c r="E109" s="362" t="s">
        <v>244</v>
      </c>
      <c r="F109" s="362">
        <v>15</v>
      </c>
      <c r="G109" s="362">
        <v>15.5625</v>
      </c>
      <c r="H109" s="363" t="s">
        <v>179</v>
      </c>
      <c r="I109" s="364">
        <v>1359797.97</v>
      </c>
      <c r="J109" s="364">
        <v>1359797.97</v>
      </c>
      <c r="K109" s="364">
        <v>1048650.9099999999</v>
      </c>
      <c r="L109" s="365">
        <v>2</v>
      </c>
    </row>
    <row r="110" spans="1:12" s="366" customFormat="1" ht="20.399999999999999" x14ac:dyDescent="0.3">
      <c r="A110" s="361" t="s">
        <v>210</v>
      </c>
      <c r="B110" s="362" t="s">
        <v>177</v>
      </c>
      <c r="C110" s="362">
        <v>80.909199999999998</v>
      </c>
      <c r="D110" s="362">
        <v>7.1295000000000002</v>
      </c>
      <c r="E110" s="362" t="s">
        <v>245</v>
      </c>
      <c r="F110" s="362">
        <v>13.5</v>
      </c>
      <c r="G110" s="362">
        <v>13.9556</v>
      </c>
      <c r="H110" s="363" t="s">
        <v>179</v>
      </c>
      <c r="I110" s="364">
        <v>4000000</v>
      </c>
      <c r="J110" s="364">
        <v>4000000</v>
      </c>
      <c r="K110" s="364">
        <v>3236368.51</v>
      </c>
      <c r="L110" s="365">
        <v>1</v>
      </c>
    </row>
    <row r="111" spans="1:12" s="366" customFormat="1" ht="20.399999999999999" x14ac:dyDescent="0.3">
      <c r="A111" s="361" t="s">
        <v>210</v>
      </c>
      <c r="B111" s="362" t="s">
        <v>177</v>
      </c>
      <c r="C111" s="362">
        <v>83.032700000000006</v>
      </c>
      <c r="D111" s="362">
        <v>7.3772000000000002</v>
      </c>
      <c r="E111" s="362" t="s">
        <v>246</v>
      </c>
      <c r="F111" s="362">
        <v>12</v>
      </c>
      <c r="G111" s="362">
        <v>12.36</v>
      </c>
      <c r="H111" s="363" t="s">
        <v>179</v>
      </c>
      <c r="I111" s="364">
        <v>1200000</v>
      </c>
      <c r="J111" s="364">
        <v>1200000</v>
      </c>
      <c r="K111" s="364">
        <v>996392.57</v>
      </c>
      <c r="L111" s="365">
        <v>4</v>
      </c>
    </row>
    <row r="112" spans="1:12" s="366" customFormat="1" ht="20.399999999999999" x14ac:dyDescent="0.3">
      <c r="A112" s="361" t="s">
        <v>210</v>
      </c>
      <c r="B112" s="362" t="s">
        <v>177</v>
      </c>
      <c r="C112" s="362">
        <v>88.836100000000002</v>
      </c>
      <c r="D112" s="362">
        <v>6.1653000000000002</v>
      </c>
      <c r="E112" s="362" t="s">
        <v>247</v>
      </c>
      <c r="F112" s="362">
        <v>12.75</v>
      </c>
      <c r="G112" s="362">
        <v>13.1564</v>
      </c>
      <c r="H112" s="363" t="s">
        <v>179</v>
      </c>
      <c r="I112" s="364">
        <v>230000</v>
      </c>
      <c r="J112" s="364">
        <v>230000</v>
      </c>
      <c r="K112" s="364">
        <v>204323.13</v>
      </c>
      <c r="L112" s="365">
        <v>1</v>
      </c>
    </row>
    <row r="113" spans="1:12" s="366" customFormat="1" ht="20.399999999999999" x14ac:dyDescent="0.3">
      <c r="A113" s="361" t="s">
        <v>210</v>
      </c>
      <c r="B113" s="362" t="s">
        <v>177</v>
      </c>
      <c r="C113" s="362">
        <v>88.917000000000002</v>
      </c>
      <c r="D113" s="362">
        <v>6.1653000000000002</v>
      </c>
      <c r="E113" s="362" t="s">
        <v>248</v>
      </c>
      <c r="F113" s="362">
        <v>12.75</v>
      </c>
      <c r="G113" s="362">
        <v>13.1564</v>
      </c>
      <c r="H113" s="363" t="s">
        <v>179</v>
      </c>
      <c r="I113" s="364">
        <v>237997.21</v>
      </c>
      <c r="J113" s="364">
        <v>237997.21</v>
      </c>
      <c r="K113" s="364">
        <v>211619.91</v>
      </c>
      <c r="L113" s="365">
        <v>2</v>
      </c>
    </row>
    <row r="114" spans="1:12" s="366" customFormat="1" ht="20.399999999999999" x14ac:dyDescent="0.3">
      <c r="A114" s="361" t="s">
        <v>210</v>
      </c>
      <c r="B114" s="362" t="s">
        <v>177</v>
      </c>
      <c r="C114" s="362">
        <v>88.930499999999995</v>
      </c>
      <c r="D114" s="362">
        <v>6.1653000000000002</v>
      </c>
      <c r="E114" s="362" t="s">
        <v>249</v>
      </c>
      <c r="F114" s="362">
        <v>12.75</v>
      </c>
      <c r="G114" s="362">
        <v>13.1564</v>
      </c>
      <c r="H114" s="363" t="s">
        <v>179</v>
      </c>
      <c r="I114" s="364">
        <v>332877.39</v>
      </c>
      <c r="J114" s="364">
        <v>332877.39</v>
      </c>
      <c r="K114" s="364">
        <v>296029.45</v>
      </c>
      <c r="L114" s="365">
        <v>1</v>
      </c>
    </row>
    <row r="115" spans="1:12" s="367" customFormat="1" ht="20.399999999999999" x14ac:dyDescent="0.3">
      <c r="A115" s="361" t="s">
        <v>210</v>
      </c>
      <c r="B115" s="362" t="s">
        <v>177</v>
      </c>
      <c r="C115" s="362">
        <v>88.98</v>
      </c>
      <c r="D115" s="362">
        <v>6.1653000000000002</v>
      </c>
      <c r="E115" s="362" t="s">
        <v>250</v>
      </c>
      <c r="F115" s="362">
        <v>12.65</v>
      </c>
      <c r="G115" s="362">
        <v>13.0501</v>
      </c>
      <c r="H115" s="363" t="s">
        <v>179</v>
      </c>
      <c r="I115" s="364">
        <v>2000000</v>
      </c>
      <c r="J115" s="364">
        <v>2000000</v>
      </c>
      <c r="K115" s="364">
        <v>1779600.16</v>
      </c>
      <c r="L115" s="365">
        <v>1</v>
      </c>
    </row>
    <row r="116" spans="1:12" s="367" customFormat="1" ht="20.399999999999999" x14ac:dyDescent="0.3">
      <c r="A116" s="361" t="s">
        <v>210</v>
      </c>
      <c r="B116" s="362" t="s">
        <v>177</v>
      </c>
      <c r="C116" s="362">
        <v>89.025300000000001</v>
      </c>
      <c r="D116" s="362">
        <v>6.1653000000000002</v>
      </c>
      <c r="E116" s="362" t="s">
        <v>251</v>
      </c>
      <c r="F116" s="362">
        <v>12.75</v>
      </c>
      <c r="G116" s="362">
        <v>13.1564</v>
      </c>
      <c r="H116" s="363" t="s">
        <v>179</v>
      </c>
      <c r="I116" s="364">
        <v>15133.45</v>
      </c>
      <c r="J116" s="364">
        <v>15133.45</v>
      </c>
      <c r="K116" s="364">
        <v>13472.6</v>
      </c>
      <c r="L116" s="365">
        <v>1</v>
      </c>
    </row>
    <row r="117" spans="1:12" s="366" customFormat="1" ht="20.399999999999999" x14ac:dyDescent="0.3">
      <c r="A117" s="361" t="s">
        <v>210</v>
      </c>
      <c r="B117" s="362" t="s">
        <v>177</v>
      </c>
      <c r="C117" s="362">
        <v>89.3994</v>
      </c>
      <c r="D117" s="362">
        <v>6.1653000000000002</v>
      </c>
      <c r="E117" s="362" t="s">
        <v>252</v>
      </c>
      <c r="F117" s="362">
        <v>12.5</v>
      </c>
      <c r="G117" s="362">
        <v>12.890599999999999</v>
      </c>
      <c r="H117" s="363" t="s">
        <v>179</v>
      </c>
      <c r="I117" s="364">
        <v>530346.91</v>
      </c>
      <c r="J117" s="364">
        <v>530346.91</v>
      </c>
      <c r="K117" s="364">
        <v>474126.7</v>
      </c>
      <c r="L117" s="365">
        <v>1</v>
      </c>
    </row>
    <row r="118" spans="1:12" s="366" customFormat="1" ht="20.399999999999999" x14ac:dyDescent="0.3">
      <c r="A118" s="361" t="s">
        <v>210</v>
      </c>
      <c r="B118" s="362" t="s">
        <v>177</v>
      </c>
      <c r="C118" s="362">
        <v>90.0839</v>
      </c>
      <c r="D118" s="362">
        <v>6.1653000000000002</v>
      </c>
      <c r="E118" s="362" t="s">
        <v>253</v>
      </c>
      <c r="F118" s="362">
        <v>12</v>
      </c>
      <c r="G118" s="362">
        <v>12.36</v>
      </c>
      <c r="H118" s="363" t="s">
        <v>179</v>
      </c>
      <c r="I118" s="364">
        <v>10000000</v>
      </c>
      <c r="J118" s="364">
        <v>10000000</v>
      </c>
      <c r="K118" s="364">
        <v>9008385.5700000003</v>
      </c>
      <c r="L118" s="365">
        <v>1</v>
      </c>
    </row>
    <row r="119" spans="1:12" s="366" customFormat="1" ht="20.399999999999999" x14ac:dyDescent="0.3">
      <c r="A119" s="361" t="s">
        <v>210</v>
      </c>
      <c r="B119" s="362" t="s">
        <v>177</v>
      </c>
      <c r="C119" s="362">
        <v>90.096000000000004</v>
      </c>
      <c r="D119" s="362">
        <v>6.1653000000000002</v>
      </c>
      <c r="E119" s="362" t="s">
        <v>248</v>
      </c>
      <c r="F119" s="362">
        <v>12</v>
      </c>
      <c r="G119" s="362">
        <v>12.36</v>
      </c>
      <c r="H119" s="363" t="s">
        <v>179</v>
      </c>
      <c r="I119" s="364">
        <v>243090.36</v>
      </c>
      <c r="J119" s="364">
        <v>243090.36</v>
      </c>
      <c r="K119" s="364">
        <v>219014.65</v>
      </c>
      <c r="L119" s="365">
        <v>1</v>
      </c>
    </row>
    <row r="120" spans="1:12" s="366" customFormat="1" ht="20.399999999999999" x14ac:dyDescent="0.3">
      <c r="A120" s="361" t="s">
        <v>210</v>
      </c>
      <c r="B120" s="362" t="s">
        <v>177</v>
      </c>
      <c r="C120" s="362">
        <v>90.181200000000004</v>
      </c>
      <c r="D120" s="362">
        <v>6.1653000000000002</v>
      </c>
      <c r="E120" s="362" t="s">
        <v>252</v>
      </c>
      <c r="F120" s="362">
        <v>12</v>
      </c>
      <c r="G120" s="362">
        <v>12.36</v>
      </c>
      <c r="H120" s="363" t="s">
        <v>179</v>
      </c>
      <c r="I120" s="364">
        <v>1500000</v>
      </c>
      <c r="J120" s="364">
        <v>1500000</v>
      </c>
      <c r="K120" s="364">
        <v>1352717.32</v>
      </c>
      <c r="L120" s="365">
        <v>1</v>
      </c>
    </row>
    <row r="121" spans="1:12" s="366" customFormat="1" ht="20.399999999999999" x14ac:dyDescent="0.3">
      <c r="A121" s="361" t="s">
        <v>210</v>
      </c>
      <c r="B121" s="362" t="s">
        <v>177</v>
      </c>
      <c r="C121" s="362">
        <v>99.998500000000007</v>
      </c>
      <c r="D121" s="362">
        <v>6.1653000000000002</v>
      </c>
      <c r="E121" s="362" t="s">
        <v>254</v>
      </c>
      <c r="F121" s="362">
        <v>6.1653000000000002</v>
      </c>
      <c r="G121" s="362">
        <v>6.2603</v>
      </c>
      <c r="H121" s="363" t="s">
        <v>179</v>
      </c>
      <c r="I121" s="364">
        <v>16342000</v>
      </c>
      <c r="J121" s="364">
        <v>16342000</v>
      </c>
      <c r="K121" s="364">
        <v>16341754.75</v>
      </c>
      <c r="L121" s="365">
        <v>1</v>
      </c>
    </row>
    <row r="122" spans="1:12" s="366" customFormat="1" ht="20.399999999999999" x14ac:dyDescent="0.3">
      <c r="A122" s="361" t="s">
        <v>208</v>
      </c>
      <c r="B122" s="362" t="s">
        <v>208</v>
      </c>
      <c r="C122" s="362" t="s">
        <v>208</v>
      </c>
      <c r="D122" s="362" t="s">
        <v>208</v>
      </c>
      <c r="E122" s="362" t="s">
        <v>208</v>
      </c>
      <c r="F122" s="362" t="s">
        <v>208</v>
      </c>
      <c r="G122" s="362" t="s">
        <v>208</v>
      </c>
      <c r="H122" s="363" t="s">
        <v>208</v>
      </c>
      <c r="I122" s="370">
        <v>39791243.289999999</v>
      </c>
      <c r="J122" s="370">
        <v>39791243.289999999</v>
      </c>
      <c r="K122" s="370">
        <v>36542851.460000001</v>
      </c>
      <c r="L122" s="307">
        <v>22</v>
      </c>
    </row>
    <row r="123" spans="1:12" s="366" customFormat="1" ht="20.399999999999999" x14ac:dyDescent="0.3">
      <c r="A123" s="304" t="s">
        <v>255</v>
      </c>
      <c r="B123" s="362"/>
      <c r="C123" s="362"/>
      <c r="D123" s="362"/>
      <c r="E123" s="362"/>
      <c r="F123" s="362"/>
      <c r="G123" s="362"/>
      <c r="H123" s="363"/>
      <c r="I123" s="364"/>
      <c r="J123" s="364"/>
      <c r="K123" s="364"/>
      <c r="L123" s="365"/>
    </row>
    <row r="124" spans="1:12" s="366" customFormat="1" ht="20.399999999999999" x14ac:dyDescent="0.3">
      <c r="A124" s="361" t="s">
        <v>210</v>
      </c>
      <c r="B124" s="362" t="s">
        <v>177</v>
      </c>
      <c r="C124" s="362">
        <v>64.179299999999998</v>
      </c>
      <c r="D124" s="362">
        <v>5.36</v>
      </c>
      <c r="E124" s="362" t="s">
        <v>256</v>
      </c>
      <c r="F124" s="362">
        <v>15.25</v>
      </c>
      <c r="G124" s="362">
        <v>16.362400000000001</v>
      </c>
      <c r="H124" s="363" t="s">
        <v>179</v>
      </c>
      <c r="I124" s="364">
        <v>53100</v>
      </c>
      <c r="J124" s="364">
        <v>53100</v>
      </c>
      <c r="K124" s="364">
        <v>34079.230000000003</v>
      </c>
      <c r="L124" s="365">
        <v>1</v>
      </c>
    </row>
    <row r="125" spans="1:12" s="366" customFormat="1" ht="20.399999999999999" x14ac:dyDescent="0.3">
      <c r="A125" s="361" t="s">
        <v>210</v>
      </c>
      <c r="B125" s="362" t="s">
        <v>177</v>
      </c>
      <c r="C125" s="362">
        <v>69.880600000000001</v>
      </c>
      <c r="D125" s="362">
        <v>5.36</v>
      </c>
      <c r="E125" s="362" t="s">
        <v>257</v>
      </c>
      <c r="F125" s="362">
        <v>13.25</v>
      </c>
      <c r="G125" s="362">
        <v>14.085000000000001</v>
      </c>
      <c r="H125" s="363" t="s">
        <v>179</v>
      </c>
      <c r="I125" s="364">
        <v>3235</v>
      </c>
      <c r="J125" s="364">
        <v>3235</v>
      </c>
      <c r="K125" s="364">
        <v>2260.64</v>
      </c>
      <c r="L125" s="365">
        <v>1</v>
      </c>
    </row>
    <row r="126" spans="1:12" s="366" customFormat="1" ht="20.399999999999999" x14ac:dyDescent="0.3">
      <c r="A126" s="361" t="s">
        <v>210</v>
      </c>
      <c r="B126" s="362" t="s">
        <v>177</v>
      </c>
      <c r="C126" s="362">
        <v>70.201099999999997</v>
      </c>
      <c r="D126" s="362">
        <v>5.07</v>
      </c>
      <c r="E126" s="362" t="s">
        <v>258</v>
      </c>
      <c r="F126" s="362">
        <v>15</v>
      </c>
      <c r="G126" s="362">
        <v>16.075500000000002</v>
      </c>
      <c r="H126" s="363" t="s">
        <v>179</v>
      </c>
      <c r="I126" s="364">
        <v>12000</v>
      </c>
      <c r="J126" s="364">
        <v>12000</v>
      </c>
      <c r="K126" s="364">
        <v>8424.1299999999992</v>
      </c>
      <c r="L126" s="365">
        <v>1</v>
      </c>
    </row>
    <row r="127" spans="1:12" s="366" customFormat="1" ht="20.399999999999999" x14ac:dyDescent="0.3">
      <c r="A127" s="361" t="s">
        <v>210</v>
      </c>
      <c r="B127" s="362" t="s">
        <v>177</v>
      </c>
      <c r="C127" s="362">
        <v>86.227000000000004</v>
      </c>
      <c r="D127" s="362">
        <v>4.3</v>
      </c>
      <c r="E127" s="362" t="s">
        <v>259</v>
      </c>
      <c r="F127" s="362">
        <v>11</v>
      </c>
      <c r="G127" s="362">
        <v>11.571899999999999</v>
      </c>
      <c r="H127" s="363" t="s">
        <v>179</v>
      </c>
      <c r="I127" s="364">
        <v>1178.5</v>
      </c>
      <c r="J127" s="364">
        <v>1178.5</v>
      </c>
      <c r="K127" s="364">
        <v>1016.19</v>
      </c>
      <c r="L127" s="365">
        <v>1</v>
      </c>
    </row>
    <row r="128" spans="1:12" s="366" customFormat="1" ht="20.399999999999999" x14ac:dyDescent="0.3">
      <c r="A128" s="361" t="s">
        <v>208</v>
      </c>
      <c r="B128" s="362" t="s">
        <v>208</v>
      </c>
      <c r="C128" s="362" t="s">
        <v>208</v>
      </c>
      <c r="D128" s="362" t="s">
        <v>208</v>
      </c>
      <c r="E128" s="362" t="s">
        <v>208</v>
      </c>
      <c r="F128" s="362" t="s">
        <v>208</v>
      </c>
      <c r="G128" s="362" t="s">
        <v>208</v>
      </c>
      <c r="H128" s="363" t="s">
        <v>208</v>
      </c>
      <c r="I128" s="370">
        <v>69513.5</v>
      </c>
      <c r="J128" s="370">
        <v>69513.5</v>
      </c>
      <c r="K128" s="370">
        <v>45780.19</v>
      </c>
      <c r="L128" s="307">
        <v>4</v>
      </c>
    </row>
    <row r="129" spans="1:12" s="367" customFormat="1" ht="20.399999999999999" x14ac:dyDescent="0.3">
      <c r="A129" s="304" t="s">
        <v>260</v>
      </c>
      <c r="B129" s="362"/>
      <c r="C129" s="362"/>
      <c r="D129" s="362"/>
      <c r="E129" s="362"/>
      <c r="F129" s="362"/>
      <c r="G129" s="362"/>
      <c r="H129" s="363"/>
      <c r="I129" s="364"/>
      <c r="J129" s="364"/>
      <c r="K129" s="364"/>
      <c r="L129" s="365"/>
    </row>
    <row r="130" spans="1:12" s="367" customFormat="1" ht="20.399999999999999" x14ac:dyDescent="0.3">
      <c r="A130" s="361" t="s">
        <v>510</v>
      </c>
      <c r="B130" s="362" t="s">
        <v>177</v>
      </c>
      <c r="C130" s="362">
        <v>100</v>
      </c>
      <c r="D130" s="362">
        <v>1.9822</v>
      </c>
      <c r="E130" s="362" t="s">
        <v>261</v>
      </c>
      <c r="F130" s="362">
        <v>1.9822</v>
      </c>
      <c r="G130" s="362" t="s">
        <v>262</v>
      </c>
      <c r="H130" s="363" t="s">
        <v>178</v>
      </c>
      <c r="I130" s="364">
        <v>23044324.190000001</v>
      </c>
      <c r="J130" s="364">
        <v>23000000</v>
      </c>
      <c r="K130" s="364">
        <v>23000000</v>
      </c>
      <c r="L130" s="365">
        <v>4</v>
      </c>
    </row>
    <row r="131" spans="1:12" s="366" customFormat="1" ht="20.399999999999999" x14ac:dyDescent="0.3">
      <c r="A131" s="361" t="s">
        <v>510</v>
      </c>
      <c r="B131" s="362" t="s">
        <v>177</v>
      </c>
      <c r="C131" s="362">
        <v>100</v>
      </c>
      <c r="D131" s="362">
        <v>2.4769999999999999</v>
      </c>
      <c r="E131" s="362" t="s">
        <v>263</v>
      </c>
      <c r="F131" s="362">
        <v>2.4769999999999999</v>
      </c>
      <c r="G131" s="362">
        <v>2.5</v>
      </c>
      <c r="H131" s="363" t="s">
        <v>178</v>
      </c>
      <c r="I131" s="364">
        <v>5031306.53</v>
      </c>
      <c r="J131" s="364">
        <v>5000000</v>
      </c>
      <c r="K131" s="364">
        <v>5000000</v>
      </c>
      <c r="L131" s="365">
        <v>1</v>
      </c>
    </row>
    <row r="132" spans="1:12" s="366" customFormat="1" ht="20.399999999999999" x14ac:dyDescent="0.3">
      <c r="A132" s="361" t="s">
        <v>510</v>
      </c>
      <c r="B132" s="362" t="s">
        <v>177</v>
      </c>
      <c r="C132" s="362">
        <v>100</v>
      </c>
      <c r="D132" s="362">
        <v>2.7315</v>
      </c>
      <c r="E132" s="362" t="s">
        <v>264</v>
      </c>
      <c r="F132" s="362">
        <v>2.7315</v>
      </c>
      <c r="G132" s="362">
        <v>2.75</v>
      </c>
      <c r="H132" s="363" t="s">
        <v>178</v>
      </c>
      <c r="I132" s="364">
        <v>2534333.4399999999</v>
      </c>
      <c r="J132" s="364">
        <v>2500000</v>
      </c>
      <c r="K132" s="364">
        <v>2500000</v>
      </c>
      <c r="L132" s="365">
        <v>1</v>
      </c>
    </row>
    <row r="133" spans="1:12" s="366" customFormat="1" ht="20.399999999999999" x14ac:dyDescent="0.3">
      <c r="A133" s="361" t="s">
        <v>511</v>
      </c>
      <c r="B133" s="362" t="s">
        <v>177</v>
      </c>
      <c r="C133" s="362">
        <v>100</v>
      </c>
      <c r="D133" s="362">
        <v>2.4769999999999999</v>
      </c>
      <c r="E133" s="362" t="s">
        <v>263</v>
      </c>
      <c r="F133" s="362">
        <v>2.4769999999999999</v>
      </c>
      <c r="G133" s="362">
        <v>2.5</v>
      </c>
      <c r="H133" s="363" t="s">
        <v>178</v>
      </c>
      <c r="I133" s="364">
        <v>2515653.2599999998</v>
      </c>
      <c r="J133" s="364">
        <v>2500000</v>
      </c>
      <c r="K133" s="364">
        <v>2500000</v>
      </c>
      <c r="L133" s="365">
        <v>1</v>
      </c>
    </row>
    <row r="134" spans="1:12" s="367" customFormat="1" ht="20.399999999999999" x14ac:dyDescent="0.3">
      <c r="A134" s="361" t="s">
        <v>511</v>
      </c>
      <c r="B134" s="362" t="s">
        <v>177</v>
      </c>
      <c r="C134" s="362">
        <v>100</v>
      </c>
      <c r="D134" s="362">
        <v>2.7385000000000002</v>
      </c>
      <c r="E134" s="362" t="s">
        <v>265</v>
      </c>
      <c r="F134" s="362">
        <v>2.7385000000000002</v>
      </c>
      <c r="G134" s="362">
        <v>2.7498999999999998</v>
      </c>
      <c r="H134" s="363" t="s">
        <v>178</v>
      </c>
      <c r="I134" s="364">
        <v>5095086.8099999996</v>
      </c>
      <c r="J134" s="364">
        <v>5000000</v>
      </c>
      <c r="K134" s="364">
        <v>5000000</v>
      </c>
      <c r="L134" s="365">
        <v>1</v>
      </c>
    </row>
    <row r="135" spans="1:12" s="367" customFormat="1" ht="20.399999999999999" x14ac:dyDescent="0.3">
      <c r="A135" s="361" t="s">
        <v>511</v>
      </c>
      <c r="B135" s="362" t="s">
        <v>177</v>
      </c>
      <c r="C135" s="362">
        <v>100.7153</v>
      </c>
      <c r="D135" s="362">
        <v>9.8000000000000007</v>
      </c>
      <c r="E135" s="362" t="s">
        <v>266</v>
      </c>
      <c r="F135" s="362">
        <v>9</v>
      </c>
      <c r="G135" s="362">
        <v>9.0044000000000004</v>
      </c>
      <c r="H135" s="363" t="s">
        <v>178</v>
      </c>
      <c r="I135" s="364">
        <v>549136.1</v>
      </c>
      <c r="J135" s="364">
        <v>500000</v>
      </c>
      <c r="K135" s="364">
        <v>503576.65</v>
      </c>
      <c r="L135" s="365">
        <v>1</v>
      </c>
    </row>
    <row r="136" spans="1:12" s="366" customFormat="1" ht="20.399999999999999" x14ac:dyDescent="0.3">
      <c r="A136" s="361" t="s">
        <v>508</v>
      </c>
      <c r="B136" s="362" t="s">
        <v>177</v>
      </c>
      <c r="C136" s="362">
        <v>100</v>
      </c>
      <c r="D136" s="362">
        <v>2.4769999999999999</v>
      </c>
      <c r="E136" s="362" t="s">
        <v>263</v>
      </c>
      <c r="F136" s="362">
        <v>2.4769999999999999</v>
      </c>
      <c r="G136" s="362">
        <v>2.5</v>
      </c>
      <c r="H136" s="363" t="s">
        <v>178</v>
      </c>
      <c r="I136" s="364">
        <v>13584527.619999999</v>
      </c>
      <c r="J136" s="364">
        <v>13500000</v>
      </c>
      <c r="K136" s="364">
        <v>13500000</v>
      </c>
      <c r="L136" s="365">
        <v>2</v>
      </c>
    </row>
    <row r="137" spans="1:12" s="366" customFormat="1" ht="20.399999999999999" x14ac:dyDescent="0.3">
      <c r="A137" s="361" t="s">
        <v>508</v>
      </c>
      <c r="B137" s="362" t="s">
        <v>177</v>
      </c>
      <c r="C137" s="362">
        <v>100</v>
      </c>
      <c r="D137" s="362">
        <v>2.4773999999999998</v>
      </c>
      <c r="E137" s="362" t="s">
        <v>267</v>
      </c>
      <c r="F137" s="362">
        <v>2.4773999999999998</v>
      </c>
      <c r="G137" s="362">
        <v>2.5</v>
      </c>
      <c r="H137" s="363" t="s">
        <v>178</v>
      </c>
      <c r="I137" s="364">
        <v>4026425.6</v>
      </c>
      <c r="J137" s="364">
        <v>4000000</v>
      </c>
      <c r="K137" s="364">
        <v>4000000</v>
      </c>
      <c r="L137" s="365">
        <v>1</v>
      </c>
    </row>
    <row r="138" spans="1:12" s="366" customFormat="1" ht="20.399999999999999" x14ac:dyDescent="0.3">
      <c r="A138" s="361" t="s">
        <v>512</v>
      </c>
      <c r="B138" s="362" t="s">
        <v>177</v>
      </c>
      <c r="C138" s="362">
        <v>99.800899999999999</v>
      </c>
      <c r="D138" s="362">
        <v>8.9499999999999993</v>
      </c>
      <c r="E138" s="362" t="s">
        <v>264</v>
      </c>
      <c r="F138" s="362">
        <v>8.9499999999999993</v>
      </c>
      <c r="G138" s="362">
        <v>9.1491000000000007</v>
      </c>
      <c r="H138" s="363" t="s">
        <v>178</v>
      </c>
      <c r="I138" s="364">
        <v>109124.03</v>
      </c>
      <c r="J138" s="364">
        <v>100000</v>
      </c>
      <c r="K138" s="364">
        <v>99800.88</v>
      </c>
      <c r="L138" s="365">
        <v>1</v>
      </c>
    </row>
    <row r="139" spans="1:12" s="366" customFormat="1" ht="20.399999999999999" x14ac:dyDescent="0.3">
      <c r="A139" s="361" t="s">
        <v>512</v>
      </c>
      <c r="B139" s="362" t="s">
        <v>177</v>
      </c>
      <c r="C139" s="362">
        <v>99.802000000000007</v>
      </c>
      <c r="D139" s="362">
        <v>8.9499999999999993</v>
      </c>
      <c r="E139" s="362" t="s">
        <v>268</v>
      </c>
      <c r="F139" s="362">
        <v>8.9499999999999993</v>
      </c>
      <c r="G139" s="362">
        <v>9.1537000000000006</v>
      </c>
      <c r="H139" s="363" t="s">
        <v>178</v>
      </c>
      <c r="I139" s="364">
        <v>109099.17</v>
      </c>
      <c r="J139" s="364">
        <v>100000</v>
      </c>
      <c r="K139" s="364">
        <v>99801.95</v>
      </c>
      <c r="L139" s="365">
        <v>1</v>
      </c>
    </row>
    <row r="140" spans="1:12" s="366" customFormat="1" ht="20.399999999999999" x14ac:dyDescent="0.3">
      <c r="A140" s="361" t="s">
        <v>512</v>
      </c>
      <c r="B140" s="362" t="s">
        <v>177</v>
      </c>
      <c r="C140" s="362">
        <v>99.810699999999997</v>
      </c>
      <c r="D140" s="362">
        <v>8.9499999999999993</v>
      </c>
      <c r="E140" s="362" t="s">
        <v>269</v>
      </c>
      <c r="F140" s="362">
        <v>8.9499999999999993</v>
      </c>
      <c r="G140" s="362">
        <v>9.1974999999999998</v>
      </c>
      <c r="H140" s="363" t="s">
        <v>178</v>
      </c>
      <c r="I140" s="364">
        <v>327372.09000000003</v>
      </c>
      <c r="J140" s="364">
        <v>300000</v>
      </c>
      <c r="K140" s="364">
        <v>299431.98</v>
      </c>
      <c r="L140" s="365">
        <v>3</v>
      </c>
    </row>
    <row r="141" spans="1:12" s="366" customFormat="1" ht="20.399999999999999" x14ac:dyDescent="0.3">
      <c r="A141" s="361" t="s">
        <v>512</v>
      </c>
      <c r="B141" s="362" t="s">
        <v>177</v>
      </c>
      <c r="C141" s="362">
        <v>99.953000000000003</v>
      </c>
      <c r="D141" s="362">
        <v>8.9</v>
      </c>
      <c r="E141" s="362" t="s">
        <v>270</v>
      </c>
      <c r="F141" s="362">
        <v>8.9</v>
      </c>
      <c r="G141" s="362">
        <v>9.1690000000000005</v>
      </c>
      <c r="H141" s="363" t="s">
        <v>178</v>
      </c>
      <c r="I141" s="364">
        <v>209147.22</v>
      </c>
      <c r="J141" s="364">
        <v>200000</v>
      </c>
      <c r="K141" s="364">
        <v>199906.1</v>
      </c>
      <c r="L141" s="365">
        <v>2</v>
      </c>
    </row>
    <row r="142" spans="1:12" s="366" customFormat="1" ht="20.399999999999999" x14ac:dyDescent="0.3">
      <c r="A142" s="361" t="s">
        <v>512</v>
      </c>
      <c r="B142" s="362" t="s">
        <v>177</v>
      </c>
      <c r="C142" s="362">
        <v>100</v>
      </c>
      <c r="D142" s="362">
        <v>2.7315999999999998</v>
      </c>
      <c r="E142" s="362" t="s">
        <v>271</v>
      </c>
      <c r="F142" s="362">
        <v>2.7315999999999998</v>
      </c>
      <c r="G142" s="362">
        <v>2.75</v>
      </c>
      <c r="H142" s="363" t="s">
        <v>178</v>
      </c>
      <c r="I142" s="364">
        <v>1470024.15</v>
      </c>
      <c r="J142" s="364">
        <v>1450000</v>
      </c>
      <c r="K142" s="364">
        <v>1450000</v>
      </c>
      <c r="L142" s="365">
        <v>2</v>
      </c>
    </row>
    <row r="143" spans="1:12" s="366" customFormat="1" ht="20.399999999999999" x14ac:dyDescent="0.3">
      <c r="A143" s="361" t="s">
        <v>512</v>
      </c>
      <c r="B143" s="362" t="s">
        <v>177</v>
      </c>
      <c r="C143" s="362">
        <v>100.0762</v>
      </c>
      <c r="D143" s="362">
        <v>9.4499999999999993</v>
      </c>
      <c r="E143" s="362" t="s">
        <v>272</v>
      </c>
      <c r="F143" s="362">
        <v>8.9</v>
      </c>
      <c r="G143" s="362">
        <v>9.0822000000000003</v>
      </c>
      <c r="H143" s="363" t="s">
        <v>178</v>
      </c>
      <c r="I143" s="364">
        <v>1096075</v>
      </c>
      <c r="J143" s="364">
        <v>1000000</v>
      </c>
      <c r="K143" s="364">
        <v>1000761.9</v>
      </c>
      <c r="L143" s="365">
        <v>1</v>
      </c>
    </row>
    <row r="144" spans="1:12" s="366" customFormat="1" ht="20.399999999999999" x14ac:dyDescent="0.3">
      <c r="A144" s="361" t="s">
        <v>509</v>
      </c>
      <c r="B144" s="362" t="s">
        <v>177</v>
      </c>
      <c r="C144" s="362">
        <v>100</v>
      </c>
      <c r="D144" s="362">
        <v>2.7322000000000002</v>
      </c>
      <c r="E144" s="362" t="s">
        <v>273</v>
      </c>
      <c r="F144" s="362">
        <v>2.7322000000000002</v>
      </c>
      <c r="G144" s="362">
        <v>2.7498999999999998</v>
      </c>
      <c r="H144" s="363" t="s">
        <v>178</v>
      </c>
      <c r="I144" s="364">
        <v>10143440.5</v>
      </c>
      <c r="J144" s="364">
        <v>10000000</v>
      </c>
      <c r="K144" s="364">
        <v>10000000</v>
      </c>
      <c r="L144" s="365">
        <v>1</v>
      </c>
    </row>
    <row r="145" spans="1:12" s="366" customFormat="1" ht="20.399999999999999" x14ac:dyDescent="0.3">
      <c r="A145" s="361" t="s">
        <v>509</v>
      </c>
      <c r="B145" s="362" t="s">
        <v>177</v>
      </c>
      <c r="C145" s="362">
        <v>100</v>
      </c>
      <c r="D145" s="362">
        <v>2.7385000000000002</v>
      </c>
      <c r="E145" s="362" t="s">
        <v>265</v>
      </c>
      <c r="F145" s="362">
        <v>2.7385000000000002</v>
      </c>
      <c r="G145" s="362">
        <v>2.7498999999999998</v>
      </c>
      <c r="H145" s="363" t="s">
        <v>178</v>
      </c>
      <c r="I145" s="364">
        <v>10190173.609999999</v>
      </c>
      <c r="J145" s="364">
        <v>10000000</v>
      </c>
      <c r="K145" s="364">
        <v>10000000</v>
      </c>
      <c r="L145" s="365">
        <v>1</v>
      </c>
    </row>
    <row r="146" spans="1:12" s="366" customFormat="1" ht="20.399999999999999" x14ac:dyDescent="0.3">
      <c r="A146" s="361" t="s">
        <v>509</v>
      </c>
      <c r="B146" s="362" t="s">
        <v>177</v>
      </c>
      <c r="C146" s="362">
        <v>100</v>
      </c>
      <c r="D146" s="362">
        <v>6</v>
      </c>
      <c r="E146" s="362" t="s">
        <v>274</v>
      </c>
      <c r="F146" s="362">
        <v>6</v>
      </c>
      <c r="G146" s="362">
        <v>6.1677999999999997</v>
      </c>
      <c r="H146" s="363" t="s">
        <v>178</v>
      </c>
      <c r="I146" s="364">
        <v>19095000</v>
      </c>
      <c r="J146" s="364">
        <v>19000000</v>
      </c>
      <c r="K146" s="364">
        <v>19000000</v>
      </c>
      <c r="L146" s="365">
        <v>2</v>
      </c>
    </row>
    <row r="147" spans="1:12" s="366" customFormat="1" ht="20.399999999999999" x14ac:dyDescent="0.3">
      <c r="A147" s="361" t="s">
        <v>560</v>
      </c>
      <c r="B147" s="362" t="s">
        <v>177</v>
      </c>
      <c r="C147" s="362">
        <v>99.719700000000003</v>
      </c>
      <c r="D147" s="362">
        <v>8</v>
      </c>
      <c r="E147" s="362" t="s">
        <v>275</v>
      </c>
      <c r="F147" s="362">
        <v>9</v>
      </c>
      <c r="G147" s="362">
        <v>9.3394999999999992</v>
      </c>
      <c r="H147" s="363" t="s">
        <v>178</v>
      </c>
      <c r="I147" s="364">
        <v>108111.11</v>
      </c>
      <c r="J147" s="364">
        <v>100000</v>
      </c>
      <c r="K147" s="364">
        <v>99719.69</v>
      </c>
      <c r="L147" s="365">
        <v>1</v>
      </c>
    </row>
    <row r="148" spans="1:12" s="366" customFormat="1" ht="20.399999999999999" x14ac:dyDescent="0.3">
      <c r="A148" s="361" t="s">
        <v>560</v>
      </c>
      <c r="B148" s="362" t="s">
        <v>177</v>
      </c>
      <c r="C148" s="362">
        <v>100</v>
      </c>
      <c r="D148" s="362">
        <v>1.9822</v>
      </c>
      <c r="E148" s="362" t="s">
        <v>261</v>
      </c>
      <c r="F148" s="362">
        <v>1.9822</v>
      </c>
      <c r="G148" s="362" t="s">
        <v>262</v>
      </c>
      <c r="H148" s="363" t="s">
        <v>178</v>
      </c>
      <c r="I148" s="364">
        <v>13025052.800000001</v>
      </c>
      <c r="J148" s="364">
        <v>13000000</v>
      </c>
      <c r="K148" s="364">
        <v>13000000</v>
      </c>
      <c r="L148" s="365">
        <v>3</v>
      </c>
    </row>
    <row r="149" spans="1:12" s="366" customFormat="1" ht="20.399999999999999" x14ac:dyDescent="0.3">
      <c r="A149" s="361" t="s">
        <v>560</v>
      </c>
      <c r="B149" s="362" t="s">
        <v>177</v>
      </c>
      <c r="C149" s="362">
        <v>100.0309</v>
      </c>
      <c r="D149" s="362">
        <v>8.5</v>
      </c>
      <c r="E149" s="362" t="s">
        <v>276</v>
      </c>
      <c r="F149" s="362">
        <v>7.85</v>
      </c>
      <c r="G149" s="362">
        <v>8.1496999999999993</v>
      </c>
      <c r="H149" s="363" t="s">
        <v>178</v>
      </c>
      <c r="I149" s="364">
        <v>252006.94</v>
      </c>
      <c r="J149" s="364">
        <v>250000</v>
      </c>
      <c r="K149" s="364">
        <v>250077.24</v>
      </c>
      <c r="L149" s="365">
        <v>1</v>
      </c>
    </row>
    <row r="150" spans="1:12" s="366" customFormat="1" ht="20.399999999999999" x14ac:dyDescent="0.3">
      <c r="A150" s="361" t="s">
        <v>561</v>
      </c>
      <c r="B150" s="362" t="s">
        <v>177</v>
      </c>
      <c r="C150" s="362">
        <v>100</v>
      </c>
      <c r="D150" s="362">
        <v>2.7315999999999998</v>
      </c>
      <c r="E150" s="362" t="s">
        <v>271</v>
      </c>
      <c r="F150" s="362">
        <v>2.7315999999999998</v>
      </c>
      <c r="G150" s="362">
        <v>2.75</v>
      </c>
      <c r="H150" s="363" t="s">
        <v>178</v>
      </c>
      <c r="I150" s="364">
        <v>3041429.27</v>
      </c>
      <c r="J150" s="364">
        <v>3000000</v>
      </c>
      <c r="K150" s="364">
        <v>3000000</v>
      </c>
      <c r="L150" s="365">
        <v>1</v>
      </c>
    </row>
    <row r="151" spans="1:12" s="366" customFormat="1" ht="20.399999999999999" x14ac:dyDescent="0.3">
      <c r="A151" s="361" t="s">
        <v>561</v>
      </c>
      <c r="B151" s="362" t="s">
        <v>177</v>
      </c>
      <c r="C151" s="362">
        <v>100</v>
      </c>
      <c r="D151" s="362">
        <v>9.8000000000000007</v>
      </c>
      <c r="E151" s="362" t="s">
        <v>264</v>
      </c>
      <c r="F151" s="362">
        <v>9.8000000000000007</v>
      </c>
      <c r="G151" s="362">
        <v>10.0387</v>
      </c>
      <c r="H151" s="363" t="s">
        <v>178</v>
      </c>
      <c r="I151" s="364">
        <v>786954.17</v>
      </c>
      <c r="J151" s="364">
        <v>750000</v>
      </c>
      <c r="K151" s="364">
        <v>750000</v>
      </c>
      <c r="L151" s="365">
        <v>1</v>
      </c>
    </row>
    <row r="152" spans="1:12" s="366" customFormat="1" ht="20.399999999999999" x14ac:dyDescent="0.3">
      <c r="A152" s="361" t="s">
        <v>561</v>
      </c>
      <c r="B152" s="362" t="s">
        <v>177</v>
      </c>
      <c r="C152" s="362">
        <v>100</v>
      </c>
      <c r="D152" s="362">
        <v>2.7343999999999999</v>
      </c>
      <c r="E152" s="362" t="s">
        <v>277</v>
      </c>
      <c r="F152" s="362">
        <v>2.7343999999999999</v>
      </c>
      <c r="G152" s="362">
        <v>2.75</v>
      </c>
      <c r="H152" s="363" t="s">
        <v>178</v>
      </c>
      <c r="I152" s="364">
        <v>1523926</v>
      </c>
      <c r="J152" s="364">
        <v>1500000</v>
      </c>
      <c r="K152" s="364">
        <v>1500000</v>
      </c>
      <c r="L152" s="365">
        <v>1</v>
      </c>
    </row>
    <row r="153" spans="1:12" s="366" customFormat="1" ht="20.399999999999999" x14ac:dyDescent="0.3">
      <c r="A153" s="361" t="s">
        <v>562</v>
      </c>
      <c r="B153" s="362" t="s">
        <v>177</v>
      </c>
      <c r="C153" s="362">
        <v>99.323300000000003</v>
      </c>
      <c r="D153" s="362">
        <v>9.4</v>
      </c>
      <c r="E153" s="362" t="s">
        <v>278</v>
      </c>
      <c r="F153" s="362">
        <v>10.61</v>
      </c>
      <c r="G153" s="362">
        <v>10.961600000000001</v>
      </c>
      <c r="H153" s="363" t="s">
        <v>178</v>
      </c>
      <c r="I153" s="364">
        <v>52002.559999999998</v>
      </c>
      <c r="J153" s="364">
        <v>47443.74</v>
      </c>
      <c r="K153" s="364">
        <v>47122.69</v>
      </c>
      <c r="L153" s="365">
        <v>1</v>
      </c>
    </row>
    <row r="154" spans="1:12" s="366" customFormat="1" ht="20.399999999999999" x14ac:dyDescent="0.3">
      <c r="A154" s="361" t="s">
        <v>563</v>
      </c>
      <c r="B154" s="362" t="s">
        <v>177</v>
      </c>
      <c r="C154" s="362">
        <v>100</v>
      </c>
      <c r="D154" s="362">
        <v>10.25</v>
      </c>
      <c r="E154" s="362" t="s">
        <v>279</v>
      </c>
      <c r="F154" s="362">
        <v>10.25</v>
      </c>
      <c r="G154" s="362">
        <v>10.242900000000001</v>
      </c>
      <c r="H154" s="363" t="s">
        <v>178</v>
      </c>
      <c r="I154" s="364">
        <v>88313.89</v>
      </c>
      <c r="J154" s="364">
        <v>80000</v>
      </c>
      <c r="K154" s="364">
        <v>80000</v>
      </c>
      <c r="L154" s="365">
        <v>1</v>
      </c>
    </row>
    <row r="155" spans="1:12" s="366" customFormat="1" ht="20.399999999999999" x14ac:dyDescent="0.3">
      <c r="A155" s="361" t="s">
        <v>280</v>
      </c>
      <c r="B155" s="362" t="s">
        <v>177</v>
      </c>
      <c r="C155" s="362">
        <v>100</v>
      </c>
      <c r="D155" s="362">
        <v>9.25</v>
      </c>
      <c r="E155" s="362" t="s">
        <v>281</v>
      </c>
      <c r="F155" s="362">
        <v>9.25</v>
      </c>
      <c r="G155" s="362">
        <v>9.2431000000000001</v>
      </c>
      <c r="H155" s="363" t="s">
        <v>178</v>
      </c>
      <c r="I155" s="364">
        <v>8150.61</v>
      </c>
      <c r="J155" s="364">
        <v>7450</v>
      </c>
      <c r="K155" s="364">
        <v>7450</v>
      </c>
      <c r="L155" s="365">
        <v>1</v>
      </c>
    </row>
    <row r="156" spans="1:12" s="366" customFormat="1" ht="20.399999999999999" x14ac:dyDescent="0.3">
      <c r="A156" s="361" t="s">
        <v>280</v>
      </c>
      <c r="B156" s="362" t="s">
        <v>177</v>
      </c>
      <c r="C156" s="362">
        <v>100</v>
      </c>
      <c r="D156" s="362">
        <v>9.4</v>
      </c>
      <c r="E156" s="362" t="s">
        <v>264</v>
      </c>
      <c r="F156" s="362">
        <v>9.4</v>
      </c>
      <c r="G156" s="362">
        <v>9.6196000000000002</v>
      </c>
      <c r="H156" s="363" t="s">
        <v>178</v>
      </c>
      <c r="I156" s="364">
        <v>785445.83</v>
      </c>
      <c r="J156" s="364">
        <v>750000</v>
      </c>
      <c r="K156" s="364">
        <v>750000</v>
      </c>
      <c r="L156" s="365">
        <v>1</v>
      </c>
    </row>
    <row r="157" spans="1:12" s="366" customFormat="1" ht="20.399999999999999" x14ac:dyDescent="0.3">
      <c r="A157" s="361" t="s">
        <v>280</v>
      </c>
      <c r="B157" s="362" t="s">
        <v>177</v>
      </c>
      <c r="C157" s="362">
        <v>100</v>
      </c>
      <c r="D157" s="362">
        <v>9.5</v>
      </c>
      <c r="E157" s="362" t="s">
        <v>281</v>
      </c>
      <c r="F157" s="362">
        <v>9.5</v>
      </c>
      <c r="G157" s="362">
        <v>9.4926999999999992</v>
      </c>
      <c r="H157" s="363" t="s">
        <v>178</v>
      </c>
      <c r="I157" s="364">
        <v>109658.33</v>
      </c>
      <c r="J157" s="364">
        <v>100000</v>
      </c>
      <c r="K157" s="364">
        <v>100000</v>
      </c>
      <c r="L157" s="365">
        <v>1</v>
      </c>
    </row>
    <row r="158" spans="1:12" s="366" customFormat="1" ht="20.399999999999999" x14ac:dyDescent="0.3">
      <c r="A158" s="361" t="s">
        <v>280</v>
      </c>
      <c r="B158" s="362" t="s">
        <v>177</v>
      </c>
      <c r="C158" s="362">
        <v>100</v>
      </c>
      <c r="D158" s="362">
        <v>9.6</v>
      </c>
      <c r="E158" s="362" t="s">
        <v>281</v>
      </c>
      <c r="F158" s="362">
        <v>9.6</v>
      </c>
      <c r="G158" s="362">
        <v>9.5925999999999991</v>
      </c>
      <c r="H158" s="363" t="s">
        <v>178</v>
      </c>
      <c r="I158" s="364">
        <v>10981.49</v>
      </c>
      <c r="J158" s="364">
        <v>10005</v>
      </c>
      <c r="K158" s="364">
        <v>10005</v>
      </c>
      <c r="L158" s="365">
        <v>1</v>
      </c>
    </row>
    <row r="159" spans="1:12" s="366" customFormat="1" ht="20.399999999999999" x14ac:dyDescent="0.3">
      <c r="A159" s="361" t="s">
        <v>566</v>
      </c>
      <c r="B159" s="362" t="s">
        <v>177</v>
      </c>
      <c r="C159" s="362">
        <v>100</v>
      </c>
      <c r="D159" s="362">
        <v>2.7315999999999998</v>
      </c>
      <c r="E159" s="362" t="s">
        <v>271</v>
      </c>
      <c r="F159" s="362">
        <v>2.7315999999999998</v>
      </c>
      <c r="G159" s="362">
        <v>2.75</v>
      </c>
      <c r="H159" s="363" t="s">
        <v>178</v>
      </c>
      <c r="I159" s="364">
        <v>3041429.27</v>
      </c>
      <c r="J159" s="364">
        <v>3000000</v>
      </c>
      <c r="K159" s="364">
        <v>3000000</v>
      </c>
      <c r="L159" s="365">
        <v>1</v>
      </c>
    </row>
    <row r="160" spans="1:12" s="366" customFormat="1" ht="20.399999999999999" x14ac:dyDescent="0.3">
      <c r="A160" s="361" t="s">
        <v>566</v>
      </c>
      <c r="B160" s="362" t="s">
        <v>177</v>
      </c>
      <c r="C160" s="362">
        <v>100</v>
      </c>
      <c r="D160" s="362">
        <v>2.7330000000000001</v>
      </c>
      <c r="E160" s="362" t="s">
        <v>282</v>
      </c>
      <c r="F160" s="362">
        <v>2.7330000000000001</v>
      </c>
      <c r="G160" s="362">
        <v>2.75</v>
      </c>
      <c r="H160" s="363" t="s">
        <v>178</v>
      </c>
      <c r="I160" s="364">
        <v>2029759.33</v>
      </c>
      <c r="J160" s="364">
        <v>2000000</v>
      </c>
      <c r="K160" s="364">
        <v>2000000</v>
      </c>
      <c r="L160" s="365">
        <v>1</v>
      </c>
    </row>
    <row r="161" spans="1:12" s="366" customFormat="1" ht="20.399999999999999" x14ac:dyDescent="0.3">
      <c r="A161" s="361" t="s">
        <v>564</v>
      </c>
      <c r="B161" s="362" t="s">
        <v>177</v>
      </c>
      <c r="C161" s="362">
        <v>100</v>
      </c>
      <c r="D161" s="362">
        <v>2.7315999999999998</v>
      </c>
      <c r="E161" s="362" t="s">
        <v>271</v>
      </c>
      <c r="F161" s="362">
        <v>2.7315999999999998</v>
      </c>
      <c r="G161" s="362">
        <v>2.75</v>
      </c>
      <c r="H161" s="363" t="s">
        <v>178</v>
      </c>
      <c r="I161" s="364">
        <v>1013809.76</v>
      </c>
      <c r="J161" s="364">
        <v>1000000</v>
      </c>
      <c r="K161" s="364">
        <v>1000000</v>
      </c>
      <c r="L161" s="365">
        <v>1</v>
      </c>
    </row>
    <row r="162" spans="1:12" s="366" customFormat="1" ht="20.399999999999999" x14ac:dyDescent="0.3">
      <c r="A162" s="361" t="s">
        <v>208</v>
      </c>
      <c r="B162" s="362" t="s">
        <v>208</v>
      </c>
      <c r="C162" s="362" t="s">
        <v>208</v>
      </c>
      <c r="D162" s="362" t="s">
        <v>208</v>
      </c>
      <c r="E162" s="362" t="s">
        <v>208</v>
      </c>
      <c r="F162" s="362" t="s">
        <v>208</v>
      </c>
      <c r="G162" s="362" t="s">
        <v>208</v>
      </c>
      <c r="H162" s="363" t="s">
        <v>208</v>
      </c>
      <c r="I162" s="370">
        <v>125007280.68000001</v>
      </c>
      <c r="J162" s="370">
        <v>123744898.73999999</v>
      </c>
      <c r="K162" s="370">
        <v>123747654.08</v>
      </c>
      <c r="L162" s="307">
        <v>43</v>
      </c>
    </row>
    <row r="163" spans="1:12" s="366" customFormat="1" ht="20.399999999999999" x14ac:dyDescent="0.3">
      <c r="A163" s="304" t="s">
        <v>283</v>
      </c>
      <c r="B163" s="362"/>
      <c r="C163" s="362"/>
      <c r="D163" s="362"/>
      <c r="E163" s="362"/>
      <c r="F163" s="362"/>
      <c r="G163" s="362"/>
      <c r="H163" s="363"/>
      <c r="I163" s="364"/>
      <c r="J163" s="364"/>
      <c r="K163" s="364"/>
      <c r="L163" s="365"/>
    </row>
    <row r="164" spans="1:12" s="366" customFormat="1" ht="20.399999999999999" x14ac:dyDescent="0.3">
      <c r="A164" s="361" t="s">
        <v>554</v>
      </c>
      <c r="B164" s="362" t="s">
        <v>177</v>
      </c>
      <c r="C164" s="362">
        <v>99.986199999999997</v>
      </c>
      <c r="D164" s="362">
        <v>8.75</v>
      </c>
      <c r="E164" s="362" t="s">
        <v>284</v>
      </c>
      <c r="F164" s="362">
        <v>8.75</v>
      </c>
      <c r="G164" s="362">
        <v>8.9480000000000004</v>
      </c>
      <c r="H164" s="363" t="s">
        <v>178</v>
      </c>
      <c r="I164" s="364">
        <v>104569.44</v>
      </c>
      <c r="J164" s="364">
        <v>100000</v>
      </c>
      <c r="K164" s="364">
        <v>99986.19</v>
      </c>
      <c r="L164" s="365">
        <v>1</v>
      </c>
    </row>
    <row r="165" spans="1:12" s="366" customFormat="1" ht="20.399999999999999" x14ac:dyDescent="0.3">
      <c r="A165" s="361" t="s">
        <v>554</v>
      </c>
      <c r="B165" s="362" t="s">
        <v>177</v>
      </c>
      <c r="C165" s="362">
        <v>100</v>
      </c>
      <c r="D165" s="362">
        <v>2.7393000000000001</v>
      </c>
      <c r="E165" s="362" t="s">
        <v>285</v>
      </c>
      <c r="F165" s="362">
        <v>2.7393000000000001</v>
      </c>
      <c r="G165" s="362">
        <v>2.75</v>
      </c>
      <c r="H165" s="363" t="s">
        <v>178</v>
      </c>
      <c r="I165" s="364">
        <v>5097777.79</v>
      </c>
      <c r="J165" s="364">
        <v>5000000</v>
      </c>
      <c r="K165" s="364">
        <v>5000000</v>
      </c>
      <c r="L165" s="365">
        <v>1</v>
      </c>
    </row>
    <row r="166" spans="1:12" s="366" customFormat="1" ht="20.399999999999999" x14ac:dyDescent="0.3">
      <c r="A166" s="361" t="s">
        <v>554</v>
      </c>
      <c r="B166" s="362" t="s">
        <v>177</v>
      </c>
      <c r="C166" s="362">
        <v>100</v>
      </c>
      <c r="D166" s="362">
        <v>7.5</v>
      </c>
      <c r="E166" s="362" t="s">
        <v>286</v>
      </c>
      <c r="F166" s="362">
        <v>7.5</v>
      </c>
      <c r="G166" s="362">
        <v>7.7607999999999997</v>
      </c>
      <c r="H166" s="363" t="s">
        <v>178</v>
      </c>
      <c r="I166" s="364">
        <v>289980</v>
      </c>
      <c r="J166" s="364">
        <v>288000</v>
      </c>
      <c r="K166" s="364">
        <v>288000</v>
      </c>
      <c r="L166" s="365">
        <v>1</v>
      </c>
    </row>
    <row r="167" spans="1:12" s="366" customFormat="1" ht="20.399999999999999" x14ac:dyDescent="0.3">
      <c r="A167" s="361" t="s">
        <v>554</v>
      </c>
      <c r="B167" s="362" t="s">
        <v>177</v>
      </c>
      <c r="C167" s="362">
        <v>100</v>
      </c>
      <c r="D167" s="362">
        <v>8.75</v>
      </c>
      <c r="E167" s="362" t="s">
        <v>287</v>
      </c>
      <c r="F167" s="362">
        <v>8.75</v>
      </c>
      <c r="G167" s="362">
        <v>8.9327000000000005</v>
      </c>
      <c r="H167" s="363" t="s">
        <v>178</v>
      </c>
      <c r="I167" s="364">
        <v>104569.44</v>
      </c>
      <c r="J167" s="364">
        <v>100000</v>
      </c>
      <c r="K167" s="364">
        <v>100000</v>
      </c>
      <c r="L167" s="365">
        <v>1</v>
      </c>
    </row>
    <row r="168" spans="1:12" s="366" customFormat="1" ht="20.399999999999999" x14ac:dyDescent="0.3">
      <c r="A168" s="361" t="s">
        <v>554</v>
      </c>
      <c r="B168" s="362" t="s">
        <v>177</v>
      </c>
      <c r="C168" s="362">
        <v>100</v>
      </c>
      <c r="D168" s="362">
        <v>9</v>
      </c>
      <c r="E168" s="362" t="s">
        <v>279</v>
      </c>
      <c r="F168" s="362">
        <v>9</v>
      </c>
      <c r="G168" s="362">
        <v>8.9945000000000004</v>
      </c>
      <c r="H168" s="363" t="s">
        <v>178</v>
      </c>
      <c r="I168" s="364">
        <v>223706.25</v>
      </c>
      <c r="J168" s="364">
        <v>205000</v>
      </c>
      <c r="K168" s="364">
        <v>205000</v>
      </c>
      <c r="L168" s="365">
        <v>1</v>
      </c>
    </row>
    <row r="169" spans="1:12" s="366" customFormat="1" ht="20.399999999999999" x14ac:dyDescent="0.3">
      <c r="A169" s="361" t="s">
        <v>554</v>
      </c>
      <c r="B169" s="362" t="s">
        <v>177</v>
      </c>
      <c r="C169" s="362">
        <v>100</v>
      </c>
      <c r="D169" s="362">
        <v>9.1999999999999993</v>
      </c>
      <c r="E169" s="362" t="s">
        <v>201</v>
      </c>
      <c r="F169" s="362">
        <v>9.1999999999999993</v>
      </c>
      <c r="G169" s="362">
        <v>9.4457000000000004</v>
      </c>
      <c r="H169" s="363" t="s">
        <v>178</v>
      </c>
      <c r="I169" s="364">
        <v>3116533.33</v>
      </c>
      <c r="J169" s="364">
        <v>3000000</v>
      </c>
      <c r="K169" s="364">
        <v>3000000</v>
      </c>
      <c r="L169" s="365">
        <v>1</v>
      </c>
    </row>
    <row r="170" spans="1:12" s="366" customFormat="1" ht="20.399999999999999" x14ac:dyDescent="0.3">
      <c r="A170" s="361" t="s">
        <v>554</v>
      </c>
      <c r="B170" s="362" t="s">
        <v>177</v>
      </c>
      <c r="C170" s="362">
        <v>100.0044</v>
      </c>
      <c r="D170" s="362">
        <v>9.25</v>
      </c>
      <c r="E170" s="362" t="s">
        <v>288</v>
      </c>
      <c r="F170" s="362">
        <v>9.16</v>
      </c>
      <c r="G170" s="362">
        <v>9.1987000000000005</v>
      </c>
      <c r="H170" s="363" t="s">
        <v>178</v>
      </c>
      <c r="I170" s="364">
        <v>23499.8</v>
      </c>
      <c r="J170" s="364">
        <v>21500</v>
      </c>
      <c r="K170" s="364">
        <v>21500.95</v>
      </c>
      <c r="L170" s="365">
        <v>1</v>
      </c>
    </row>
    <row r="171" spans="1:12" s="366" customFormat="1" ht="20.399999999999999" x14ac:dyDescent="0.3">
      <c r="A171" s="361" t="s">
        <v>554</v>
      </c>
      <c r="B171" s="362" t="s">
        <v>177</v>
      </c>
      <c r="C171" s="362">
        <v>100.0247</v>
      </c>
      <c r="D171" s="362">
        <v>9.25</v>
      </c>
      <c r="E171" s="362" t="s">
        <v>206</v>
      </c>
      <c r="F171" s="362">
        <v>9</v>
      </c>
      <c r="G171" s="362">
        <v>9.3118999999999996</v>
      </c>
      <c r="H171" s="363" t="s">
        <v>178</v>
      </c>
      <c r="I171" s="364">
        <v>1038541.67</v>
      </c>
      <c r="J171" s="364">
        <v>1000000</v>
      </c>
      <c r="K171" s="364">
        <v>1000246.72</v>
      </c>
      <c r="L171" s="365">
        <v>1</v>
      </c>
    </row>
    <row r="172" spans="1:12" s="366" customFormat="1" ht="20.399999999999999" x14ac:dyDescent="0.3">
      <c r="A172" s="361" t="s">
        <v>555</v>
      </c>
      <c r="B172" s="362" t="s">
        <v>177</v>
      </c>
      <c r="C172" s="362">
        <v>99.865300000000005</v>
      </c>
      <c r="D172" s="362">
        <v>6.5</v>
      </c>
      <c r="E172" s="362" t="s">
        <v>289</v>
      </c>
      <c r="F172" s="362">
        <v>7</v>
      </c>
      <c r="G172" s="362">
        <v>7.1844999999999999</v>
      </c>
      <c r="H172" s="363" t="s">
        <v>178</v>
      </c>
      <c r="I172" s="364">
        <v>510923.61</v>
      </c>
      <c r="J172" s="364">
        <v>500000</v>
      </c>
      <c r="K172" s="364">
        <v>499326.33</v>
      </c>
      <c r="L172" s="365">
        <v>1</v>
      </c>
    </row>
    <row r="173" spans="1:12" s="366" customFormat="1" ht="20.399999999999999" x14ac:dyDescent="0.3">
      <c r="A173" s="361" t="s">
        <v>555</v>
      </c>
      <c r="B173" s="362" t="s">
        <v>177</v>
      </c>
      <c r="C173" s="362">
        <v>99.895799999999994</v>
      </c>
      <c r="D173" s="362">
        <v>8</v>
      </c>
      <c r="E173" s="362" t="s">
        <v>290</v>
      </c>
      <c r="F173" s="362">
        <v>8</v>
      </c>
      <c r="G173" s="362">
        <v>8.0664999999999996</v>
      </c>
      <c r="H173" s="363" t="s">
        <v>178</v>
      </c>
      <c r="I173" s="364">
        <v>216133.33</v>
      </c>
      <c r="J173" s="364">
        <v>200000</v>
      </c>
      <c r="K173" s="364">
        <v>199791.56</v>
      </c>
      <c r="L173" s="365">
        <v>1</v>
      </c>
    </row>
    <row r="174" spans="1:12" s="366" customFormat="1" ht="20.399999999999999" x14ac:dyDescent="0.3">
      <c r="A174" s="361" t="s">
        <v>555</v>
      </c>
      <c r="B174" s="362" t="s">
        <v>177</v>
      </c>
      <c r="C174" s="362">
        <v>100</v>
      </c>
      <c r="D174" s="362">
        <v>2.7402000000000002</v>
      </c>
      <c r="E174" s="362" t="s">
        <v>291</v>
      </c>
      <c r="F174" s="362">
        <v>2.7402000000000002</v>
      </c>
      <c r="G174" s="362">
        <v>2.75</v>
      </c>
      <c r="H174" s="363" t="s">
        <v>178</v>
      </c>
      <c r="I174" s="364">
        <v>15303705.5</v>
      </c>
      <c r="J174" s="364">
        <v>15000000</v>
      </c>
      <c r="K174" s="364">
        <v>15000000</v>
      </c>
      <c r="L174" s="365">
        <v>1</v>
      </c>
    </row>
    <row r="175" spans="1:12" s="366" customFormat="1" ht="20.399999999999999" x14ac:dyDescent="0.3">
      <c r="A175" s="361" t="s">
        <v>555</v>
      </c>
      <c r="B175" s="362" t="s">
        <v>177</v>
      </c>
      <c r="C175" s="362">
        <v>100</v>
      </c>
      <c r="D175" s="362">
        <v>4.7</v>
      </c>
      <c r="E175" s="362" t="s">
        <v>292</v>
      </c>
      <c r="F175" s="362">
        <v>4.7</v>
      </c>
      <c r="G175" s="362">
        <v>4.7952000000000004</v>
      </c>
      <c r="H175" s="363" t="s">
        <v>178</v>
      </c>
      <c r="I175" s="364">
        <v>2013838.89</v>
      </c>
      <c r="J175" s="364">
        <v>2000000</v>
      </c>
      <c r="K175" s="364">
        <v>2000000</v>
      </c>
      <c r="L175" s="365">
        <v>1</v>
      </c>
    </row>
    <row r="176" spans="1:12" s="366" customFormat="1" ht="20.399999999999999" x14ac:dyDescent="0.3">
      <c r="A176" s="361" t="s">
        <v>555</v>
      </c>
      <c r="B176" s="362" t="s">
        <v>177</v>
      </c>
      <c r="C176" s="362">
        <v>100</v>
      </c>
      <c r="D176" s="362">
        <v>6.5</v>
      </c>
      <c r="E176" s="362" t="s">
        <v>293</v>
      </c>
      <c r="F176" s="362">
        <v>6.5</v>
      </c>
      <c r="G176" s="362">
        <v>6.6406000000000001</v>
      </c>
      <c r="H176" s="363" t="s">
        <v>178</v>
      </c>
      <c r="I176" s="364">
        <v>4088111.11</v>
      </c>
      <c r="J176" s="364">
        <v>4000000</v>
      </c>
      <c r="K176" s="364">
        <v>4000000</v>
      </c>
      <c r="L176" s="365">
        <v>1</v>
      </c>
    </row>
    <row r="177" spans="1:12" s="366" customFormat="1" ht="20.399999999999999" x14ac:dyDescent="0.3">
      <c r="A177" s="361" t="s">
        <v>555</v>
      </c>
      <c r="B177" s="362" t="s">
        <v>177</v>
      </c>
      <c r="C177" s="362">
        <v>100</v>
      </c>
      <c r="D177" s="362">
        <v>7</v>
      </c>
      <c r="E177" s="362" t="s">
        <v>264</v>
      </c>
      <c r="F177" s="362">
        <v>7</v>
      </c>
      <c r="G177" s="362">
        <v>7.1218000000000004</v>
      </c>
      <c r="H177" s="363" t="s">
        <v>178</v>
      </c>
      <c r="I177" s="364">
        <v>2587986.11</v>
      </c>
      <c r="J177" s="364">
        <v>2500000</v>
      </c>
      <c r="K177" s="364">
        <v>2500000</v>
      </c>
      <c r="L177" s="365">
        <v>2</v>
      </c>
    </row>
    <row r="178" spans="1:12" s="366" customFormat="1" ht="20.399999999999999" x14ac:dyDescent="0.3">
      <c r="A178" s="361" t="s">
        <v>555</v>
      </c>
      <c r="B178" s="362" t="s">
        <v>177</v>
      </c>
      <c r="C178" s="362">
        <v>100</v>
      </c>
      <c r="D178" s="362">
        <v>8.3000000000000007</v>
      </c>
      <c r="E178" s="362" t="s">
        <v>294</v>
      </c>
      <c r="F178" s="362">
        <v>8.3000000000000007</v>
      </c>
      <c r="G178" s="362">
        <v>8.2990999999999993</v>
      </c>
      <c r="H178" s="363" t="s">
        <v>178</v>
      </c>
      <c r="I178" s="364">
        <v>1083230.56</v>
      </c>
      <c r="J178" s="364">
        <v>1000000</v>
      </c>
      <c r="K178" s="364">
        <v>1000000</v>
      </c>
      <c r="L178" s="365">
        <v>1</v>
      </c>
    </row>
    <row r="179" spans="1:12" s="366" customFormat="1" ht="20.399999999999999" x14ac:dyDescent="0.3">
      <c r="A179" s="361" t="s">
        <v>555</v>
      </c>
      <c r="B179" s="362" t="s">
        <v>177</v>
      </c>
      <c r="C179" s="362">
        <v>100</v>
      </c>
      <c r="D179" s="362">
        <v>8.3000000000000007</v>
      </c>
      <c r="E179" s="362" t="s">
        <v>279</v>
      </c>
      <c r="F179" s="362">
        <v>8.3000000000000007</v>
      </c>
      <c r="G179" s="362">
        <v>8.2952999999999992</v>
      </c>
      <c r="H179" s="363" t="s">
        <v>178</v>
      </c>
      <c r="I179" s="364">
        <v>2710381.94</v>
      </c>
      <c r="J179" s="364">
        <v>2500000</v>
      </c>
      <c r="K179" s="364">
        <v>2500000</v>
      </c>
      <c r="L179" s="365">
        <v>1</v>
      </c>
    </row>
    <row r="180" spans="1:12" s="366" customFormat="1" ht="20.399999999999999" x14ac:dyDescent="0.3">
      <c r="A180" s="361" t="s">
        <v>555</v>
      </c>
      <c r="B180" s="362" t="s">
        <v>177</v>
      </c>
      <c r="C180" s="362">
        <v>100</v>
      </c>
      <c r="D180" s="362">
        <v>8.5</v>
      </c>
      <c r="E180" s="362" t="s">
        <v>294</v>
      </c>
      <c r="F180" s="362">
        <v>8.5</v>
      </c>
      <c r="G180" s="362">
        <v>8.4990000000000006</v>
      </c>
      <c r="H180" s="363" t="s">
        <v>178</v>
      </c>
      <c r="I180" s="364">
        <v>2360388.54</v>
      </c>
      <c r="J180" s="364">
        <v>2175000</v>
      </c>
      <c r="K180" s="364">
        <v>2175000</v>
      </c>
      <c r="L180" s="365">
        <v>2</v>
      </c>
    </row>
    <row r="181" spans="1:12" s="366" customFormat="1" ht="20.399999999999999" x14ac:dyDescent="0.3">
      <c r="A181" s="361" t="s">
        <v>555</v>
      </c>
      <c r="B181" s="362" t="s">
        <v>177</v>
      </c>
      <c r="C181" s="362">
        <v>100</v>
      </c>
      <c r="D181" s="362">
        <v>8.5</v>
      </c>
      <c r="E181" s="362" t="s">
        <v>295</v>
      </c>
      <c r="F181" s="362">
        <v>8.5</v>
      </c>
      <c r="G181" s="362">
        <v>8.4979999999999993</v>
      </c>
      <c r="H181" s="363" t="s">
        <v>178</v>
      </c>
      <c r="I181" s="364">
        <v>2713680.55</v>
      </c>
      <c r="J181" s="364">
        <v>2500000</v>
      </c>
      <c r="K181" s="364">
        <v>2500000</v>
      </c>
      <c r="L181" s="365">
        <v>2</v>
      </c>
    </row>
    <row r="182" spans="1:12" s="366" customFormat="1" ht="20.399999999999999" x14ac:dyDescent="0.3">
      <c r="A182" s="361" t="s">
        <v>555</v>
      </c>
      <c r="B182" s="362" t="s">
        <v>177</v>
      </c>
      <c r="C182" s="362">
        <v>100</v>
      </c>
      <c r="D182" s="362">
        <v>9</v>
      </c>
      <c r="E182" s="362" t="s">
        <v>264</v>
      </c>
      <c r="F182" s="362">
        <v>9</v>
      </c>
      <c r="G182" s="362">
        <v>9.2012999999999998</v>
      </c>
      <c r="H182" s="363" t="s">
        <v>178</v>
      </c>
      <c r="I182" s="364">
        <v>3135750</v>
      </c>
      <c r="J182" s="364">
        <v>3000000</v>
      </c>
      <c r="K182" s="364">
        <v>3000000</v>
      </c>
      <c r="L182" s="365">
        <v>2</v>
      </c>
    </row>
    <row r="183" spans="1:12" s="366" customFormat="1" ht="20.399999999999999" x14ac:dyDescent="0.3">
      <c r="A183" s="361" t="s">
        <v>555</v>
      </c>
      <c r="B183" s="362" t="s">
        <v>177</v>
      </c>
      <c r="C183" s="362">
        <v>100</v>
      </c>
      <c r="D183" s="362">
        <v>9</v>
      </c>
      <c r="E183" s="362" t="s">
        <v>271</v>
      </c>
      <c r="F183" s="362">
        <v>9</v>
      </c>
      <c r="G183" s="362">
        <v>9.2002000000000006</v>
      </c>
      <c r="H183" s="363" t="s">
        <v>178</v>
      </c>
      <c r="I183" s="364">
        <v>6273000</v>
      </c>
      <c r="J183" s="364">
        <v>6000000</v>
      </c>
      <c r="K183" s="364">
        <v>6000000</v>
      </c>
      <c r="L183" s="365">
        <v>3</v>
      </c>
    </row>
    <row r="184" spans="1:12" s="366" customFormat="1" ht="20.399999999999999" x14ac:dyDescent="0.3">
      <c r="A184" s="361" t="s">
        <v>555</v>
      </c>
      <c r="B184" s="362" t="s">
        <v>177</v>
      </c>
      <c r="C184" s="362">
        <v>100</v>
      </c>
      <c r="D184" s="362">
        <v>9</v>
      </c>
      <c r="E184" s="362" t="s">
        <v>296</v>
      </c>
      <c r="F184" s="362">
        <v>9</v>
      </c>
      <c r="G184" s="362">
        <v>9.1979000000000006</v>
      </c>
      <c r="H184" s="363" t="s">
        <v>178</v>
      </c>
      <c r="I184" s="364">
        <v>1046000</v>
      </c>
      <c r="J184" s="364">
        <v>1000000</v>
      </c>
      <c r="K184" s="364">
        <v>1000000</v>
      </c>
      <c r="L184" s="365">
        <v>1</v>
      </c>
    </row>
    <row r="185" spans="1:12" s="366" customFormat="1" ht="20.399999999999999" x14ac:dyDescent="0.3">
      <c r="A185" s="361" t="s">
        <v>555</v>
      </c>
      <c r="B185" s="362" t="s">
        <v>177</v>
      </c>
      <c r="C185" s="362">
        <v>100.24630000000001</v>
      </c>
      <c r="D185" s="362">
        <v>8</v>
      </c>
      <c r="E185" s="362" t="s">
        <v>297</v>
      </c>
      <c r="F185" s="362">
        <v>6.25</v>
      </c>
      <c r="G185" s="362">
        <v>6.4111000000000002</v>
      </c>
      <c r="H185" s="363" t="s">
        <v>178</v>
      </c>
      <c r="I185" s="364">
        <v>1729066.67</v>
      </c>
      <c r="J185" s="364">
        <v>1600000</v>
      </c>
      <c r="K185" s="364">
        <v>1603941.07</v>
      </c>
      <c r="L185" s="365">
        <v>1</v>
      </c>
    </row>
    <row r="186" spans="1:12" s="366" customFormat="1" ht="20.399999999999999" x14ac:dyDescent="0.3">
      <c r="A186" s="361" t="s">
        <v>555</v>
      </c>
      <c r="B186" s="362" t="s">
        <v>177</v>
      </c>
      <c r="C186" s="362">
        <v>100.28579999999999</v>
      </c>
      <c r="D186" s="362">
        <v>8</v>
      </c>
      <c r="E186" s="362" t="s">
        <v>298</v>
      </c>
      <c r="F186" s="362">
        <v>6</v>
      </c>
      <c r="G186" s="362">
        <v>6.1494</v>
      </c>
      <c r="H186" s="363" t="s">
        <v>178</v>
      </c>
      <c r="I186" s="364">
        <v>394605.56</v>
      </c>
      <c r="J186" s="364">
        <v>365000</v>
      </c>
      <c r="K186" s="364">
        <v>366043.14</v>
      </c>
      <c r="L186" s="365">
        <v>1</v>
      </c>
    </row>
    <row r="187" spans="1:12" s="366" customFormat="1" ht="20.399999999999999" x14ac:dyDescent="0.3">
      <c r="A187" s="361" t="s">
        <v>555</v>
      </c>
      <c r="B187" s="362" t="s">
        <v>177</v>
      </c>
      <c r="C187" s="362">
        <v>101.014</v>
      </c>
      <c r="D187" s="362">
        <v>8.3000000000000007</v>
      </c>
      <c r="E187" s="362" t="s">
        <v>299</v>
      </c>
      <c r="F187" s="362">
        <v>7</v>
      </c>
      <c r="G187" s="362">
        <v>7.0288000000000004</v>
      </c>
      <c r="H187" s="363" t="s">
        <v>178</v>
      </c>
      <c r="I187" s="364">
        <v>108415.28</v>
      </c>
      <c r="J187" s="364">
        <v>100000</v>
      </c>
      <c r="K187" s="364">
        <v>101014.01</v>
      </c>
      <c r="L187" s="365">
        <v>1</v>
      </c>
    </row>
    <row r="188" spans="1:12" s="366" customFormat="1" ht="20.399999999999999" x14ac:dyDescent="0.3">
      <c r="A188" s="361" t="s">
        <v>555</v>
      </c>
      <c r="B188" s="362" t="s">
        <v>177</v>
      </c>
      <c r="C188" s="362">
        <v>101.0416</v>
      </c>
      <c r="D188" s="362">
        <v>6.5</v>
      </c>
      <c r="E188" s="362" t="s">
        <v>300</v>
      </c>
      <c r="F188" s="362">
        <v>2.25</v>
      </c>
      <c r="G188" s="362">
        <v>2.2690999999999999</v>
      </c>
      <c r="H188" s="363" t="s">
        <v>178</v>
      </c>
      <c r="I188" s="364">
        <v>1660795.14</v>
      </c>
      <c r="J188" s="364">
        <v>1625000</v>
      </c>
      <c r="K188" s="364">
        <v>1641925.78</v>
      </c>
      <c r="L188" s="365">
        <v>1</v>
      </c>
    </row>
    <row r="189" spans="1:12" s="366" customFormat="1" ht="20.399999999999999" x14ac:dyDescent="0.3">
      <c r="A189" s="361" t="s">
        <v>513</v>
      </c>
      <c r="B189" s="362" t="s">
        <v>177</v>
      </c>
      <c r="C189" s="362">
        <v>100</v>
      </c>
      <c r="D189" s="362">
        <v>2.4845999999999999</v>
      </c>
      <c r="E189" s="362" t="s">
        <v>301</v>
      </c>
      <c r="F189" s="362">
        <v>2.4845999999999999</v>
      </c>
      <c r="G189" s="362">
        <v>2.5001000000000002</v>
      </c>
      <c r="H189" s="363" t="s">
        <v>178</v>
      </c>
      <c r="I189" s="364">
        <v>404941.59</v>
      </c>
      <c r="J189" s="364">
        <v>400000</v>
      </c>
      <c r="K189" s="364">
        <v>400000</v>
      </c>
      <c r="L189" s="365">
        <v>1</v>
      </c>
    </row>
    <row r="190" spans="1:12" s="366" customFormat="1" ht="20.399999999999999" x14ac:dyDescent="0.3">
      <c r="A190" s="361" t="s">
        <v>513</v>
      </c>
      <c r="B190" s="362" t="s">
        <v>177</v>
      </c>
      <c r="C190" s="362">
        <v>100</v>
      </c>
      <c r="D190" s="362">
        <v>6.75</v>
      </c>
      <c r="E190" s="362" t="s">
        <v>271</v>
      </c>
      <c r="F190" s="362">
        <v>6.75</v>
      </c>
      <c r="G190" s="362">
        <v>6.8625999999999996</v>
      </c>
      <c r="H190" s="363" t="s">
        <v>178</v>
      </c>
      <c r="I190" s="364">
        <v>5170.63</v>
      </c>
      <c r="J190" s="364">
        <v>5000</v>
      </c>
      <c r="K190" s="364">
        <v>5000</v>
      </c>
      <c r="L190" s="365">
        <v>1</v>
      </c>
    </row>
    <row r="191" spans="1:12" s="367" customFormat="1" ht="20.399999999999999" x14ac:dyDescent="0.3">
      <c r="A191" s="361" t="s">
        <v>208</v>
      </c>
      <c r="B191" s="362" t="s">
        <v>208</v>
      </c>
      <c r="C191" s="362" t="s">
        <v>208</v>
      </c>
      <c r="D191" s="362" t="s">
        <v>208</v>
      </c>
      <c r="E191" s="362" t="s">
        <v>208</v>
      </c>
      <c r="F191" s="362" t="s">
        <v>208</v>
      </c>
      <c r="G191" s="362" t="s">
        <v>208</v>
      </c>
      <c r="H191" s="363" t="s">
        <v>208</v>
      </c>
      <c r="I191" s="370">
        <v>58345302.729999997</v>
      </c>
      <c r="J191" s="370">
        <v>56184500</v>
      </c>
      <c r="K191" s="370">
        <v>56206775.75</v>
      </c>
      <c r="L191" s="307">
        <v>33</v>
      </c>
    </row>
    <row r="192" spans="1:12" s="367" customFormat="1" ht="20.399999999999999" x14ac:dyDescent="0.3">
      <c r="A192" s="304" t="s">
        <v>302</v>
      </c>
      <c r="B192" s="362"/>
      <c r="C192" s="362"/>
      <c r="D192" s="362"/>
      <c r="E192" s="362"/>
      <c r="F192" s="362"/>
      <c r="G192" s="362"/>
      <c r="H192" s="363"/>
      <c r="I192" s="364"/>
      <c r="J192" s="364"/>
      <c r="K192" s="364"/>
      <c r="L192" s="365"/>
    </row>
    <row r="193" spans="1:12" s="366" customFormat="1" ht="20.399999999999999" x14ac:dyDescent="0.3">
      <c r="A193" s="361" t="s">
        <v>565</v>
      </c>
      <c r="B193" s="362" t="s">
        <v>177</v>
      </c>
      <c r="C193" s="362">
        <v>100</v>
      </c>
      <c r="D193" s="362">
        <v>8.75</v>
      </c>
      <c r="E193" s="362" t="s">
        <v>281</v>
      </c>
      <c r="F193" s="362">
        <v>8.75</v>
      </c>
      <c r="G193" s="362">
        <v>8.7438000000000002</v>
      </c>
      <c r="H193" s="363" t="s">
        <v>178</v>
      </c>
      <c r="I193" s="364">
        <v>108895.83</v>
      </c>
      <c r="J193" s="364">
        <v>100000</v>
      </c>
      <c r="K193" s="364">
        <v>100000</v>
      </c>
      <c r="L193" s="365">
        <v>1</v>
      </c>
    </row>
    <row r="194" spans="1:12" s="366" customFormat="1" ht="20.399999999999999" x14ac:dyDescent="0.3">
      <c r="A194" s="361" t="s">
        <v>208</v>
      </c>
      <c r="B194" s="362" t="s">
        <v>208</v>
      </c>
      <c r="C194" s="362" t="s">
        <v>208</v>
      </c>
      <c r="D194" s="362" t="s">
        <v>208</v>
      </c>
      <c r="E194" s="362" t="s">
        <v>208</v>
      </c>
      <c r="F194" s="362" t="s">
        <v>208</v>
      </c>
      <c r="G194" s="362" t="s">
        <v>208</v>
      </c>
      <c r="H194" s="363" t="s">
        <v>208</v>
      </c>
      <c r="I194" s="370">
        <v>108895.83</v>
      </c>
      <c r="J194" s="370">
        <v>100000</v>
      </c>
      <c r="K194" s="370">
        <v>100000</v>
      </c>
      <c r="L194" s="307">
        <v>1</v>
      </c>
    </row>
    <row r="195" spans="1:12" s="366" customFormat="1" ht="20.399999999999999" x14ac:dyDescent="0.3">
      <c r="A195" s="304" t="s">
        <v>303</v>
      </c>
      <c r="B195" s="362"/>
      <c r="C195" s="362"/>
      <c r="D195" s="362"/>
      <c r="E195" s="362"/>
      <c r="F195" s="362"/>
      <c r="G195" s="362"/>
      <c r="H195" s="363"/>
      <c r="I195" s="364"/>
      <c r="J195" s="364"/>
      <c r="K195" s="364"/>
      <c r="L195" s="365"/>
    </row>
    <row r="196" spans="1:12" s="366" customFormat="1" ht="20.399999999999999" x14ac:dyDescent="0.3">
      <c r="A196" s="361" t="s">
        <v>210</v>
      </c>
      <c r="B196" s="362" t="s">
        <v>177</v>
      </c>
      <c r="C196" s="362">
        <v>96.256399999999999</v>
      </c>
      <c r="D196" s="362"/>
      <c r="E196" s="362" t="s">
        <v>304</v>
      </c>
      <c r="F196" s="362">
        <v>3.9</v>
      </c>
      <c r="G196" s="362">
        <v>3.9001999999999999</v>
      </c>
      <c r="H196" s="363" t="s">
        <v>178</v>
      </c>
      <c r="I196" s="364">
        <v>80000</v>
      </c>
      <c r="J196" s="364">
        <v>80000</v>
      </c>
      <c r="K196" s="364">
        <v>77005.14</v>
      </c>
      <c r="L196" s="365">
        <v>1</v>
      </c>
    </row>
    <row r="197" spans="1:12" s="366" customFormat="1" ht="20.399999999999999" x14ac:dyDescent="0.3">
      <c r="A197" s="361" t="s">
        <v>210</v>
      </c>
      <c r="B197" s="362" t="s">
        <v>177</v>
      </c>
      <c r="C197" s="362">
        <v>96.276499999999999</v>
      </c>
      <c r="D197" s="362"/>
      <c r="E197" s="362" t="s">
        <v>305</v>
      </c>
      <c r="F197" s="362">
        <v>3.9</v>
      </c>
      <c r="G197" s="362">
        <v>3.9005999999999998</v>
      </c>
      <c r="H197" s="363" t="s">
        <v>178</v>
      </c>
      <c r="I197" s="364">
        <v>7000000</v>
      </c>
      <c r="J197" s="364">
        <v>7000000</v>
      </c>
      <c r="K197" s="364">
        <v>6739355.4299999997</v>
      </c>
      <c r="L197" s="365">
        <v>1</v>
      </c>
    </row>
    <row r="198" spans="1:12" s="366" customFormat="1" ht="20.399999999999999" x14ac:dyDescent="0.3">
      <c r="A198" s="361" t="s">
        <v>210</v>
      </c>
      <c r="B198" s="362" t="s">
        <v>177</v>
      </c>
      <c r="C198" s="362">
        <v>97.905900000000003</v>
      </c>
      <c r="D198" s="362"/>
      <c r="E198" s="362" t="s">
        <v>306</v>
      </c>
      <c r="F198" s="362">
        <v>3.5</v>
      </c>
      <c r="G198" s="362">
        <v>3.5238</v>
      </c>
      <c r="H198" s="363" t="s">
        <v>178</v>
      </c>
      <c r="I198" s="364">
        <v>17500000</v>
      </c>
      <c r="J198" s="364">
        <v>17500000</v>
      </c>
      <c r="K198" s="364">
        <v>17133532.77</v>
      </c>
      <c r="L198" s="365">
        <v>1</v>
      </c>
    </row>
    <row r="199" spans="1:12" s="366" customFormat="1" ht="20.399999999999999" x14ac:dyDescent="0.3">
      <c r="A199" s="361" t="s">
        <v>210</v>
      </c>
      <c r="B199" s="362" t="s">
        <v>177</v>
      </c>
      <c r="C199" s="362">
        <v>98.328400000000002</v>
      </c>
      <c r="D199" s="362"/>
      <c r="E199" s="362" t="s">
        <v>307</v>
      </c>
      <c r="F199" s="362">
        <v>3.4</v>
      </c>
      <c r="G199" s="362">
        <v>3.4289000000000001</v>
      </c>
      <c r="H199" s="363" t="s">
        <v>178</v>
      </c>
      <c r="I199" s="364">
        <v>120000</v>
      </c>
      <c r="J199" s="364">
        <v>120000</v>
      </c>
      <c r="K199" s="364">
        <v>117994.1</v>
      </c>
      <c r="L199" s="365">
        <v>1</v>
      </c>
    </row>
    <row r="200" spans="1:12" s="366" customFormat="1" ht="20.399999999999999" x14ac:dyDescent="0.3">
      <c r="A200" s="361" t="s">
        <v>210</v>
      </c>
      <c r="B200" s="362" t="s">
        <v>177</v>
      </c>
      <c r="C200" s="362">
        <v>98.991900000000001</v>
      </c>
      <c r="D200" s="362"/>
      <c r="E200" s="362" t="s">
        <v>308</v>
      </c>
      <c r="F200" s="362">
        <v>3.03</v>
      </c>
      <c r="G200" s="362">
        <v>3.0606</v>
      </c>
      <c r="H200" s="363" t="s">
        <v>178</v>
      </c>
      <c r="I200" s="364">
        <v>150000</v>
      </c>
      <c r="J200" s="364">
        <v>150000</v>
      </c>
      <c r="K200" s="364">
        <v>148487.78</v>
      </c>
      <c r="L200" s="365">
        <v>2</v>
      </c>
    </row>
    <row r="201" spans="1:12" s="366" customFormat="1" ht="20.399999999999999" x14ac:dyDescent="0.3">
      <c r="A201" s="361" t="s">
        <v>210</v>
      </c>
      <c r="B201" s="362" t="s">
        <v>177</v>
      </c>
      <c r="C201" s="362">
        <v>99.000100000000003</v>
      </c>
      <c r="D201" s="362"/>
      <c r="E201" s="362" t="s">
        <v>309</v>
      </c>
      <c r="F201" s="362">
        <v>3.03</v>
      </c>
      <c r="G201" s="362">
        <v>3.0607000000000002</v>
      </c>
      <c r="H201" s="363" t="s">
        <v>178</v>
      </c>
      <c r="I201" s="364">
        <v>13150000</v>
      </c>
      <c r="J201" s="364">
        <v>13150000</v>
      </c>
      <c r="K201" s="364">
        <v>13018513.02</v>
      </c>
      <c r="L201" s="365">
        <v>2</v>
      </c>
    </row>
    <row r="202" spans="1:12" s="366" customFormat="1" ht="20.399999999999999" x14ac:dyDescent="0.3">
      <c r="A202" s="361" t="s">
        <v>210</v>
      </c>
      <c r="B202" s="362" t="s">
        <v>177</v>
      </c>
      <c r="C202" s="362">
        <v>99.008300000000006</v>
      </c>
      <c r="D202" s="362"/>
      <c r="E202" s="362" t="s">
        <v>310</v>
      </c>
      <c r="F202" s="362">
        <v>3.03</v>
      </c>
      <c r="G202" s="362">
        <v>3.0608</v>
      </c>
      <c r="H202" s="363" t="s">
        <v>178</v>
      </c>
      <c r="I202" s="364">
        <v>150000</v>
      </c>
      <c r="J202" s="364">
        <v>150000</v>
      </c>
      <c r="K202" s="364">
        <v>148512.51999999999</v>
      </c>
      <c r="L202" s="365">
        <v>1</v>
      </c>
    </row>
    <row r="203" spans="1:12" s="366" customFormat="1" ht="20.399999999999999" x14ac:dyDescent="0.3">
      <c r="A203" s="361" t="s">
        <v>210</v>
      </c>
      <c r="B203" s="362" t="s">
        <v>177</v>
      </c>
      <c r="C203" s="362">
        <v>99.272300000000001</v>
      </c>
      <c r="D203" s="362"/>
      <c r="E203" s="362" t="s">
        <v>263</v>
      </c>
      <c r="F203" s="362">
        <v>2.9</v>
      </c>
      <c r="G203" s="362">
        <v>2.9316</v>
      </c>
      <c r="H203" s="363" t="s">
        <v>178</v>
      </c>
      <c r="I203" s="364">
        <v>120000</v>
      </c>
      <c r="J203" s="364">
        <v>120000</v>
      </c>
      <c r="K203" s="364">
        <v>119126.73</v>
      </c>
      <c r="L203" s="365">
        <v>1</v>
      </c>
    </row>
    <row r="204" spans="1:12" s="366" customFormat="1" ht="20.399999999999999" x14ac:dyDescent="0.3">
      <c r="A204" s="361" t="s">
        <v>210</v>
      </c>
      <c r="B204" s="362" t="s">
        <v>177</v>
      </c>
      <c r="C204" s="362">
        <v>99.280199999999994</v>
      </c>
      <c r="D204" s="362"/>
      <c r="E204" s="362" t="s">
        <v>311</v>
      </c>
      <c r="F204" s="362">
        <v>2.9</v>
      </c>
      <c r="G204" s="362">
        <v>2.9317000000000002</v>
      </c>
      <c r="H204" s="363" t="s">
        <v>178</v>
      </c>
      <c r="I204" s="364">
        <v>50100000</v>
      </c>
      <c r="J204" s="364">
        <v>50100000</v>
      </c>
      <c r="K204" s="364">
        <v>49739389.43</v>
      </c>
      <c r="L204" s="365">
        <v>3</v>
      </c>
    </row>
    <row r="205" spans="1:12" s="366" customFormat="1" ht="20.399999999999999" x14ac:dyDescent="0.3">
      <c r="A205" s="361" t="s">
        <v>210</v>
      </c>
      <c r="B205" s="362" t="s">
        <v>177</v>
      </c>
      <c r="C205" s="362">
        <v>99.775700000000001</v>
      </c>
      <c r="D205" s="362"/>
      <c r="E205" s="362" t="s">
        <v>312</v>
      </c>
      <c r="F205" s="362">
        <v>2.38</v>
      </c>
      <c r="G205" s="362">
        <v>2.4058000000000002</v>
      </c>
      <c r="H205" s="363" t="s">
        <v>178</v>
      </c>
      <c r="I205" s="364">
        <v>3575000</v>
      </c>
      <c r="J205" s="364">
        <v>3575000</v>
      </c>
      <c r="K205" s="364">
        <v>3566982.22</v>
      </c>
      <c r="L205" s="365">
        <v>1</v>
      </c>
    </row>
    <row r="206" spans="1:12" s="366" customFormat="1" ht="20.399999999999999" x14ac:dyDescent="0.3">
      <c r="A206" s="361" t="s">
        <v>210</v>
      </c>
      <c r="B206" s="362" t="s">
        <v>177</v>
      </c>
      <c r="C206" s="362">
        <v>99.795500000000004</v>
      </c>
      <c r="D206" s="362"/>
      <c r="E206" s="362" t="s">
        <v>215</v>
      </c>
      <c r="F206" s="362">
        <v>2.38</v>
      </c>
      <c r="G206" s="362">
        <v>2.4060999999999999</v>
      </c>
      <c r="H206" s="363" t="s">
        <v>178</v>
      </c>
      <c r="I206" s="364">
        <v>88000000</v>
      </c>
      <c r="J206" s="364">
        <v>88000000</v>
      </c>
      <c r="K206" s="364">
        <v>87820017.75</v>
      </c>
      <c r="L206" s="365">
        <v>5</v>
      </c>
    </row>
    <row r="207" spans="1:12" s="366" customFormat="1" ht="20.399999999999999" x14ac:dyDescent="0.3">
      <c r="A207" s="361" t="s">
        <v>210</v>
      </c>
      <c r="B207" s="362" t="s">
        <v>177</v>
      </c>
      <c r="C207" s="362">
        <v>99.802099999999996</v>
      </c>
      <c r="D207" s="362"/>
      <c r="E207" s="362" t="s">
        <v>274</v>
      </c>
      <c r="F207" s="362">
        <v>2.38</v>
      </c>
      <c r="G207" s="362">
        <v>2.4060999999999999</v>
      </c>
      <c r="H207" s="363" t="s">
        <v>178</v>
      </c>
      <c r="I207" s="364">
        <v>7000000</v>
      </c>
      <c r="J207" s="364">
        <v>7000000</v>
      </c>
      <c r="K207" s="364">
        <v>6986144.1399999997</v>
      </c>
      <c r="L207" s="365">
        <v>2</v>
      </c>
    </row>
    <row r="208" spans="1:12" s="366" customFormat="1" ht="20.399999999999999" x14ac:dyDescent="0.3">
      <c r="A208" s="361" t="s">
        <v>208</v>
      </c>
      <c r="B208" s="362" t="s">
        <v>208</v>
      </c>
      <c r="C208" s="362" t="s">
        <v>208</v>
      </c>
      <c r="D208" s="362" t="s">
        <v>208</v>
      </c>
      <c r="E208" s="362" t="s">
        <v>208</v>
      </c>
      <c r="F208" s="362" t="s">
        <v>208</v>
      </c>
      <c r="G208" s="362" t="s">
        <v>208</v>
      </c>
      <c r="H208" s="363" t="s">
        <v>208</v>
      </c>
      <c r="I208" s="370">
        <v>186945000</v>
      </c>
      <c r="J208" s="370">
        <v>186945000</v>
      </c>
      <c r="K208" s="370">
        <v>185615061.03</v>
      </c>
      <c r="L208" s="307">
        <v>21</v>
      </c>
    </row>
    <row r="209" spans="1:12" s="366" customFormat="1" ht="20.399999999999999" x14ac:dyDescent="0.3">
      <c r="A209" s="304" t="s">
        <v>313</v>
      </c>
      <c r="B209" s="362"/>
      <c r="C209" s="362"/>
      <c r="D209" s="362"/>
      <c r="E209" s="362"/>
      <c r="F209" s="362"/>
      <c r="G209" s="362"/>
      <c r="H209" s="363"/>
      <c r="I209" s="364"/>
      <c r="J209" s="364"/>
      <c r="K209" s="364"/>
      <c r="L209" s="365"/>
    </row>
    <row r="210" spans="1:12" s="366" customFormat="1" ht="20.399999999999999" x14ac:dyDescent="0.3">
      <c r="A210" s="361" t="s">
        <v>507</v>
      </c>
      <c r="B210" s="362" t="s">
        <v>177</v>
      </c>
      <c r="C210" s="362">
        <v>100</v>
      </c>
      <c r="D210" s="362">
        <v>9.5</v>
      </c>
      <c r="E210" s="362" t="s">
        <v>281</v>
      </c>
      <c r="F210" s="362">
        <v>9.5</v>
      </c>
      <c r="G210" s="362">
        <v>9.4926999999999992</v>
      </c>
      <c r="H210" s="363" t="s">
        <v>178</v>
      </c>
      <c r="I210" s="364">
        <v>109658.33</v>
      </c>
      <c r="J210" s="364">
        <v>100000</v>
      </c>
      <c r="K210" s="364">
        <v>100000</v>
      </c>
      <c r="L210" s="365">
        <v>1</v>
      </c>
    </row>
    <row r="211" spans="1:12" s="366" customFormat="1" ht="20.399999999999999" x14ac:dyDescent="0.3">
      <c r="A211" s="361" t="s">
        <v>208</v>
      </c>
      <c r="B211" s="362" t="s">
        <v>208</v>
      </c>
      <c r="C211" s="362" t="s">
        <v>208</v>
      </c>
      <c r="D211" s="362" t="s">
        <v>208</v>
      </c>
      <c r="E211" s="362" t="s">
        <v>208</v>
      </c>
      <c r="F211" s="362" t="s">
        <v>208</v>
      </c>
      <c r="G211" s="362" t="s">
        <v>208</v>
      </c>
      <c r="H211" s="363" t="s">
        <v>208</v>
      </c>
      <c r="I211" s="370">
        <v>109658.33</v>
      </c>
      <c r="J211" s="370">
        <v>100000</v>
      </c>
      <c r="K211" s="370">
        <v>100000</v>
      </c>
      <c r="L211" s="307">
        <v>1</v>
      </c>
    </row>
    <row r="212" spans="1:12" s="366" customFormat="1" ht="20.399999999999999" x14ac:dyDescent="0.3">
      <c r="A212" s="304" t="s">
        <v>314</v>
      </c>
      <c r="B212" s="362"/>
      <c r="C212" s="362"/>
      <c r="D212" s="362"/>
      <c r="E212" s="362"/>
      <c r="F212" s="362"/>
      <c r="G212" s="362"/>
      <c r="H212" s="363"/>
      <c r="I212" s="364"/>
      <c r="J212" s="364"/>
      <c r="K212" s="364"/>
      <c r="L212" s="365"/>
    </row>
    <row r="213" spans="1:12" s="367" customFormat="1" ht="20.399999999999999" x14ac:dyDescent="0.3">
      <c r="A213" s="361" t="s">
        <v>567</v>
      </c>
      <c r="B213" s="362" t="s">
        <v>177</v>
      </c>
      <c r="C213" s="362">
        <v>100</v>
      </c>
      <c r="D213" s="362">
        <v>2.4769999999999999</v>
      </c>
      <c r="E213" s="362" t="s">
        <v>263</v>
      </c>
      <c r="F213" s="362">
        <v>2.4769999999999999</v>
      </c>
      <c r="G213" s="362">
        <v>2.5</v>
      </c>
      <c r="H213" s="363" t="s">
        <v>178</v>
      </c>
      <c r="I213" s="364">
        <v>6037567.8300000001</v>
      </c>
      <c r="J213" s="364">
        <v>6000000</v>
      </c>
      <c r="K213" s="364">
        <v>6000000</v>
      </c>
      <c r="L213" s="365">
        <v>1</v>
      </c>
    </row>
    <row r="214" spans="1:12" s="367" customFormat="1" ht="20.399999999999999" x14ac:dyDescent="0.3">
      <c r="A214" s="361" t="s">
        <v>567</v>
      </c>
      <c r="B214" s="362" t="s">
        <v>177</v>
      </c>
      <c r="C214" s="362">
        <v>100</v>
      </c>
      <c r="D214" s="362">
        <v>2.4773999999999998</v>
      </c>
      <c r="E214" s="362" t="s">
        <v>267</v>
      </c>
      <c r="F214" s="362">
        <v>2.4773999999999998</v>
      </c>
      <c r="G214" s="362">
        <v>2.5</v>
      </c>
      <c r="H214" s="363" t="s">
        <v>178</v>
      </c>
      <c r="I214" s="364">
        <v>4026425.6</v>
      </c>
      <c r="J214" s="364">
        <v>4000000</v>
      </c>
      <c r="K214" s="364">
        <v>4000000</v>
      </c>
      <c r="L214" s="365">
        <v>1</v>
      </c>
    </row>
    <row r="215" spans="1:12" s="366" customFormat="1" ht="20.399999999999999" x14ac:dyDescent="0.3">
      <c r="A215" s="361" t="s">
        <v>567</v>
      </c>
      <c r="B215" s="362" t="s">
        <v>177</v>
      </c>
      <c r="C215" s="362">
        <v>100</v>
      </c>
      <c r="D215" s="362">
        <v>2.4775999999999998</v>
      </c>
      <c r="E215" s="362" t="s">
        <v>315</v>
      </c>
      <c r="F215" s="362">
        <v>2.4775999999999998</v>
      </c>
      <c r="G215" s="362">
        <v>2.5</v>
      </c>
      <c r="H215" s="363" t="s">
        <v>178</v>
      </c>
      <c r="I215" s="364">
        <v>60404.67</v>
      </c>
      <c r="J215" s="364">
        <v>60000</v>
      </c>
      <c r="K215" s="364">
        <v>60000</v>
      </c>
      <c r="L215" s="365">
        <v>1</v>
      </c>
    </row>
    <row r="216" spans="1:12" s="366" customFormat="1" ht="20.399999999999999" x14ac:dyDescent="0.3">
      <c r="A216" s="361" t="s">
        <v>567</v>
      </c>
      <c r="B216" s="362" t="s">
        <v>177</v>
      </c>
      <c r="C216" s="362">
        <v>100</v>
      </c>
      <c r="D216" s="362">
        <v>2.7315999999999998</v>
      </c>
      <c r="E216" s="362" t="s">
        <v>271</v>
      </c>
      <c r="F216" s="362">
        <v>2.7315999999999998</v>
      </c>
      <c r="G216" s="362">
        <v>2.75</v>
      </c>
      <c r="H216" s="363" t="s">
        <v>178</v>
      </c>
      <c r="I216" s="364">
        <v>16981313.399999999</v>
      </c>
      <c r="J216" s="364">
        <v>16750000</v>
      </c>
      <c r="K216" s="364">
        <v>16750000</v>
      </c>
      <c r="L216" s="365">
        <v>5</v>
      </c>
    </row>
    <row r="217" spans="1:12" s="366" customFormat="1" ht="20.399999999999999" x14ac:dyDescent="0.3">
      <c r="A217" s="361" t="s">
        <v>568</v>
      </c>
      <c r="B217" s="362" t="s">
        <v>177</v>
      </c>
      <c r="C217" s="362">
        <v>100</v>
      </c>
      <c r="D217" s="362">
        <v>9.5</v>
      </c>
      <c r="E217" s="362" t="s">
        <v>281</v>
      </c>
      <c r="F217" s="362">
        <v>9.5</v>
      </c>
      <c r="G217" s="362">
        <v>9.4926999999999992</v>
      </c>
      <c r="H217" s="363" t="s">
        <v>178</v>
      </c>
      <c r="I217" s="364">
        <v>109658.33</v>
      </c>
      <c r="J217" s="364">
        <v>100000</v>
      </c>
      <c r="K217" s="364">
        <v>100000</v>
      </c>
      <c r="L217" s="365">
        <v>1</v>
      </c>
    </row>
    <row r="218" spans="1:12" s="366" customFormat="1" ht="20.399999999999999" x14ac:dyDescent="0.3">
      <c r="A218" s="361" t="s">
        <v>569</v>
      </c>
      <c r="B218" s="362" t="s">
        <v>177</v>
      </c>
      <c r="C218" s="362">
        <v>100</v>
      </c>
      <c r="D218" s="362">
        <v>1.5</v>
      </c>
      <c r="E218" s="362" t="s">
        <v>312</v>
      </c>
      <c r="F218" s="362">
        <v>1.5</v>
      </c>
      <c r="G218" s="362">
        <v>1.5102</v>
      </c>
      <c r="H218" s="363" t="s">
        <v>178</v>
      </c>
      <c r="I218" s="364">
        <v>4005666.67</v>
      </c>
      <c r="J218" s="364">
        <v>4000000</v>
      </c>
      <c r="K218" s="364">
        <v>4000000</v>
      </c>
      <c r="L218" s="365">
        <v>1</v>
      </c>
    </row>
    <row r="219" spans="1:12" s="366" customFormat="1" ht="20.399999999999999" x14ac:dyDescent="0.3">
      <c r="A219" s="361" t="s">
        <v>569</v>
      </c>
      <c r="B219" s="362" t="s">
        <v>177</v>
      </c>
      <c r="C219" s="362">
        <v>100</v>
      </c>
      <c r="D219" s="362">
        <v>1.5</v>
      </c>
      <c r="E219" s="362" t="s">
        <v>261</v>
      </c>
      <c r="F219" s="362">
        <v>1.5</v>
      </c>
      <c r="G219" s="362">
        <v>1.5102</v>
      </c>
      <c r="H219" s="363" t="s">
        <v>178</v>
      </c>
      <c r="I219" s="364">
        <v>43413218.75</v>
      </c>
      <c r="J219" s="364">
        <v>43350000</v>
      </c>
      <c r="K219" s="364">
        <v>43350000</v>
      </c>
      <c r="L219" s="365">
        <v>5</v>
      </c>
    </row>
    <row r="220" spans="1:12" s="366" customFormat="1" ht="20.399999999999999" x14ac:dyDescent="0.3">
      <c r="A220" s="361" t="s">
        <v>569</v>
      </c>
      <c r="B220" s="362" t="s">
        <v>177</v>
      </c>
      <c r="C220" s="362">
        <v>100</v>
      </c>
      <c r="D220" s="362">
        <v>2</v>
      </c>
      <c r="E220" s="362" t="s">
        <v>316</v>
      </c>
      <c r="F220" s="362">
        <v>2</v>
      </c>
      <c r="G220" s="362">
        <v>2.0165999999999999</v>
      </c>
      <c r="H220" s="363" t="s">
        <v>178</v>
      </c>
      <c r="I220" s="364">
        <v>5218200</v>
      </c>
      <c r="J220" s="364">
        <v>5200000</v>
      </c>
      <c r="K220" s="364">
        <v>5200000</v>
      </c>
      <c r="L220" s="365">
        <v>2</v>
      </c>
    </row>
    <row r="221" spans="1:12" s="366" customFormat="1" ht="20.399999999999999" x14ac:dyDescent="0.3">
      <c r="A221" s="361" t="s">
        <v>569</v>
      </c>
      <c r="B221" s="362" t="s">
        <v>177</v>
      </c>
      <c r="C221" s="362">
        <v>100</v>
      </c>
      <c r="D221" s="362">
        <v>2.4</v>
      </c>
      <c r="E221" s="362" t="s">
        <v>310</v>
      </c>
      <c r="F221" s="362">
        <v>2.4</v>
      </c>
      <c r="G221" s="362">
        <v>2.4192999999999998</v>
      </c>
      <c r="H221" s="363" t="s">
        <v>178</v>
      </c>
      <c r="I221" s="364">
        <v>151190</v>
      </c>
      <c r="J221" s="364">
        <v>150000</v>
      </c>
      <c r="K221" s="364">
        <v>150000</v>
      </c>
      <c r="L221" s="365">
        <v>1</v>
      </c>
    </row>
    <row r="222" spans="1:12" s="366" customFormat="1" ht="20.399999999999999" x14ac:dyDescent="0.3">
      <c r="A222" s="361" t="s">
        <v>569</v>
      </c>
      <c r="B222" s="362" t="s">
        <v>177</v>
      </c>
      <c r="C222" s="362">
        <v>100</v>
      </c>
      <c r="D222" s="362">
        <v>2.4</v>
      </c>
      <c r="E222" s="362" t="s">
        <v>317</v>
      </c>
      <c r="F222" s="362">
        <v>2.4</v>
      </c>
      <c r="G222" s="362">
        <v>2.4154</v>
      </c>
      <c r="H222" s="363" t="s">
        <v>178</v>
      </c>
      <c r="I222" s="364">
        <v>2022400</v>
      </c>
      <c r="J222" s="364">
        <v>2000000</v>
      </c>
      <c r="K222" s="364">
        <v>2000000</v>
      </c>
      <c r="L222" s="365">
        <v>1</v>
      </c>
    </row>
    <row r="223" spans="1:12" s="366" customFormat="1" ht="20.399999999999999" x14ac:dyDescent="0.3">
      <c r="A223" s="361" t="s">
        <v>569</v>
      </c>
      <c r="B223" s="362" t="s">
        <v>177</v>
      </c>
      <c r="C223" s="362">
        <v>100</v>
      </c>
      <c r="D223" s="362">
        <v>2.4</v>
      </c>
      <c r="E223" s="362" t="s">
        <v>263</v>
      </c>
      <c r="F223" s="362">
        <v>2.4</v>
      </c>
      <c r="G223" s="362">
        <v>2.4216000000000002</v>
      </c>
      <c r="H223" s="363" t="s">
        <v>178</v>
      </c>
      <c r="I223" s="364">
        <v>20221940</v>
      </c>
      <c r="J223" s="364">
        <v>20100000</v>
      </c>
      <c r="K223" s="364">
        <v>20100000</v>
      </c>
      <c r="L223" s="365">
        <v>3</v>
      </c>
    </row>
    <row r="224" spans="1:12" s="366" customFormat="1" ht="20.399999999999999" x14ac:dyDescent="0.3">
      <c r="A224" s="361" t="s">
        <v>569</v>
      </c>
      <c r="B224" s="362" t="s">
        <v>177</v>
      </c>
      <c r="C224" s="362">
        <v>100</v>
      </c>
      <c r="D224" s="362">
        <v>2.4</v>
      </c>
      <c r="E224" s="362" t="s">
        <v>315</v>
      </c>
      <c r="F224" s="362">
        <v>2.4</v>
      </c>
      <c r="G224" s="362">
        <v>2.4209999999999998</v>
      </c>
      <c r="H224" s="363" t="s">
        <v>178</v>
      </c>
      <c r="I224" s="364">
        <v>6341159.9900000002</v>
      </c>
      <c r="J224" s="364">
        <v>6300000</v>
      </c>
      <c r="K224" s="364">
        <v>6300000</v>
      </c>
      <c r="L224" s="365">
        <v>3</v>
      </c>
    </row>
    <row r="225" spans="1:12" s="366" customFormat="1" ht="20.399999999999999" x14ac:dyDescent="0.3">
      <c r="A225" s="361" t="s">
        <v>569</v>
      </c>
      <c r="B225" s="362" t="s">
        <v>177</v>
      </c>
      <c r="C225" s="362">
        <v>100</v>
      </c>
      <c r="D225" s="362">
        <v>2.65</v>
      </c>
      <c r="E225" s="362" t="s">
        <v>271</v>
      </c>
      <c r="F225" s="362">
        <v>2.65</v>
      </c>
      <c r="G225" s="362">
        <v>2.6674000000000002</v>
      </c>
      <c r="H225" s="363" t="s">
        <v>178</v>
      </c>
      <c r="I225" s="364">
        <v>19862585.559999999</v>
      </c>
      <c r="J225" s="364">
        <v>19600000</v>
      </c>
      <c r="K225" s="364">
        <v>19600000</v>
      </c>
      <c r="L225" s="365">
        <v>3</v>
      </c>
    </row>
    <row r="226" spans="1:12" s="366" customFormat="1" ht="20.399999999999999" x14ac:dyDescent="0.3">
      <c r="A226" s="361" t="s">
        <v>208</v>
      </c>
      <c r="B226" s="362" t="s">
        <v>208</v>
      </c>
      <c r="C226" s="362" t="s">
        <v>208</v>
      </c>
      <c r="D226" s="362" t="s">
        <v>208</v>
      </c>
      <c r="E226" s="362" t="s">
        <v>208</v>
      </c>
      <c r="F226" s="362" t="s">
        <v>208</v>
      </c>
      <c r="G226" s="362" t="s">
        <v>208</v>
      </c>
      <c r="H226" s="363" t="s">
        <v>208</v>
      </c>
      <c r="I226" s="370">
        <v>128451730.8</v>
      </c>
      <c r="J226" s="370">
        <v>127610000</v>
      </c>
      <c r="K226" s="370">
        <v>127610000</v>
      </c>
      <c r="L226" s="307">
        <v>28</v>
      </c>
    </row>
    <row r="227" spans="1:12" s="366" customFormat="1" ht="20.399999999999999" x14ac:dyDescent="0.3">
      <c r="A227" s="304" t="s">
        <v>318</v>
      </c>
      <c r="B227" s="362"/>
      <c r="C227" s="362"/>
      <c r="D227" s="362"/>
      <c r="E227" s="362"/>
      <c r="F227" s="362"/>
      <c r="G227" s="362"/>
      <c r="H227" s="363"/>
      <c r="I227" s="364"/>
      <c r="J227" s="364"/>
      <c r="K227" s="364"/>
      <c r="L227" s="365"/>
    </row>
    <row r="228" spans="1:12" s="366" customFormat="1" ht="20.399999999999999" x14ac:dyDescent="0.3">
      <c r="A228" s="361" t="s">
        <v>514</v>
      </c>
      <c r="B228" s="362" t="s">
        <v>177</v>
      </c>
      <c r="C228" s="362">
        <v>99.844700000000003</v>
      </c>
      <c r="D228" s="362">
        <v>8.5</v>
      </c>
      <c r="E228" s="362" t="s">
        <v>204</v>
      </c>
      <c r="F228" s="362">
        <v>8.5</v>
      </c>
      <c r="G228" s="362">
        <v>8.7493999999999996</v>
      </c>
      <c r="H228" s="363" t="s">
        <v>178</v>
      </c>
      <c r="I228" s="364">
        <v>108618.06</v>
      </c>
      <c r="J228" s="364">
        <v>100000</v>
      </c>
      <c r="K228" s="364">
        <v>99844.66</v>
      </c>
      <c r="L228" s="365">
        <v>1</v>
      </c>
    </row>
    <row r="229" spans="1:12" s="366" customFormat="1" ht="20.399999999999999" x14ac:dyDescent="0.3">
      <c r="A229" s="361" t="s">
        <v>514</v>
      </c>
      <c r="B229" s="362" t="s">
        <v>177</v>
      </c>
      <c r="C229" s="362">
        <v>99.851200000000006</v>
      </c>
      <c r="D229" s="362">
        <v>8.5</v>
      </c>
      <c r="E229" s="362" t="s">
        <v>319</v>
      </c>
      <c r="F229" s="362">
        <v>8.5</v>
      </c>
      <c r="G229" s="362">
        <v>8.76</v>
      </c>
      <c r="H229" s="363" t="s">
        <v>178</v>
      </c>
      <c r="I229" s="364">
        <v>162997.92000000001</v>
      </c>
      <c r="J229" s="364">
        <v>150000</v>
      </c>
      <c r="K229" s="364">
        <v>149776.76</v>
      </c>
      <c r="L229" s="365">
        <v>1</v>
      </c>
    </row>
    <row r="230" spans="1:12" s="366" customFormat="1" ht="20.399999999999999" x14ac:dyDescent="0.3">
      <c r="A230" s="361" t="s">
        <v>514</v>
      </c>
      <c r="B230" s="362" t="s">
        <v>177</v>
      </c>
      <c r="C230" s="362">
        <v>99.88</v>
      </c>
      <c r="D230" s="362">
        <v>8.75</v>
      </c>
      <c r="E230" s="362" t="s">
        <v>320</v>
      </c>
      <c r="F230" s="362">
        <v>8.75</v>
      </c>
      <c r="G230" s="362">
        <v>9.0639000000000003</v>
      </c>
      <c r="H230" s="363" t="s">
        <v>178</v>
      </c>
      <c r="I230" s="364">
        <v>217743.06</v>
      </c>
      <c r="J230" s="364">
        <v>200000</v>
      </c>
      <c r="K230" s="364">
        <v>199760.1</v>
      </c>
      <c r="L230" s="365">
        <v>1</v>
      </c>
    </row>
    <row r="231" spans="1:12" s="366" customFormat="1" ht="20.399999999999999" x14ac:dyDescent="0.3">
      <c r="A231" s="361" t="s">
        <v>514</v>
      </c>
      <c r="B231" s="362" t="s">
        <v>177</v>
      </c>
      <c r="C231" s="362">
        <v>99.984200000000001</v>
      </c>
      <c r="D231" s="362">
        <v>8.5</v>
      </c>
      <c r="E231" s="362" t="s">
        <v>321</v>
      </c>
      <c r="F231" s="362">
        <v>8.5</v>
      </c>
      <c r="G231" s="362">
        <v>8.8629999999999995</v>
      </c>
      <c r="H231" s="363" t="s">
        <v>178</v>
      </c>
      <c r="I231" s="364">
        <v>108570.83</v>
      </c>
      <c r="J231" s="364">
        <v>100000</v>
      </c>
      <c r="K231" s="364">
        <v>99984.2</v>
      </c>
      <c r="L231" s="365">
        <v>1</v>
      </c>
    </row>
    <row r="232" spans="1:12" s="366" customFormat="1" ht="20.399999999999999" x14ac:dyDescent="0.3">
      <c r="A232" s="361" t="s">
        <v>514</v>
      </c>
      <c r="B232" s="362" t="s">
        <v>177</v>
      </c>
      <c r="C232" s="362">
        <v>99.988500000000002</v>
      </c>
      <c r="D232" s="362">
        <v>8.5</v>
      </c>
      <c r="E232" s="362" t="s">
        <v>282</v>
      </c>
      <c r="F232" s="362">
        <v>8.5</v>
      </c>
      <c r="G232" s="362">
        <v>8.6641999999999992</v>
      </c>
      <c r="H232" s="363" t="s">
        <v>178</v>
      </c>
      <c r="I232" s="364">
        <v>104887.5</v>
      </c>
      <c r="J232" s="364">
        <v>100000</v>
      </c>
      <c r="K232" s="364">
        <v>99988.51</v>
      </c>
      <c r="L232" s="365">
        <v>1</v>
      </c>
    </row>
    <row r="233" spans="1:12" s="366" customFormat="1" ht="20.399999999999999" x14ac:dyDescent="0.3">
      <c r="A233" s="361" t="s">
        <v>514</v>
      </c>
      <c r="B233" s="362" t="s">
        <v>177</v>
      </c>
      <c r="C233" s="362">
        <v>100</v>
      </c>
      <c r="D233" s="362">
        <v>2.7315999999999998</v>
      </c>
      <c r="E233" s="362" t="s">
        <v>271</v>
      </c>
      <c r="F233" s="362">
        <v>2.7315999999999998</v>
      </c>
      <c r="G233" s="362">
        <v>2.75</v>
      </c>
      <c r="H233" s="363" t="s">
        <v>178</v>
      </c>
      <c r="I233" s="364">
        <v>2433143.41</v>
      </c>
      <c r="J233" s="364">
        <v>2400000</v>
      </c>
      <c r="K233" s="364">
        <v>2400000</v>
      </c>
      <c r="L233" s="365">
        <v>1</v>
      </c>
    </row>
    <row r="234" spans="1:12" s="366" customFormat="1" ht="20.399999999999999" x14ac:dyDescent="0.3">
      <c r="A234" s="361" t="s">
        <v>514</v>
      </c>
      <c r="B234" s="362" t="s">
        <v>177</v>
      </c>
      <c r="C234" s="362">
        <v>100</v>
      </c>
      <c r="D234" s="362">
        <v>8.4499999999999993</v>
      </c>
      <c r="E234" s="362" t="s">
        <v>264</v>
      </c>
      <c r="F234" s="362">
        <v>8.4499999999999993</v>
      </c>
      <c r="G234" s="362">
        <v>8.6274999999999995</v>
      </c>
      <c r="H234" s="363" t="s">
        <v>178</v>
      </c>
      <c r="I234" s="364">
        <v>104248.47</v>
      </c>
      <c r="J234" s="364">
        <v>100000</v>
      </c>
      <c r="K234" s="364">
        <v>100000</v>
      </c>
      <c r="L234" s="365">
        <v>1</v>
      </c>
    </row>
    <row r="235" spans="1:12" s="366" customFormat="1" ht="20.399999999999999" x14ac:dyDescent="0.3">
      <c r="A235" s="361" t="s">
        <v>514</v>
      </c>
      <c r="B235" s="362" t="s">
        <v>177</v>
      </c>
      <c r="C235" s="362">
        <v>100</v>
      </c>
      <c r="D235" s="362">
        <v>8.4499999999999993</v>
      </c>
      <c r="E235" s="362" t="s">
        <v>322</v>
      </c>
      <c r="F235" s="362">
        <v>8.4499999999999993</v>
      </c>
      <c r="G235" s="362">
        <v>8.6254000000000008</v>
      </c>
      <c r="H235" s="363" t="s">
        <v>178</v>
      </c>
      <c r="I235" s="364">
        <v>104295.42</v>
      </c>
      <c r="J235" s="364">
        <v>100000</v>
      </c>
      <c r="K235" s="364">
        <v>100000</v>
      </c>
      <c r="L235" s="365">
        <v>1</v>
      </c>
    </row>
    <row r="236" spans="1:12" s="366" customFormat="1" ht="20.399999999999999" x14ac:dyDescent="0.3">
      <c r="A236" s="361" t="s">
        <v>514</v>
      </c>
      <c r="B236" s="362" t="s">
        <v>177</v>
      </c>
      <c r="C236" s="362">
        <v>100</v>
      </c>
      <c r="D236" s="362">
        <v>9.0500000000000007</v>
      </c>
      <c r="E236" s="362" t="s">
        <v>264</v>
      </c>
      <c r="F236" s="362">
        <v>9.0500000000000007</v>
      </c>
      <c r="G236" s="362">
        <v>9.2536000000000005</v>
      </c>
      <c r="H236" s="363" t="s">
        <v>178</v>
      </c>
      <c r="I236" s="364">
        <v>209100.28</v>
      </c>
      <c r="J236" s="364">
        <v>200000</v>
      </c>
      <c r="K236" s="364">
        <v>200000</v>
      </c>
      <c r="L236" s="365">
        <v>1</v>
      </c>
    </row>
    <row r="237" spans="1:12" s="366" customFormat="1" ht="20.399999999999999" x14ac:dyDescent="0.3">
      <c r="A237" s="361" t="s">
        <v>514</v>
      </c>
      <c r="B237" s="362" t="s">
        <v>177</v>
      </c>
      <c r="C237" s="362">
        <v>100</v>
      </c>
      <c r="D237" s="362">
        <v>9.0500000000000007</v>
      </c>
      <c r="E237" s="362" t="s">
        <v>279</v>
      </c>
      <c r="F237" s="362">
        <v>9.0500000000000007</v>
      </c>
      <c r="G237" s="362">
        <v>9.0444999999999993</v>
      </c>
      <c r="H237" s="363" t="s">
        <v>178</v>
      </c>
      <c r="I237" s="364">
        <v>545878.48</v>
      </c>
      <c r="J237" s="364">
        <v>500000</v>
      </c>
      <c r="K237" s="364">
        <v>500000</v>
      </c>
      <c r="L237" s="365">
        <v>4</v>
      </c>
    </row>
    <row r="238" spans="1:12" s="366" customFormat="1" ht="20.399999999999999" x14ac:dyDescent="0.3">
      <c r="A238" s="361" t="s">
        <v>514</v>
      </c>
      <c r="B238" s="362" t="s">
        <v>177</v>
      </c>
      <c r="C238" s="362">
        <v>100.8742</v>
      </c>
      <c r="D238" s="362">
        <v>8.75</v>
      </c>
      <c r="E238" s="362" t="s">
        <v>323</v>
      </c>
      <c r="F238" s="362">
        <v>5.5</v>
      </c>
      <c r="G238" s="362">
        <v>5.6058000000000003</v>
      </c>
      <c r="H238" s="363" t="s">
        <v>178</v>
      </c>
      <c r="I238" s="364">
        <v>217743.06</v>
      </c>
      <c r="J238" s="364">
        <v>200000</v>
      </c>
      <c r="K238" s="364">
        <v>201748.41</v>
      </c>
      <c r="L238" s="365">
        <v>1</v>
      </c>
    </row>
    <row r="239" spans="1:12" s="366" customFormat="1" ht="20.399999999999999" x14ac:dyDescent="0.3">
      <c r="A239" s="361" t="s">
        <v>514</v>
      </c>
      <c r="B239" s="362" t="s">
        <v>177</v>
      </c>
      <c r="C239" s="362">
        <v>101.2187</v>
      </c>
      <c r="D239" s="362">
        <v>9</v>
      </c>
      <c r="E239" s="362" t="s">
        <v>324</v>
      </c>
      <c r="F239" s="362">
        <v>6.9</v>
      </c>
      <c r="G239" s="362">
        <v>6.9767999999999999</v>
      </c>
      <c r="H239" s="363" t="s">
        <v>178</v>
      </c>
      <c r="I239" s="364">
        <v>196425</v>
      </c>
      <c r="J239" s="364">
        <v>180000</v>
      </c>
      <c r="K239" s="364">
        <v>182193.63</v>
      </c>
      <c r="L239" s="365">
        <v>1</v>
      </c>
    </row>
    <row r="240" spans="1:12" s="366" customFormat="1" ht="20.399999999999999" x14ac:dyDescent="0.3">
      <c r="A240" s="361" t="s">
        <v>208</v>
      </c>
      <c r="B240" s="362" t="s">
        <v>208</v>
      </c>
      <c r="C240" s="362" t="s">
        <v>208</v>
      </c>
      <c r="D240" s="362" t="s">
        <v>208</v>
      </c>
      <c r="E240" s="362" t="s">
        <v>208</v>
      </c>
      <c r="F240" s="362" t="s">
        <v>208</v>
      </c>
      <c r="G240" s="362" t="s">
        <v>208</v>
      </c>
      <c r="H240" s="363" t="s">
        <v>208</v>
      </c>
      <c r="I240" s="370">
        <v>4513651.49</v>
      </c>
      <c r="J240" s="370">
        <v>4330000</v>
      </c>
      <c r="K240" s="370">
        <v>4333296.2699999996</v>
      </c>
      <c r="L240" s="307">
        <v>15</v>
      </c>
    </row>
    <row r="241" spans="1:12" s="366" customFormat="1" ht="20.399999999999999" x14ac:dyDescent="0.3">
      <c r="A241" s="304" t="s">
        <v>187</v>
      </c>
      <c r="B241" s="362"/>
      <c r="C241" s="362"/>
      <c r="D241" s="362"/>
      <c r="E241" s="362"/>
      <c r="F241" s="362"/>
      <c r="G241" s="362"/>
      <c r="H241" s="363"/>
      <c r="I241" s="364"/>
      <c r="J241" s="364"/>
      <c r="K241" s="364"/>
      <c r="L241" s="365"/>
    </row>
    <row r="242" spans="1:12" s="366" customFormat="1" ht="20.399999999999999" x14ac:dyDescent="0.3">
      <c r="A242" s="361" t="s">
        <v>570</v>
      </c>
      <c r="B242" s="362" t="s">
        <v>177</v>
      </c>
      <c r="C242" s="362">
        <v>97.935199999999995</v>
      </c>
      <c r="D242" s="362"/>
      <c r="E242" s="362" t="s">
        <v>325</v>
      </c>
      <c r="F242" s="362">
        <v>11</v>
      </c>
      <c r="G242" s="362">
        <v>11.5002</v>
      </c>
      <c r="H242" s="363" t="s">
        <v>178</v>
      </c>
      <c r="I242" s="364">
        <v>3485.32</v>
      </c>
      <c r="J242" s="364">
        <v>3660.16</v>
      </c>
      <c r="K242" s="364">
        <v>3413.36</v>
      </c>
      <c r="L242" s="365">
        <v>1</v>
      </c>
    </row>
    <row r="243" spans="1:12" s="366" customFormat="1" ht="20.399999999999999" x14ac:dyDescent="0.3">
      <c r="A243" s="361" t="s">
        <v>570</v>
      </c>
      <c r="B243" s="362" t="s">
        <v>177</v>
      </c>
      <c r="C243" s="362">
        <v>98.347200000000001</v>
      </c>
      <c r="D243" s="362"/>
      <c r="E243" s="362" t="s">
        <v>326</v>
      </c>
      <c r="F243" s="362">
        <v>11</v>
      </c>
      <c r="G243" s="362">
        <v>11.5258</v>
      </c>
      <c r="H243" s="363" t="s">
        <v>178</v>
      </c>
      <c r="I243" s="364">
        <v>13867.25</v>
      </c>
      <c r="J243" s="364">
        <v>14562.89</v>
      </c>
      <c r="K243" s="364">
        <v>13638.05</v>
      </c>
      <c r="L243" s="365">
        <v>1</v>
      </c>
    </row>
    <row r="244" spans="1:12" s="366" customFormat="1" ht="20.399999999999999" x14ac:dyDescent="0.3">
      <c r="A244" s="361" t="s">
        <v>570</v>
      </c>
      <c r="B244" s="362" t="s">
        <v>177</v>
      </c>
      <c r="C244" s="362">
        <v>98.554500000000004</v>
      </c>
      <c r="D244" s="362"/>
      <c r="E244" s="362" t="s">
        <v>327</v>
      </c>
      <c r="F244" s="362">
        <v>11</v>
      </c>
      <c r="G244" s="362">
        <v>11.5387</v>
      </c>
      <c r="H244" s="363" t="s">
        <v>178</v>
      </c>
      <c r="I244" s="364">
        <v>1589.09</v>
      </c>
      <c r="J244" s="364">
        <v>1668.8</v>
      </c>
      <c r="K244" s="364">
        <v>1566.12</v>
      </c>
      <c r="L244" s="365">
        <v>1</v>
      </c>
    </row>
    <row r="245" spans="1:12" s="366" customFormat="1" ht="20.399999999999999" x14ac:dyDescent="0.3">
      <c r="A245" s="361" t="s">
        <v>208</v>
      </c>
      <c r="B245" s="362" t="s">
        <v>208</v>
      </c>
      <c r="C245" s="362" t="s">
        <v>208</v>
      </c>
      <c r="D245" s="362" t="s">
        <v>208</v>
      </c>
      <c r="E245" s="362" t="s">
        <v>208</v>
      </c>
      <c r="F245" s="362" t="s">
        <v>208</v>
      </c>
      <c r="G245" s="362" t="s">
        <v>208</v>
      </c>
      <c r="H245" s="363" t="s">
        <v>208</v>
      </c>
      <c r="I245" s="370">
        <v>18941.66</v>
      </c>
      <c r="J245" s="370">
        <v>19891.849999999999</v>
      </c>
      <c r="K245" s="370">
        <v>18617.53</v>
      </c>
      <c r="L245" s="307">
        <v>3</v>
      </c>
    </row>
    <row r="246" spans="1:12" s="366" customFormat="1" ht="20.399999999999999" x14ac:dyDescent="0.3">
      <c r="A246" s="304" t="s">
        <v>182</v>
      </c>
      <c r="B246" s="362"/>
      <c r="C246" s="362"/>
      <c r="D246" s="362"/>
      <c r="E246" s="362"/>
      <c r="F246" s="362"/>
      <c r="G246" s="362"/>
      <c r="H246" s="363"/>
      <c r="I246" s="364"/>
      <c r="J246" s="364"/>
      <c r="K246" s="364"/>
      <c r="L246" s="365"/>
    </row>
    <row r="247" spans="1:12" s="366" customFormat="1" ht="20.399999999999999" x14ac:dyDescent="0.3">
      <c r="A247" s="361" t="s">
        <v>183</v>
      </c>
      <c r="B247" s="362" t="s">
        <v>177</v>
      </c>
      <c r="C247" s="362">
        <v>94.53</v>
      </c>
      <c r="D247" s="362"/>
      <c r="E247" s="362"/>
      <c r="F247" s="362"/>
      <c r="G247" s="362"/>
      <c r="H247" s="363" t="s">
        <v>328</v>
      </c>
      <c r="I247" s="364">
        <v>182.28</v>
      </c>
      <c r="J247" s="364">
        <v>182.28</v>
      </c>
      <c r="K247" s="364">
        <v>172.31</v>
      </c>
      <c r="L247" s="365">
        <v>1</v>
      </c>
    </row>
    <row r="248" spans="1:12" s="366" customFormat="1" ht="20.399999999999999" x14ac:dyDescent="0.3">
      <c r="A248" s="361" t="s">
        <v>183</v>
      </c>
      <c r="B248" s="362" t="s">
        <v>177</v>
      </c>
      <c r="C248" s="362">
        <v>95</v>
      </c>
      <c r="D248" s="362"/>
      <c r="E248" s="362"/>
      <c r="F248" s="362"/>
      <c r="G248" s="362"/>
      <c r="H248" s="363" t="s">
        <v>328</v>
      </c>
      <c r="I248" s="364">
        <v>648.80999999999995</v>
      </c>
      <c r="J248" s="364">
        <v>648.80999999999995</v>
      </c>
      <c r="K248" s="364">
        <v>616.37</v>
      </c>
      <c r="L248" s="365">
        <v>3</v>
      </c>
    </row>
    <row r="249" spans="1:12" s="366" customFormat="1" ht="20.399999999999999" x14ac:dyDescent="0.3">
      <c r="A249" s="361" t="s">
        <v>183</v>
      </c>
      <c r="B249" s="362" t="s">
        <v>177</v>
      </c>
      <c r="C249" s="362">
        <v>96</v>
      </c>
      <c r="D249" s="362"/>
      <c r="E249" s="362"/>
      <c r="F249" s="362"/>
      <c r="G249" s="362"/>
      <c r="H249" s="363" t="s">
        <v>328</v>
      </c>
      <c r="I249" s="364">
        <v>257.07</v>
      </c>
      <c r="J249" s="364">
        <v>257.07</v>
      </c>
      <c r="K249" s="364">
        <v>246.79</v>
      </c>
      <c r="L249" s="365">
        <v>1</v>
      </c>
    </row>
    <row r="250" spans="1:12" s="366" customFormat="1" ht="20.399999999999999" x14ac:dyDescent="0.3">
      <c r="A250" s="361" t="s">
        <v>183</v>
      </c>
      <c r="B250" s="362" t="s">
        <v>177</v>
      </c>
      <c r="C250" s="362">
        <v>97</v>
      </c>
      <c r="D250" s="362"/>
      <c r="E250" s="362"/>
      <c r="F250" s="362"/>
      <c r="G250" s="362"/>
      <c r="H250" s="363" t="s">
        <v>328</v>
      </c>
      <c r="I250" s="364">
        <v>1494.1</v>
      </c>
      <c r="J250" s="364">
        <v>1494.1</v>
      </c>
      <c r="K250" s="364">
        <v>1449.28</v>
      </c>
      <c r="L250" s="365">
        <v>4</v>
      </c>
    </row>
    <row r="251" spans="1:12" s="366" customFormat="1" ht="20.399999999999999" x14ac:dyDescent="0.3">
      <c r="A251" s="361" t="s">
        <v>183</v>
      </c>
      <c r="B251" s="362" t="s">
        <v>177</v>
      </c>
      <c r="C251" s="362">
        <v>97.5</v>
      </c>
      <c r="D251" s="362"/>
      <c r="E251" s="362"/>
      <c r="F251" s="362"/>
      <c r="G251" s="362"/>
      <c r="H251" s="363" t="s">
        <v>328</v>
      </c>
      <c r="I251" s="364">
        <v>1615.32</v>
      </c>
      <c r="J251" s="364">
        <v>1615.32</v>
      </c>
      <c r="K251" s="364">
        <v>1574.93</v>
      </c>
      <c r="L251" s="365">
        <v>3</v>
      </c>
    </row>
    <row r="252" spans="1:12" s="366" customFormat="1" ht="20.399999999999999" x14ac:dyDescent="0.3">
      <c r="A252" s="361" t="s">
        <v>183</v>
      </c>
      <c r="B252" s="362" t="s">
        <v>177</v>
      </c>
      <c r="C252" s="362">
        <v>98</v>
      </c>
      <c r="D252" s="362"/>
      <c r="E252" s="362"/>
      <c r="F252" s="362"/>
      <c r="G252" s="362"/>
      <c r="H252" s="363" t="s">
        <v>328</v>
      </c>
      <c r="I252" s="364">
        <v>34520.559999999998</v>
      </c>
      <c r="J252" s="364">
        <v>34520.559999999998</v>
      </c>
      <c r="K252" s="364">
        <v>33830.15</v>
      </c>
      <c r="L252" s="365">
        <v>44</v>
      </c>
    </row>
    <row r="253" spans="1:12" s="366" customFormat="1" ht="20.399999999999999" x14ac:dyDescent="0.3">
      <c r="A253" s="361" t="s">
        <v>183</v>
      </c>
      <c r="B253" s="362" t="s">
        <v>177</v>
      </c>
      <c r="C253" s="362">
        <v>98.3</v>
      </c>
      <c r="D253" s="362"/>
      <c r="E253" s="362"/>
      <c r="F253" s="362"/>
      <c r="G253" s="362"/>
      <c r="H253" s="363" t="s">
        <v>328</v>
      </c>
      <c r="I253" s="364">
        <v>1064.21</v>
      </c>
      <c r="J253" s="364">
        <v>1064.21</v>
      </c>
      <c r="K253" s="364">
        <v>1046.1199999999999</v>
      </c>
      <c r="L253" s="365">
        <v>1</v>
      </c>
    </row>
    <row r="254" spans="1:12" s="366" customFormat="1" ht="20.399999999999999" x14ac:dyDescent="0.3">
      <c r="A254" s="361" t="s">
        <v>183</v>
      </c>
      <c r="B254" s="362" t="s">
        <v>177</v>
      </c>
      <c r="C254" s="362">
        <v>98.4</v>
      </c>
      <c r="D254" s="362"/>
      <c r="E254" s="362"/>
      <c r="F254" s="362"/>
      <c r="G254" s="362"/>
      <c r="H254" s="363" t="s">
        <v>328</v>
      </c>
      <c r="I254" s="364">
        <v>847.08</v>
      </c>
      <c r="J254" s="364">
        <v>847.08</v>
      </c>
      <c r="K254" s="364">
        <v>833.53</v>
      </c>
      <c r="L254" s="365">
        <v>1</v>
      </c>
    </row>
    <row r="255" spans="1:12" s="366" customFormat="1" ht="20.399999999999999" x14ac:dyDescent="0.3">
      <c r="A255" s="361" t="s">
        <v>183</v>
      </c>
      <c r="B255" s="362" t="s">
        <v>177</v>
      </c>
      <c r="C255" s="362">
        <v>98.5</v>
      </c>
      <c r="D255" s="362"/>
      <c r="E255" s="362"/>
      <c r="F255" s="362"/>
      <c r="G255" s="362"/>
      <c r="H255" s="363" t="s">
        <v>328</v>
      </c>
      <c r="I255" s="364">
        <v>24266.99</v>
      </c>
      <c r="J255" s="364">
        <v>24266.99</v>
      </c>
      <c r="K255" s="364">
        <v>23902.99</v>
      </c>
      <c r="L255" s="365">
        <v>14</v>
      </c>
    </row>
    <row r="256" spans="1:12" s="366" customFormat="1" ht="20.399999999999999" x14ac:dyDescent="0.3">
      <c r="A256" s="361" t="s">
        <v>183</v>
      </c>
      <c r="B256" s="362" t="s">
        <v>177</v>
      </c>
      <c r="C256" s="362">
        <v>98.75</v>
      </c>
      <c r="D256" s="362"/>
      <c r="E256" s="362"/>
      <c r="F256" s="362"/>
      <c r="G256" s="362"/>
      <c r="H256" s="363" t="s">
        <v>328</v>
      </c>
      <c r="I256" s="364">
        <v>5722.66</v>
      </c>
      <c r="J256" s="364">
        <v>5722.66</v>
      </c>
      <c r="K256" s="364">
        <v>5651.13</v>
      </c>
      <c r="L256" s="365">
        <v>4</v>
      </c>
    </row>
    <row r="257" spans="1:12" s="366" customFormat="1" ht="20.399999999999999" x14ac:dyDescent="0.3">
      <c r="A257" s="361" t="s">
        <v>183</v>
      </c>
      <c r="B257" s="362" t="s">
        <v>177</v>
      </c>
      <c r="C257" s="362">
        <v>98.8</v>
      </c>
      <c r="D257" s="362"/>
      <c r="E257" s="362"/>
      <c r="F257" s="362"/>
      <c r="G257" s="362"/>
      <c r="H257" s="363" t="s">
        <v>328</v>
      </c>
      <c r="I257" s="364">
        <v>3294.93</v>
      </c>
      <c r="J257" s="364">
        <v>3294.93</v>
      </c>
      <c r="K257" s="364">
        <v>3255.39</v>
      </c>
      <c r="L257" s="365">
        <v>2</v>
      </c>
    </row>
    <row r="258" spans="1:12" s="366" customFormat="1" ht="20.399999999999999" x14ac:dyDescent="0.3">
      <c r="A258" s="361" t="s">
        <v>183</v>
      </c>
      <c r="B258" s="362" t="s">
        <v>177</v>
      </c>
      <c r="C258" s="362">
        <v>98.9</v>
      </c>
      <c r="D258" s="362"/>
      <c r="E258" s="362"/>
      <c r="F258" s="362"/>
      <c r="G258" s="362"/>
      <c r="H258" s="363" t="s">
        <v>328</v>
      </c>
      <c r="I258" s="364">
        <v>5959.08</v>
      </c>
      <c r="J258" s="364">
        <v>5959.08</v>
      </c>
      <c r="K258" s="364">
        <v>5893.53</v>
      </c>
      <c r="L258" s="365">
        <v>4</v>
      </c>
    </row>
    <row r="259" spans="1:12" s="366" customFormat="1" ht="20.399999999999999" x14ac:dyDescent="0.3">
      <c r="A259" s="361" t="s">
        <v>183</v>
      </c>
      <c r="B259" s="362" t="s">
        <v>177</v>
      </c>
      <c r="C259" s="362">
        <v>99</v>
      </c>
      <c r="D259" s="362"/>
      <c r="E259" s="362"/>
      <c r="F259" s="362"/>
      <c r="G259" s="362"/>
      <c r="H259" s="363" t="s">
        <v>328</v>
      </c>
      <c r="I259" s="364">
        <v>297206.48</v>
      </c>
      <c r="J259" s="364">
        <v>297206.48</v>
      </c>
      <c r="K259" s="364">
        <v>294234.37</v>
      </c>
      <c r="L259" s="365">
        <v>84</v>
      </c>
    </row>
    <row r="260" spans="1:12" s="366" customFormat="1" ht="20.399999999999999" x14ac:dyDescent="0.3">
      <c r="A260" s="361" t="s">
        <v>183</v>
      </c>
      <c r="B260" s="362" t="s">
        <v>177</v>
      </c>
      <c r="C260" s="362">
        <v>99.01</v>
      </c>
      <c r="D260" s="362"/>
      <c r="E260" s="362"/>
      <c r="F260" s="362"/>
      <c r="G260" s="362"/>
      <c r="H260" s="363" t="s">
        <v>328</v>
      </c>
      <c r="I260" s="364">
        <v>12154.07</v>
      </c>
      <c r="J260" s="364">
        <v>12154.07</v>
      </c>
      <c r="K260" s="364">
        <v>12033.74</v>
      </c>
      <c r="L260" s="365">
        <v>3</v>
      </c>
    </row>
    <row r="261" spans="1:12" s="366" customFormat="1" ht="20.399999999999999" x14ac:dyDescent="0.3">
      <c r="A261" s="361" t="s">
        <v>183</v>
      </c>
      <c r="B261" s="362" t="s">
        <v>177</v>
      </c>
      <c r="C261" s="362">
        <v>99.05</v>
      </c>
      <c r="D261" s="362"/>
      <c r="E261" s="362"/>
      <c r="F261" s="362"/>
      <c r="G261" s="362"/>
      <c r="H261" s="363" t="s">
        <v>328</v>
      </c>
      <c r="I261" s="364">
        <v>122076.06</v>
      </c>
      <c r="J261" s="364">
        <v>122076.06</v>
      </c>
      <c r="K261" s="364">
        <v>120916.33</v>
      </c>
      <c r="L261" s="365">
        <v>21</v>
      </c>
    </row>
    <row r="262" spans="1:12" s="366" customFormat="1" ht="20.399999999999999" x14ac:dyDescent="0.3">
      <c r="A262" s="361" t="s">
        <v>183</v>
      </c>
      <c r="B262" s="362" t="s">
        <v>177</v>
      </c>
      <c r="C262" s="362">
        <v>99.06</v>
      </c>
      <c r="D262" s="362"/>
      <c r="E262" s="362"/>
      <c r="F262" s="362"/>
      <c r="G262" s="362"/>
      <c r="H262" s="363" t="s">
        <v>328</v>
      </c>
      <c r="I262" s="364">
        <v>14067.46</v>
      </c>
      <c r="J262" s="364">
        <v>14067.46</v>
      </c>
      <c r="K262" s="364">
        <v>13935.22</v>
      </c>
      <c r="L262" s="365">
        <v>3</v>
      </c>
    </row>
    <row r="263" spans="1:12" s="366" customFormat="1" ht="20.399999999999999" x14ac:dyDescent="0.3">
      <c r="A263" s="361" t="s">
        <v>183</v>
      </c>
      <c r="B263" s="362" t="s">
        <v>177</v>
      </c>
      <c r="C263" s="362">
        <v>99.1</v>
      </c>
      <c r="D263" s="362"/>
      <c r="E263" s="362"/>
      <c r="F263" s="362"/>
      <c r="G263" s="362"/>
      <c r="H263" s="363" t="s">
        <v>328</v>
      </c>
      <c r="I263" s="364">
        <v>167308.44</v>
      </c>
      <c r="J263" s="364">
        <v>167308.44</v>
      </c>
      <c r="K263" s="364">
        <v>165802.67000000001</v>
      </c>
      <c r="L263" s="365">
        <v>17</v>
      </c>
    </row>
    <row r="264" spans="1:12" s="366" customFormat="1" ht="20.399999999999999" x14ac:dyDescent="0.3">
      <c r="A264" s="361" t="s">
        <v>183</v>
      </c>
      <c r="B264" s="362" t="s">
        <v>177</v>
      </c>
      <c r="C264" s="362">
        <v>99.100099999999998</v>
      </c>
      <c r="D264" s="362"/>
      <c r="E264" s="362"/>
      <c r="F264" s="362"/>
      <c r="G264" s="362"/>
      <c r="H264" s="363" t="s">
        <v>328</v>
      </c>
      <c r="I264" s="364">
        <v>7588.97</v>
      </c>
      <c r="J264" s="364">
        <v>7588.97</v>
      </c>
      <c r="K264" s="364">
        <v>7520.68</v>
      </c>
      <c r="L264" s="365">
        <v>1</v>
      </c>
    </row>
    <row r="265" spans="1:12" s="366" customFormat="1" ht="20.399999999999999" x14ac:dyDescent="0.3">
      <c r="A265" s="361" t="s">
        <v>183</v>
      </c>
      <c r="B265" s="362" t="s">
        <v>177</v>
      </c>
      <c r="C265" s="362">
        <v>99.11</v>
      </c>
      <c r="D265" s="362"/>
      <c r="E265" s="362"/>
      <c r="F265" s="362"/>
      <c r="G265" s="362"/>
      <c r="H265" s="363" t="s">
        <v>328</v>
      </c>
      <c r="I265" s="364">
        <v>24129.11</v>
      </c>
      <c r="J265" s="364">
        <v>24129.11</v>
      </c>
      <c r="K265" s="364">
        <v>23914.36</v>
      </c>
      <c r="L265" s="365">
        <v>2</v>
      </c>
    </row>
    <row r="266" spans="1:12" s="366" customFormat="1" ht="20.399999999999999" x14ac:dyDescent="0.3">
      <c r="A266" s="361" t="s">
        <v>183</v>
      </c>
      <c r="B266" s="362" t="s">
        <v>177</v>
      </c>
      <c r="C266" s="362">
        <v>99.12</v>
      </c>
      <c r="D266" s="362"/>
      <c r="E266" s="362"/>
      <c r="F266" s="362"/>
      <c r="G266" s="362"/>
      <c r="H266" s="363" t="s">
        <v>328</v>
      </c>
      <c r="I266" s="364">
        <v>9731.39</v>
      </c>
      <c r="J266" s="364">
        <v>9731.39</v>
      </c>
      <c r="K266" s="364">
        <v>9645.75</v>
      </c>
      <c r="L266" s="365">
        <v>1</v>
      </c>
    </row>
    <row r="267" spans="1:12" s="366" customFormat="1" ht="20.399999999999999" x14ac:dyDescent="0.3">
      <c r="A267" s="361" t="s">
        <v>183</v>
      </c>
      <c r="B267" s="362" t="s">
        <v>177</v>
      </c>
      <c r="C267" s="362">
        <v>99.15</v>
      </c>
      <c r="D267" s="362"/>
      <c r="E267" s="362"/>
      <c r="F267" s="362"/>
      <c r="G267" s="362"/>
      <c r="H267" s="363" t="s">
        <v>328</v>
      </c>
      <c r="I267" s="364">
        <v>247047.4</v>
      </c>
      <c r="J267" s="364">
        <v>247047.4</v>
      </c>
      <c r="K267" s="364">
        <v>244947.49</v>
      </c>
      <c r="L267" s="365">
        <v>18</v>
      </c>
    </row>
    <row r="268" spans="1:12" s="366" customFormat="1" ht="20.399999999999999" x14ac:dyDescent="0.3">
      <c r="A268" s="361" t="s">
        <v>183</v>
      </c>
      <c r="B268" s="362" t="s">
        <v>177</v>
      </c>
      <c r="C268" s="362">
        <v>99.18</v>
      </c>
      <c r="D268" s="362"/>
      <c r="E268" s="362"/>
      <c r="F268" s="362"/>
      <c r="G268" s="362"/>
      <c r="H268" s="363" t="s">
        <v>328</v>
      </c>
      <c r="I268" s="364">
        <v>6151</v>
      </c>
      <c r="J268" s="364">
        <v>6151</v>
      </c>
      <c r="K268" s="364">
        <v>6100.56</v>
      </c>
      <c r="L268" s="365">
        <v>1</v>
      </c>
    </row>
    <row r="269" spans="1:12" s="366" customFormat="1" ht="20.399999999999999" x14ac:dyDescent="0.3">
      <c r="A269" s="361" t="s">
        <v>183</v>
      </c>
      <c r="B269" s="362" t="s">
        <v>177</v>
      </c>
      <c r="C269" s="362">
        <v>99.19</v>
      </c>
      <c r="D269" s="362"/>
      <c r="E269" s="362"/>
      <c r="F269" s="362"/>
      <c r="G269" s="362"/>
      <c r="H269" s="363" t="s">
        <v>328</v>
      </c>
      <c r="I269" s="364">
        <v>10000</v>
      </c>
      <c r="J269" s="364">
        <v>10000</v>
      </c>
      <c r="K269" s="364">
        <v>9919</v>
      </c>
      <c r="L269" s="365">
        <v>1</v>
      </c>
    </row>
    <row r="270" spans="1:12" s="366" customFormat="1" ht="20.399999999999999" x14ac:dyDescent="0.3">
      <c r="A270" s="361" t="s">
        <v>183</v>
      </c>
      <c r="B270" s="362" t="s">
        <v>177</v>
      </c>
      <c r="C270" s="362">
        <v>99.2</v>
      </c>
      <c r="D270" s="362"/>
      <c r="E270" s="362"/>
      <c r="F270" s="362"/>
      <c r="G270" s="362"/>
      <c r="H270" s="363" t="s">
        <v>328</v>
      </c>
      <c r="I270" s="364">
        <v>180468.1</v>
      </c>
      <c r="J270" s="364">
        <v>180468.1</v>
      </c>
      <c r="K270" s="364">
        <v>179024.35</v>
      </c>
      <c r="L270" s="365">
        <v>10</v>
      </c>
    </row>
    <row r="271" spans="1:12" s="366" customFormat="1" ht="20.399999999999999" x14ac:dyDescent="0.3">
      <c r="A271" s="361" t="s">
        <v>183</v>
      </c>
      <c r="B271" s="362" t="s">
        <v>177</v>
      </c>
      <c r="C271" s="362">
        <v>99.22</v>
      </c>
      <c r="D271" s="362"/>
      <c r="E271" s="362"/>
      <c r="F271" s="362"/>
      <c r="G271" s="362"/>
      <c r="H271" s="363" t="s">
        <v>328</v>
      </c>
      <c r="I271" s="364">
        <v>29423.88</v>
      </c>
      <c r="J271" s="364">
        <v>29423.88</v>
      </c>
      <c r="K271" s="364">
        <v>29194.37</v>
      </c>
      <c r="L271" s="365">
        <v>1</v>
      </c>
    </row>
    <row r="272" spans="1:12" s="366" customFormat="1" ht="20.399999999999999" x14ac:dyDescent="0.3">
      <c r="A272" s="361" t="s">
        <v>183</v>
      </c>
      <c r="B272" s="362" t="s">
        <v>177</v>
      </c>
      <c r="C272" s="362">
        <v>99.224999999999994</v>
      </c>
      <c r="D272" s="362"/>
      <c r="E272" s="362"/>
      <c r="F272" s="362"/>
      <c r="G272" s="362"/>
      <c r="H272" s="363" t="s">
        <v>328</v>
      </c>
      <c r="I272" s="364">
        <v>21658.560000000001</v>
      </c>
      <c r="J272" s="364">
        <v>21658.560000000001</v>
      </c>
      <c r="K272" s="364">
        <v>21490.71</v>
      </c>
      <c r="L272" s="365">
        <v>1</v>
      </c>
    </row>
    <row r="273" spans="1:12" s="366" customFormat="1" ht="20.399999999999999" x14ac:dyDescent="0.3">
      <c r="A273" s="361" t="s">
        <v>183</v>
      </c>
      <c r="B273" s="362" t="s">
        <v>177</v>
      </c>
      <c r="C273" s="362">
        <v>99.25</v>
      </c>
      <c r="D273" s="362"/>
      <c r="E273" s="362"/>
      <c r="F273" s="362"/>
      <c r="G273" s="362"/>
      <c r="H273" s="363" t="s">
        <v>328</v>
      </c>
      <c r="I273" s="364">
        <v>249942.67</v>
      </c>
      <c r="J273" s="364">
        <v>249942.67</v>
      </c>
      <c r="K273" s="364">
        <v>248068.09</v>
      </c>
      <c r="L273" s="365">
        <v>8</v>
      </c>
    </row>
    <row r="274" spans="1:12" s="366" customFormat="1" ht="20.399999999999999" x14ac:dyDescent="0.3">
      <c r="A274" s="361" t="s">
        <v>183</v>
      </c>
      <c r="B274" s="362" t="s">
        <v>177</v>
      </c>
      <c r="C274" s="362">
        <v>99.27</v>
      </c>
      <c r="D274" s="362"/>
      <c r="E274" s="362"/>
      <c r="F274" s="362"/>
      <c r="G274" s="362"/>
      <c r="H274" s="363" t="s">
        <v>328</v>
      </c>
      <c r="I274" s="364">
        <v>38520.22</v>
      </c>
      <c r="J274" s="364">
        <v>38520.22</v>
      </c>
      <c r="K274" s="364">
        <v>38239.019999999997</v>
      </c>
      <c r="L274" s="365">
        <v>1</v>
      </c>
    </row>
    <row r="275" spans="1:12" s="366" customFormat="1" ht="20.399999999999999" x14ac:dyDescent="0.3">
      <c r="A275" s="361" t="s">
        <v>183</v>
      </c>
      <c r="B275" s="362" t="s">
        <v>177</v>
      </c>
      <c r="C275" s="362">
        <v>99.3</v>
      </c>
      <c r="D275" s="362"/>
      <c r="E275" s="362"/>
      <c r="F275" s="362"/>
      <c r="G275" s="362"/>
      <c r="H275" s="363" t="s">
        <v>328</v>
      </c>
      <c r="I275" s="364">
        <v>385329.9</v>
      </c>
      <c r="J275" s="364">
        <v>385329.9</v>
      </c>
      <c r="K275" s="364">
        <v>382632.58</v>
      </c>
      <c r="L275" s="365">
        <v>10</v>
      </c>
    </row>
    <row r="276" spans="1:12" s="366" customFormat="1" ht="20.399999999999999" x14ac:dyDescent="0.3">
      <c r="A276" s="361" t="s">
        <v>183</v>
      </c>
      <c r="B276" s="362" t="s">
        <v>177</v>
      </c>
      <c r="C276" s="362">
        <v>99.31</v>
      </c>
      <c r="D276" s="362"/>
      <c r="E276" s="362"/>
      <c r="F276" s="362"/>
      <c r="G276" s="362"/>
      <c r="H276" s="363" t="s">
        <v>328</v>
      </c>
      <c r="I276" s="364">
        <v>23220.2</v>
      </c>
      <c r="J276" s="364">
        <v>23220.2</v>
      </c>
      <c r="K276" s="364">
        <v>23059.98</v>
      </c>
      <c r="L276" s="365">
        <v>1</v>
      </c>
    </row>
    <row r="277" spans="1:12" s="366" customFormat="1" ht="20.399999999999999" x14ac:dyDescent="0.3">
      <c r="A277" s="361" t="s">
        <v>183</v>
      </c>
      <c r="B277" s="362" t="s">
        <v>177</v>
      </c>
      <c r="C277" s="362">
        <v>99.314999999999998</v>
      </c>
      <c r="D277" s="362"/>
      <c r="E277" s="362"/>
      <c r="F277" s="362"/>
      <c r="G277" s="362"/>
      <c r="H277" s="363" t="s">
        <v>328</v>
      </c>
      <c r="I277" s="364">
        <v>40065.980000000003</v>
      </c>
      <c r="J277" s="364">
        <v>40065.980000000003</v>
      </c>
      <c r="K277" s="364">
        <v>39791.53</v>
      </c>
      <c r="L277" s="365">
        <v>1</v>
      </c>
    </row>
    <row r="278" spans="1:12" s="366" customFormat="1" ht="20.399999999999999" x14ac:dyDescent="0.3">
      <c r="A278" s="361" t="s">
        <v>183</v>
      </c>
      <c r="B278" s="362" t="s">
        <v>177</v>
      </c>
      <c r="C278" s="362">
        <v>99.325000000000003</v>
      </c>
      <c r="D278" s="362"/>
      <c r="E278" s="362"/>
      <c r="F278" s="362"/>
      <c r="G278" s="362"/>
      <c r="H278" s="363" t="s">
        <v>328</v>
      </c>
      <c r="I278" s="364">
        <v>163083.42000000001</v>
      </c>
      <c r="J278" s="364">
        <v>163083.42000000001</v>
      </c>
      <c r="K278" s="364">
        <v>161982.60999999999</v>
      </c>
      <c r="L278" s="365">
        <v>1</v>
      </c>
    </row>
    <row r="279" spans="1:12" s="366" customFormat="1" ht="20.399999999999999" x14ac:dyDescent="0.3">
      <c r="A279" s="361" t="s">
        <v>183</v>
      </c>
      <c r="B279" s="362" t="s">
        <v>177</v>
      </c>
      <c r="C279" s="362">
        <v>99.35</v>
      </c>
      <c r="D279" s="362"/>
      <c r="E279" s="362"/>
      <c r="F279" s="362"/>
      <c r="G279" s="362"/>
      <c r="H279" s="363" t="s">
        <v>328</v>
      </c>
      <c r="I279" s="364">
        <v>124084.27</v>
      </c>
      <c r="J279" s="364">
        <v>124084.27</v>
      </c>
      <c r="K279" s="364">
        <v>123277.72</v>
      </c>
      <c r="L279" s="365">
        <v>2</v>
      </c>
    </row>
    <row r="280" spans="1:12" s="366" customFormat="1" ht="20.399999999999999" x14ac:dyDescent="0.3">
      <c r="A280" s="361" t="s">
        <v>183</v>
      </c>
      <c r="B280" s="362" t="s">
        <v>177</v>
      </c>
      <c r="C280" s="362">
        <v>99.376999999999995</v>
      </c>
      <c r="D280" s="362"/>
      <c r="E280" s="362"/>
      <c r="F280" s="362"/>
      <c r="G280" s="362"/>
      <c r="H280" s="363" t="s">
        <v>328</v>
      </c>
      <c r="I280" s="364">
        <v>158546.84</v>
      </c>
      <c r="J280" s="364">
        <v>158546.84</v>
      </c>
      <c r="K280" s="364">
        <v>157559.09</v>
      </c>
      <c r="L280" s="365">
        <v>1</v>
      </c>
    </row>
    <row r="281" spans="1:12" s="366" customFormat="1" ht="20.399999999999999" x14ac:dyDescent="0.3">
      <c r="A281" s="361" t="s">
        <v>183</v>
      </c>
      <c r="B281" s="362" t="s">
        <v>177</v>
      </c>
      <c r="C281" s="362">
        <v>99.4</v>
      </c>
      <c r="D281" s="362"/>
      <c r="E281" s="362"/>
      <c r="F281" s="362"/>
      <c r="G281" s="362"/>
      <c r="H281" s="363" t="s">
        <v>328</v>
      </c>
      <c r="I281" s="364">
        <v>386555.25</v>
      </c>
      <c r="J281" s="364">
        <v>386555.25</v>
      </c>
      <c r="K281" s="364">
        <v>384235.93</v>
      </c>
      <c r="L281" s="365">
        <v>7</v>
      </c>
    </row>
    <row r="282" spans="1:12" s="366" customFormat="1" ht="20.399999999999999" x14ac:dyDescent="0.3">
      <c r="A282" s="361" t="s">
        <v>183</v>
      </c>
      <c r="B282" s="362" t="s">
        <v>177</v>
      </c>
      <c r="C282" s="362">
        <v>99.41</v>
      </c>
      <c r="D282" s="362"/>
      <c r="E282" s="362"/>
      <c r="F282" s="362"/>
      <c r="G282" s="362"/>
      <c r="H282" s="363" t="s">
        <v>328</v>
      </c>
      <c r="I282" s="364">
        <v>37887.35</v>
      </c>
      <c r="J282" s="364">
        <v>37887.35</v>
      </c>
      <c r="K282" s="364">
        <v>37663.81</v>
      </c>
      <c r="L282" s="365">
        <v>1</v>
      </c>
    </row>
    <row r="283" spans="1:12" s="366" customFormat="1" ht="20.399999999999999" x14ac:dyDescent="0.3">
      <c r="A283" s="361" t="s">
        <v>183</v>
      </c>
      <c r="B283" s="362" t="s">
        <v>177</v>
      </c>
      <c r="C283" s="362">
        <v>99.45</v>
      </c>
      <c r="D283" s="362"/>
      <c r="E283" s="362"/>
      <c r="F283" s="362"/>
      <c r="G283" s="362"/>
      <c r="H283" s="363" t="s">
        <v>328</v>
      </c>
      <c r="I283" s="364">
        <v>110896.26</v>
      </c>
      <c r="J283" s="364">
        <v>110896.26</v>
      </c>
      <c r="K283" s="364">
        <v>110286.33</v>
      </c>
      <c r="L283" s="365">
        <v>2</v>
      </c>
    </row>
    <row r="284" spans="1:12" s="366" customFormat="1" ht="20.399999999999999" x14ac:dyDescent="0.3">
      <c r="A284" s="361" t="s">
        <v>183</v>
      </c>
      <c r="B284" s="362" t="s">
        <v>177</v>
      </c>
      <c r="C284" s="362">
        <v>99.47</v>
      </c>
      <c r="D284" s="362"/>
      <c r="E284" s="362"/>
      <c r="F284" s="362"/>
      <c r="G284" s="362"/>
      <c r="H284" s="363" t="s">
        <v>328</v>
      </c>
      <c r="I284" s="364">
        <v>98767.06</v>
      </c>
      <c r="J284" s="364">
        <v>98767.06</v>
      </c>
      <c r="K284" s="364">
        <v>98243.6</v>
      </c>
      <c r="L284" s="365">
        <v>2</v>
      </c>
    </row>
    <row r="285" spans="1:12" s="366" customFormat="1" ht="20.399999999999999" x14ac:dyDescent="0.3">
      <c r="A285" s="361" t="s">
        <v>183</v>
      </c>
      <c r="B285" s="362" t="s">
        <v>177</v>
      </c>
      <c r="C285" s="362">
        <v>99.5</v>
      </c>
      <c r="D285" s="362"/>
      <c r="E285" s="362"/>
      <c r="F285" s="362"/>
      <c r="G285" s="362"/>
      <c r="H285" s="363" t="s">
        <v>328</v>
      </c>
      <c r="I285" s="364">
        <v>736801.34</v>
      </c>
      <c r="J285" s="364">
        <v>736801.34</v>
      </c>
      <c r="K285" s="364">
        <v>733117.34</v>
      </c>
      <c r="L285" s="365">
        <v>9</v>
      </c>
    </row>
    <row r="286" spans="1:12" s="366" customFormat="1" ht="20.399999999999999" x14ac:dyDescent="0.3">
      <c r="A286" s="361" t="s">
        <v>183</v>
      </c>
      <c r="B286" s="362" t="s">
        <v>177</v>
      </c>
      <c r="C286" s="362">
        <v>99.55</v>
      </c>
      <c r="D286" s="362"/>
      <c r="E286" s="362"/>
      <c r="F286" s="362"/>
      <c r="G286" s="362"/>
      <c r="H286" s="363" t="s">
        <v>328</v>
      </c>
      <c r="I286" s="364">
        <v>599844.30000000005</v>
      </c>
      <c r="J286" s="364">
        <v>599844.30000000005</v>
      </c>
      <c r="K286" s="364">
        <v>597145</v>
      </c>
      <c r="L286" s="365">
        <v>5</v>
      </c>
    </row>
    <row r="287" spans="1:12" s="366" customFormat="1" ht="20.399999999999999" x14ac:dyDescent="0.3">
      <c r="A287" s="361" t="s">
        <v>183</v>
      </c>
      <c r="B287" s="362" t="s">
        <v>177</v>
      </c>
      <c r="C287" s="362">
        <v>99.56</v>
      </c>
      <c r="D287" s="362"/>
      <c r="E287" s="362"/>
      <c r="F287" s="362"/>
      <c r="G287" s="362"/>
      <c r="H287" s="363" t="s">
        <v>328</v>
      </c>
      <c r="I287" s="364">
        <v>114791.47</v>
      </c>
      <c r="J287" s="364">
        <v>114791.47</v>
      </c>
      <c r="K287" s="364">
        <v>114286.39</v>
      </c>
      <c r="L287" s="365">
        <v>2</v>
      </c>
    </row>
    <row r="288" spans="1:12" s="366" customFormat="1" ht="20.399999999999999" x14ac:dyDescent="0.3">
      <c r="A288" s="361" t="s">
        <v>183</v>
      </c>
      <c r="B288" s="362" t="s">
        <v>177</v>
      </c>
      <c r="C288" s="362">
        <v>99.58</v>
      </c>
      <c r="D288" s="362"/>
      <c r="E288" s="362"/>
      <c r="F288" s="362"/>
      <c r="G288" s="362"/>
      <c r="H288" s="363" t="s">
        <v>328</v>
      </c>
      <c r="I288" s="364">
        <v>192062.07999999999</v>
      </c>
      <c r="J288" s="364">
        <v>192062.07999999999</v>
      </c>
      <c r="K288" s="364">
        <v>191255.42</v>
      </c>
      <c r="L288" s="365">
        <v>2</v>
      </c>
    </row>
    <row r="289" spans="1:12" s="366" customFormat="1" ht="20.399999999999999" x14ac:dyDescent="0.3">
      <c r="A289" s="361" t="s">
        <v>183</v>
      </c>
      <c r="B289" s="362" t="s">
        <v>177</v>
      </c>
      <c r="C289" s="362">
        <v>99.6</v>
      </c>
      <c r="D289" s="362"/>
      <c r="E289" s="362"/>
      <c r="F289" s="362"/>
      <c r="G289" s="362"/>
      <c r="H289" s="363" t="s">
        <v>328</v>
      </c>
      <c r="I289" s="364">
        <v>1351737.61</v>
      </c>
      <c r="J289" s="364">
        <v>1351737.61</v>
      </c>
      <c r="K289" s="364">
        <v>1346330.65</v>
      </c>
      <c r="L289" s="365">
        <v>8</v>
      </c>
    </row>
    <row r="290" spans="1:12" s="366" customFormat="1" ht="20.399999999999999" x14ac:dyDescent="0.3">
      <c r="A290" s="361" t="s">
        <v>183</v>
      </c>
      <c r="B290" s="362" t="s">
        <v>177</v>
      </c>
      <c r="C290" s="362">
        <v>99.605099999999993</v>
      </c>
      <c r="D290" s="362"/>
      <c r="E290" s="362"/>
      <c r="F290" s="362"/>
      <c r="G290" s="362"/>
      <c r="H290" s="363" t="s">
        <v>328</v>
      </c>
      <c r="I290" s="364">
        <v>229671.88</v>
      </c>
      <c r="J290" s="364">
        <v>229671.88</v>
      </c>
      <c r="K290" s="364">
        <v>228764.91</v>
      </c>
      <c r="L290" s="365">
        <v>2</v>
      </c>
    </row>
    <row r="291" spans="1:12" s="367" customFormat="1" ht="20.399999999999999" x14ac:dyDescent="0.3">
      <c r="A291" s="361" t="s">
        <v>183</v>
      </c>
      <c r="B291" s="362" t="s">
        <v>177</v>
      </c>
      <c r="C291" s="362">
        <v>99.610500000000002</v>
      </c>
      <c r="D291" s="362"/>
      <c r="E291" s="362"/>
      <c r="F291" s="362"/>
      <c r="G291" s="362"/>
      <c r="H291" s="363" t="s">
        <v>328</v>
      </c>
      <c r="I291" s="364">
        <v>142684.16</v>
      </c>
      <c r="J291" s="364">
        <v>142684.16</v>
      </c>
      <c r="K291" s="364">
        <v>142128.41</v>
      </c>
      <c r="L291" s="365">
        <v>1</v>
      </c>
    </row>
    <row r="292" spans="1:12" s="367" customFormat="1" ht="20.399999999999999" x14ac:dyDescent="0.3">
      <c r="A292" s="361" t="s">
        <v>183</v>
      </c>
      <c r="B292" s="362" t="s">
        <v>177</v>
      </c>
      <c r="C292" s="362">
        <v>99.616200000000006</v>
      </c>
      <c r="D292" s="362"/>
      <c r="E292" s="362"/>
      <c r="F292" s="362"/>
      <c r="G292" s="362"/>
      <c r="H292" s="363" t="s">
        <v>328</v>
      </c>
      <c r="I292" s="364">
        <v>197289.76</v>
      </c>
      <c r="J292" s="364">
        <v>197289.76</v>
      </c>
      <c r="K292" s="364">
        <v>196532.56</v>
      </c>
      <c r="L292" s="365">
        <v>1</v>
      </c>
    </row>
    <row r="293" spans="1:12" s="366" customFormat="1" ht="20.399999999999999" x14ac:dyDescent="0.3">
      <c r="A293" s="361" t="s">
        <v>183</v>
      </c>
      <c r="B293" s="362" t="s">
        <v>177</v>
      </c>
      <c r="C293" s="362">
        <v>99.62</v>
      </c>
      <c r="D293" s="362"/>
      <c r="E293" s="362"/>
      <c r="F293" s="362"/>
      <c r="G293" s="362"/>
      <c r="H293" s="363" t="s">
        <v>328</v>
      </c>
      <c r="I293" s="364">
        <v>464522.74</v>
      </c>
      <c r="J293" s="364">
        <v>464522.74</v>
      </c>
      <c r="K293" s="364">
        <v>462757.56</v>
      </c>
      <c r="L293" s="365">
        <v>3</v>
      </c>
    </row>
    <row r="294" spans="1:12" s="366" customFormat="1" ht="20.399999999999999" x14ac:dyDescent="0.3">
      <c r="A294" s="361" t="s">
        <v>183</v>
      </c>
      <c r="B294" s="362" t="s">
        <v>177</v>
      </c>
      <c r="C294" s="362">
        <v>99.65</v>
      </c>
      <c r="D294" s="362"/>
      <c r="E294" s="362"/>
      <c r="F294" s="362"/>
      <c r="G294" s="362"/>
      <c r="H294" s="363" t="s">
        <v>328</v>
      </c>
      <c r="I294" s="364">
        <v>582802.69999999995</v>
      </c>
      <c r="J294" s="364">
        <v>582802.69999999995</v>
      </c>
      <c r="K294" s="364">
        <v>580762.89</v>
      </c>
      <c r="L294" s="365">
        <v>3</v>
      </c>
    </row>
    <row r="295" spans="1:12" s="366" customFormat="1" ht="20.399999999999999" x14ac:dyDescent="0.3">
      <c r="A295" s="361" t="s">
        <v>183</v>
      </c>
      <c r="B295" s="362" t="s">
        <v>177</v>
      </c>
      <c r="C295" s="362">
        <v>99.651700000000005</v>
      </c>
      <c r="D295" s="362"/>
      <c r="E295" s="362"/>
      <c r="F295" s="362"/>
      <c r="G295" s="362"/>
      <c r="H295" s="363" t="s">
        <v>328</v>
      </c>
      <c r="I295" s="364">
        <v>132004.85999999999</v>
      </c>
      <c r="J295" s="364">
        <v>132004.85999999999</v>
      </c>
      <c r="K295" s="364">
        <v>131545.09</v>
      </c>
      <c r="L295" s="365">
        <v>1</v>
      </c>
    </row>
    <row r="296" spans="1:12" s="366" customFormat="1" ht="20.399999999999999" x14ac:dyDescent="0.3">
      <c r="A296" s="361" t="s">
        <v>183</v>
      </c>
      <c r="B296" s="362" t="s">
        <v>177</v>
      </c>
      <c r="C296" s="362">
        <v>99.67</v>
      </c>
      <c r="D296" s="362"/>
      <c r="E296" s="362"/>
      <c r="F296" s="362"/>
      <c r="G296" s="362"/>
      <c r="H296" s="363" t="s">
        <v>328</v>
      </c>
      <c r="I296" s="364">
        <v>541827.03</v>
      </c>
      <c r="J296" s="364">
        <v>541827.03</v>
      </c>
      <c r="K296" s="364">
        <v>540039</v>
      </c>
      <c r="L296" s="365">
        <v>1</v>
      </c>
    </row>
    <row r="297" spans="1:12" s="366" customFormat="1" ht="20.399999999999999" x14ac:dyDescent="0.3">
      <c r="A297" s="361" t="s">
        <v>183</v>
      </c>
      <c r="B297" s="362" t="s">
        <v>177</v>
      </c>
      <c r="C297" s="362">
        <v>99.7</v>
      </c>
      <c r="D297" s="362"/>
      <c r="E297" s="362"/>
      <c r="F297" s="362"/>
      <c r="G297" s="362"/>
      <c r="H297" s="363" t="s">
        <v>328</v>
      </c>
      <c r="I297" s="364">
        <v>1399623.31</v>
      </c>
      <c r="J297" s="364">
        <v>1399623.31</v>
      </c>
      <c r="K297" s="364">
        <v>1395424.44</v>
      </c>
      <c r="L297" s="365">
        <v>7</v>
      </c>
    </row>
    <row r="298" spans="1:12" s="367" customFormat="1" ht="20.399999999999999" x14ac:dyDescent="0.3">
      <c r="A298" s="361" t="s">
        <v>183</v>
      </c>
      <c r="B298" s="362" t="s">
        <v>177</v>
      </c>
      <c r="C298" s="362">
        <v>99.701599999999999</v>
      </c>
      <c r="D298" s="362"/>
      <c r="E298" s="362"/>
      <c r="F298" s="362"/>
      <c r="G298" s="362"/>
      <c r="H298" s="363" t="s">
        <v>328</v>
      </c>
      <c r="I298" s="364">
        <v>271523.94</v>
      </c>
      <c r="J298" s="364">
        <v>271523.94</v>
      </c>
      <c r="K298" s="364">
        <v>270713.71000000002</v>
      </c>
      <c r="L298" s="365">
        <v>1</v>
      </c>
    </row>
    <row r="299" spans="1:12" s="367" customFormat="1" ht="20.399999999999999" x14ac:dyDescent="0.3">
      <c r="A299" s="361" t="s">
        <v>183</v>
      </c>
      <c r="B299" s="362" t="s">
        <v>177</v>
      </c>
      <c r="C299" s="362">
        <v>99.701999999999998</v>
      </c>
      <c r="D299" s="362"/>
      <c r="E299" s="362"/>
      <c r="F299" s="362"/>
      <c r="G299" s="362"/>
      <c r="H299" s="363" t="s">
        <v>328</v>
      </c>
      <c r="I299" s="364">
        <v>620089.65</v>
      </c>
      <c r="J299" s="364">
        <v>620089.65</v>
      </c>
      <c r="K299" s="364">
        <v>618241.78</v>
      </c>
      <c r="L299" s="365">
        <v>1</v>
      </c>
    </row>
    <row r="300" spans="1:12" s="366" customFormat="1" ht="20.399999999999999" x14ac:dyDescent="0.3">
      <c r="A300" s="361" t="s">
        <v>183</v>
      </c>
      <c r="B300" s="362" t="s">
        <v>177</v>
      </c>
      <c r="C300" s="362">
        <v>99.71</v>
      </c>
      <c r="D300" s="362"/>
      <c r="E300" s="362"/>
      <c r="F300" s="362"/>
      <c r="G300" s="362"/>
      <c r="H300" s="363" t="s">
        <v>328</v>
      </c>
      <c r="I300" s="364">
        <v>1116214.8600000001</v>
      </c>
      <c r="J300" s="364">
        <v>1116214.8600000001</v>
      </c>
      <c r="K300" s="364">
        <v>1112977.83</v>
      </c>
      <c r="L300" s="365">
        <v>3</v>
      </c>
    </row>
    <row r="301" spans="1:12" s="366" customFormat="1" ht="20.399999999999999" x14ac:dyDescent="0.3">
      <c r="A301" s="361" t="s">
        <v>183</v>
      </c>
      <c r="B301" s="362" t="s">
        <v>177</v>
      </c>
      <c r="C301" s="362">
        <v>99.72</v>
      </c>
      <c r="D301" s="362"/>
      <c r="E301" s="362"/>
      <c r="F301" s="362"/>
      <c r="G301" s="362"/>
      <c r="H301" s="363" t="s">
        <v>328</v>
      </c>
      <c r="I301" s="364">
        <v>1434887.85</v>
      </c>
      <c r="J301" s="364">
        <v>1434887.85</v>
      </c>
      <c r="K301" s="364">
        <v>1430870.16</v>
      </c>
      <c r="L301" s="365">
        <v>3</v>
      </c>
    </row>
    <row r="302" spans="1:12" s="366" customFormat="1" ht="20.399999999999999" x14ac:dyDescent="0.3">
      <c r="A302" s="361" t="s">
        <v>183</v>
      </c>
      <c r="B302" s="362" t="s">
        <v>177</v>
      </c>
      <c r="C302" s="362">
        <v>99.732299999999995</v>
      </c>
      <c r="D302" s="362"/>
      <c r="E302" s="362"/>
      <c r="F302" s="362"/>
      <c r="G302" s="362"/>
      <c r="H302" s="363" t="s">
        <v>328</v>
      </c>
      <c r="I302" s="364">
        <v>107749.32</v>
      </c>
      <c r="J302" s="364">
        <v>107749.32</v>
      </c>
      <c r="K302" s="364">
        <v>107460.88</v>
      </c>
      <c r="L302" s="365">
        <v>1</v>
      </c>
    </row>
    <row r="303" spans="1:12" s="366" customFormat="1" ht="20.399999999999999" x14ac:dyDescent="0.3">
      <c r="A303" s="361" t="s">
        <v>183</v>
      </c>
      <c r="B303" s="362" t="s">
        <v>177</v>
      </c>
      <c r="C303" s="362">
        <v>99.75</v>
      </c>
      <c r="D303" s="362"/>
      <c r="E303" s="362"/>
      <c r="F303" s="362"/>
      <c r="G303" s="362"/>
      <c r="H303" s="363" t="s">
        <v>328</v>
      </c>
      <c r="I303" s="364">
        <v>980199.3</v>
      </c>
      <c r="J303" s="364">
        <v>980199.3</v>
      </c>
      <c r="K303" s="364">
        <v>977748.8</v>
      </c>
      <c r="L303" s="365">
        <v>2</v>
      </c>
    </row>
    <row r="304" spans="1:12" s="366" customFormat="1" ht="20.399999999999999" x14ac:dyDescent="0.3">
      <c r="A304" s="361" t="s">
        <v>183</v>
      </c>
      <c r="B304" s="362" t="s">
        <v>177</v>
      </c>
      <c r="C304" s="362">
        <v>99.757999999999996</v>
      </c>
      <c r="D304" s="362"/>
      <c r="E304" s="362"/>
      <c r="F304" s="362"/>
      <c r="G304" s="362"/>
      <c r="H304" s="363" t="s">
        <v>328</v>
      </c>
      <c r="I304" s="364">
        <v>134576.88</v>
      </c>
      <c r="J304" s="364">
        <v>134576.88</v>
      </c>
      <c r="K304" s="364">
        <v>134251.20000000001</v>
      </c>
      <c r="L304" s="365">
        <v>1</v>
      </c>
    </row>
    <row r="305" spans="1:12" s="366" customFormat="1" ht="20.399999999999999" x14ac:dyDescent="0.3">
      <c r="A305" s="361" t="s">
        <v>183</v>
      </c>
      <c r="B305" s="362" t="s">
        <v>177</v>
      </c>
      <c r="C305" s="362">
        <v>99.770600000000002</v>
      </c>
      <c r="D305" s="362"/>
      <c r="E305" s="362"/>
      <c r="F305" s="362"/>
      <c r="G305" s="362"/>
      <c r="H305" s="363" t="s">
        <v>328</v>
      </c>
      <c r="I305" s="364">
        <v>602246.31999999995</v>
      </c>
      <c r="J305" s="364">
        <v>602246.31999999995</v>
      </c>
      <c r="K305" s="364">
        <v>600864.77</v>
      </c>
      <c r="L305" s="365">
        <v>1</v>
      </c>
    </row>
    <row r="306" spans="1:12" s="366" customFormat="1" ht="20.399999999999999" x14ac:dyDescent="0.3">
      <c r="A306" s="361" t="s">
        <v>183</v>
      </c>
      <c r="B306" s="362" t="s">
        <v>177</v>
      </c>
      <c r="C306" s="362">
        <v>99.83</v>
      </c>
      <c r="D306" s="362"/>
      <c r="E306" s="362"/>
      <c r="F306" s="362"/>
      <c r="G306" s="362"/>
      <c r="H306" s="363" t="s">
        <v>328</v>
      </c>
      <c r="I306" s="364">
        <v>2601488.4700000002</v>
      </c>
      <c r="J306" s="364">
        <v>2601488.4700000002</v>
      </c>
      <c r="K306" s="364">
        <v>2597065.94</v>
      </c>
      <c r="L306" s="365">
        <v>1</v>
      </c>
    </row>
    <row r="307" spans="1:12" s="366" customFormat="1" ht="20.399999999999999" x14ac:dyDescent="0.3">
      <c r="A307" s="361" t="s">
        <v>208</v>
      </c>
      <c r="B307" s="362" t="s">
        <v>208</v>
      </c>
      <c r="C307" s="362" t="s">
        <v>208</v>
      </c>
      <c r="D307" s="362" t="s">
        <v>208</v>
      </c>
      <c r="E307" s="362" t="s">
        <v>208</v>
      </c>
      <c r="F307" s="362" t="s">
        <v>208</v>
      </c>
      <c r="G307" s="362" t="s">
        <v>208</v>
      </c>
      <c r="H307" s="363" t="s">
        <v>208</v>
      </c>
      <c r="I307" s="370">
        <v>17600423.260000002</v>
      </c>
      <c r="J307" s="370">
        <v>17600423.260000002</v>
      </c>
      <c r="K307" s="370">
        <v>17532477.140000001</v>
      </c>
      <c r="L307" s="307">
        <v>342</v>
      </c>
    </row>
    <row r="308" spans="1:12" s="366" customFormat="1" ht="20.399999999999999" x14ac:dyDescent="0.3">
      <c r="A308" s="304" t="s">
        <v>329</v>
      </c>
      <c r="B308" s="362"/>
      <c r="C308" s="362"/>
      <c r="D308" s="362"/>
      <c r="E308" s="362"/>
      <c r="F308" s="362"/>
      <c r="G308" s="362"/>
      <c r="H308" s="363"/>
      <c r="I308" s="364"/>
      <c r="J308" s="364"/>
      <c r="K308" s="364"/>
      <c r="L308" s="365"/>
    </row>
    <row r="309" spans="1:12" s="366" customFormat="1" ht="20.399999999999999" x14ac:dyDescent="0.3">
      <c r="A309" s="361" t="s">
        <v>183</v>
      </c>
      <c r="B309" s="362" t="s">
        <v>177</v>
      </c>
      <c r="C309" s="362">
        <v>95</v>
      </c>
      <c r="D309" s="362"/>
      <c r="E309" s="362"/>
      <c r="F309" s="362"/>
      <c r="G309" s="362"/>
      <c r="H309" s="363" t="s">
        <v>328</v>
      </c>
      <c r="I309" s="364">
        <v>1572.38</v>
      </c>
      <c r="J309" s="364">
        <v>1572.38</v>
      </c>
      <c r="K309" s="364">
        <v>1493.76</v>
      </c>
      <c r="L309" s="365">
        <v>2</v>
      </c>
    </row>
    <row r="310" spans="1:12" s="366" customFormat="1" ht="20.399999999999999" x14ac:dyDescent="0.3">
      <c r="A310" s="361" t="s">
        <v>183</v>
      </c>
      <c r="B310" s="362" t="s">
        <v>177</v>
      </c>
      <c r="C310" s="362">
        <v>95.5</v>
      </c>
      <c r="D310" s="362"/>
      <c r="E310" s="362"/>
      <c r="F310" s="362"/>
      <c r="G310" s="362"/>
      <c r="H310" s="363" t="s">
        <v>328</v>
      </c>
      <c r="I310" s="364">
        <v>3599.47</v>
      </c>
      <c r="J310" s="364">
        <v>3599.47</v>
      </c>
      <c r="K310" s="364">
        <v>3437.49</v>
      </c>
      <c r="L310" s="365">
        <v>1</v>
      </c>
    </row>
    <row r="311" spans="1:12" s="366" customFormat="1" ht="20.399999999999999" x14ac:dyDescent="0.3">
      <c r="A311" s="361" t="s">
        <v>183</v>
      </c>
      <c r="B311" s="362" t="s">
        <v>177</v>
      </c>
      <c r="C311" s="362">
        <v>97</v>
      </c>
      <c r="D311" s="362"/>
      <c r="E311" s="362"/>
      <c r="F311" s="362"/>
      <c r="G311" s="362"/>
      <c r="H311" s="363" t="s">
        <v>328</v>
      </c>
      <c r="I311" s="364">
        <v>500.86</v>
      </c>
      <c r="J311" s="364">
        <v>500.86</v>
      </c>
      <c r="K311" s="364">
        <v>485.83</v>
      </c>
      <c r="L311" s="365">
        <v>1</v>
      </c>
    </row>
    <row r="312" spans="1:12" s="366" customFormat="1" ht="20.399999999999999" x14ac:dyDescent="0.3">
      <c r="A312" s="361" t="s">
        <v>183</v>
      </c>
      <c r="B312" s="362" t="s">
        <v>177</v>
      </c>
      <c r="C312" s="362">
        <v>97.1</v>
      </c>
      <c r="D312" s="362"/>
      <c r="E312" s="362"/>
      <c r="F312" s="362"/>
      <c r="G312" s="362"/>
      <c r="H312" s="363" t="s">
        <v>328</v>
      </c>
      <c r="I312" s="364">
        <v>68038.12</v>
      </c>
      <c r="J312" s="364">
        <v>68038.12</v>
      </c>
      <c r="K312" s="364">
        <v>66065.009999999995</v>
      </c>
      <c r="L312" s="365">
        <v>2</v>
      </c>
    </row>
    <row r="313" spans="1:12" s="366" customFormat="1" ht="20.399999999999999" x14ac:dyDescent="0.3">
      <c r="A313" s="361" t="s">
        <v>183</v>
      </c>
      <c r="B313" s="362" t="s">
        <v>177</v>
      </c>
      <c r="C313" s="362">
        <v>97.15</v>
      </c>
      <c r="D313" s="362"/>
      <c r="E313" s="362"/>
      <c r="F313" s="362"/>
      <c r="G313" s="362"/>
      <c r="H313" s="363" t="s">
        <v>328</v>
      </c>
      <c r="I313" s="364">
        <v>18801</v>
      </c>
      <c r="J313" s="364">
        <v>18801</v>
      </c>
      <c r="K313" s="364">
        <v>18265.169999999998</v>
      </c>
      <c r="L313" s="365">
        <v>1</v>
      </c>
    </row>
    <row r="314" spans="1:12" s="366" customFormat="1" ht="20.399999999999999" x14ac:dyDescent="0.3">
      <c r="A314" s="361" t="s">
        <v>183</v>
      </c>
      <c r="B314" s="362" t="s">
        <v>177</v>
      </c>
      <c r="C314" s="362">
        <v>97.3</v>
      </c>
      <c r="D314" s="362"/>
      <c r="E314" s="362"/>
      <c r="F314" s="362"/>
      <c r="G314" s="362"/>
      <c r="H314" s="363" t="s">
        <v>328</v>
      </c>
      <c r="I314" s="364">
        <v>415454.11</v>
      </c>
      <c r="J314" s="364">
        <v>415454.11</v>
      </c>
      <c r="K314" s="364">
        <v>404236.84</v>
      </c>
      <c r="L314" s="365">
        <v>7</v>
      </c>
    </row>
    <row r="315" spans="1:12" s="366" customFormat="1" ht="20.399999999999999" x14ac:dyDescent="0.3">
      <c r="A315" s="361" t="s">
        <v>183</v>
      </c>
      <c r="B315" s="362" t="s">
        <v>177</v>
      </c>
      <c r="C315" s="362">
        <v>97.35</v>
      </c>
      <c r="D315" s="362"/>
      <c r="E315" s="362"/>
      <c r="F315" s="362"/>
      <c r="G315" s="362"/>
      <c r="H315" s="363" t="s">
        <v>328</v>
      </c>
      <c r="I315" s="364">
        <v>111587.58</v>
      </c>
      <c r="J315" s="364">
        <v>111587.58</v>
      </c>
      <c r="K315" s="364">
        <v>108630.51</v>
      </c>
      <c r="L315" s="365">
        <v>1</v>
      </c>
    </row>
    <row r="316" spans="1:12" s="366" customFormat="1" ht="20.399999999999999" x14ac:dyDescent="0.3">
      <c r="A316" s="361" t="s">
        <v>183</v>
      </c>
      <c r="B316" s="362" t="s">
        <v>177</v>
      </c>
      <c r="C316" s="362">
        <v>97.37</v>
      </c>
      <c r="D316" s="362"/>
      <c r="E316" s="362"/>
      <c r="F316" s="362"/>
      <c r="G316" s="362"/>
      <c r="H316" s="363" t="s">
        <v>328</v>
      </c>
      <c r="I316" s="364">
        <v>726626.61</v>
      </c>
      <c r="J316" s="364">
        <v>726626.61</v>
      </c>
      <c r="K316" s="364">
        <v>707516.33</v>
      </c>
      <c r="L316" s="365">
        <v>3</v>
      </c>
    </row>
    <row r="317" spans="1:12" s="366" customFormat="1" ht="20.399999999999999" x14ac:dyDescent="0.3">
      <c r="A317" s="361" t="s">
        <v>183</v>
      </c>
      <c r="B317" s="362" t="s">
        <v>177</v>
      </c>
      <c r="C317" s="362">
        <v>97.38</v>
      </c>
      <c r="D317" s="362"/>
      <c r="E317" s="362"/>
      <c r="F317" s="362"/>
      <c r="G317" s="362"/>
      <c r="H317" s="363" t="s">
        <v>328</v>
      </c>
      <c r="I317" s="364">
        <v>482344.94</v>
      </c>
      <c r="J317" s="364">
        <v>482344.94</v>
      </c>
      <c r="K317" s="364">
        <v>469707.5</v>
      </c>
      <c r="L317" s="365">
        <v>1</v>
      </c>
    </row>
    <row r="318" spans="1:12" s="366" customFormat="1" ht="20.399999999999999" x14ac:dyDescent="0.3">
      <c r="A318" s="361" t="s">
        <v>183</v>
      </c>
      <c r="B318" s="362" t="s">
        <v>177</v>
      </c>
      <c r="C318" s="362">
        <v>97.4</v>
      </c>
      <c r="D318" s="362"/>
      <c r="E318" s="362"/>
      <c r="F318" s="362"/>
      <c r="G318" s="362"/>
      <c r="H318" s="363" t="s">
        <v>328</v>
      </c>
      <c r="I318" s="364">
        <v>3297824.05</v>
      </c>
      <c r="J318" s="364">
        <v>3297824.05</v>
      </c>
      <c r="K318" s="364">
        <v>3212080.62</v>
      </c>
      <c r="L318" s="365">
        <v>13</v>
      </c>
    </row>
    <row r="319" spans="1:12" s="366" customFormat="1" ht="20.399999999999999" x14ac:dyDescent="0.3">
      <c r="A319" s="361" t="s">
        <v>183</v>
      </c>
      <c r="B319" s="362" t="s">
        <v>177</v>
      </c>
      <c r="C319" s="362">
        <v>97.5</v>
      </c>
      <c r="D319" s="362"/>
      <c r="E319" s="362"/>
      <c r="F319" s="362"/>
      <c r="G319" s="362"/>
      <c r="H319" s="363" t="s">
        <v>328</v>
      </c>
      <c r="I319" s="364">
        <v>3460742.48</v>
      </c>
      <c r="J319" s="364">
        <v>3460742.48</v>
      </c>
      <c r="K319" s="364">
        <v>3374223.91</v>
      </c>
      <c r="L319" s="365">
        <v>4</v>
      </c>
    </row>
    <row r="320" spans="1:12" s="366" customFormat="1" ht="20.399999999999999" x14ac:dyDescent="0.3">
      <c r="A320" s="361" t="s">
        <v>183</v>
      </c>
      <c r="B320" s="362" t="s">
        <v>177</v>
      </c>
      <c r="C320" s="362">
        <v>97.55</v>
      </c>
      <c r="D320" s="362"/>
      <c r="E320" s="362"/>
      <c r="F320" s="362"/>
      <c r="G320" s="362"/>
      <c r="H320" s="363" t="s">
        <v>328</v>
      </c>
      <c r="I320" s="364">
        <v>2741234.2</v>
      </c>
      <c r="J320" s="364">
        <v>2741234.2</v>
      </c>
      <c r="K320" s="364">
        <v>2674073.96</v>
      </c>
      <c r="L320" s="365">
        <v>6</v>
      </c>
    </row>
    <row r="321" spans="1:12" s="366" customFormat="1" ht="20.399999999999999" x14ac:dyDescent="0.3">
      <c r="A321" s="361" t="s">
        <v>183</v>
      </c>
      <c r="B321" s="362" t="s">
        <v>177</v>
      </c>
      <c r="C321" s="362">
        <v>97.6</v>
      </c>
      <c r="D321" s="362"/>
      <c r="E321" s="362"/>
      <c r="F321" s="362"/>
      <c r="G321" s="362"/>
      <c r="H321" s="363" t="s">
        <v>328</v>
      </c>
      <c r="I321" s="364">
        <v>2112465.35</v>
      </c>
      <c r="J321" s="364">
        <v>2112465.35</v>
      </c>
      <c r="K321" s="364">
        <v>2061766.18</v>
      </c>
      <c r="L321" s="365">
        <v>4</v>
      </c>
    </row>
    <row r="322" spans="1:12" s="366" customFormat="1" ht="20.399999999999999" x14ac:dyDescent="0.3">
      <c r="A322" s="361" t="s">
        <v>183</v>
      </c>
      <c r="B322" s="362" t="s">
        <v>177</v>
      </c>
      <c r="C322" s="362">
        <v>97.65</v>
      </c>
      <c r="D322" s="362"/>
      <c r="E322" s="362"/>
      <c r="F322" s="362"/>
      <c r="G322" s="362"/>
      <c r="H322" s="363" t="s">
        <v>328</v>
      </c>
      <c r="I322" s="364">
        <v>744659.23</v>
      </c>
      <c r="J322" s="364">
        <v>744659.23</v>
      </c>
      <c r="K322" s="364">
        <v>727159.73</v>
      </c>
      <c r="L322" s="365">
        <v>3</v>
      </c>
    </row>
    <row r="323" spans="1:12" s="366" customFormat="1" ht="20.399999999999999" x14ac:dyDescent="0.3">
      <c r="A323" s="361" t="s">
        <v>183</v>
      </c>
      <c r="B323" s="362" t="s">
        <v>177</v>
      </c>
      <c r="C323" s="362">
        <v>97.7</v>
      </c>
      <c r="D323" s="362"/>
      <c r="E323" s="362"/>
      <c r="F323" s="362"/>
      <c r="G323" s="362"/>
      <c r="H323" s="363" t="s">
        <v>328</v>
      </c>
      <c r="I323" s="364">
        <v>1783990.69</v>
      </c>
      <c r="J323" s="364">
        <v>1783990.69</v>
      </c>
      <c r="K323" s="364">
        <v>1742958.9</v>
      </c>
      <c r="L323" s="365">
        <v>10</v>
      </c>
    </row>
    <row r="324" spans="1:12" s="366" customFormat="1" ht="20.399999999999999" x14ac:dyDescent="0.3">
      <c r="A324" s="361" t="s">
        <v>183</v>
      </c>
      <c r="B324" s="362" t="s">
        <v>177</v>
      </c>
      <c r="C324" s="362">
        <v>97.75</v>
      </c>
      <c r="D324" s="362"/>
      <c r="E324" s="362"/>
      <c r="F324" s="362"/>
      <c r="G324" s="362"/>
      <c r="H324" s="363" t="s">
        <v>328</v>
      </c>
      <c r="I324" s="364">
        <v>154743.59</v>
      </c>
      <c r="J324" s="364">
        <v>154743.59</v>
      </c>
      <c r="K324" s="364">
        <v>151261.85999999999</v>
      </c>
      <c r="L324" s="365">
        <v>1</v>
      </c>
    </row>
    <row r="325" spans="1:12" s="366" customFormat="1" ht="20.399999999999999" x14ac:dyDescent="0.3">
      <c r="A325" s="361" t="s">
        <v>183</v>
      </c>
      <c r="B325" s="362" t="s">
        <v>177</v>
      </c>
      <c r="C325" s="362">
        <v>97.8</v>
      </c>
      <c r="D325" s="362"/>
      <c r="E325" s="362"/>
      <c r="F325" s="362"/>
      <c r="G325" s="362"/>
      <c r="H325" s="363" t="s">
        <v>328</v>
      </c>
      <c r="I325" s="364">
        <v>5393102</v>
      </c>
      <c r="J325" s="364">
        <v>5393102</v>
      </c>
      <c r="K325" s="364">
        <v>5274453.75</v>
      </c>
      <c r="L325" s="365">
        <v>3</v>
      </c>
    </row>
    <row r="326" spans="1:12" s="366" customFormat="1" ht="20.399999999999999" x14ac:dyDescent="0.3">
      <c r="A326" s="361" t="s">
        <v>183</v>
      </c>
      <c r="B326" s="362" t="s">
        <v>177</v>
      </c>
      <c r="C326" s="362">
        <v>98</v>
      </c>
      <c r="D326" s="362"/>
      <c r="E326" s="362"/>
      <c r="F326" s="362"/>
      <c r="G326" s="362"/>
      <c r="H326" s="363" t="s">
        <v>328</v>
      </c>
      <c r="I326" s="364">
        <v>37000</v>
      </c>
      <c r="J326" s="364">
        <v>37000</v>
      </c>
      <c r="K326" s="364">
        <v>36260</v>
      </c>
      <c r="L326" s="365">
        <v>1</v>
      </c>
    </row>
    <row r="327" spans="1:12" s="366" customFormat="1" ht="20.399999999999999" x14ac:dyDescent="0.3">
      <c r="A327" s="361" t="s">
        <v>183</v>
      </c>
      <c r="B327" s="362" t="s">
        <v>177</v>
      </c>
      <c r="C327" s="362">
        <v>98.11</v>
      </c>
      <c r="D327" s="362"/>
      <c r="E327" s="362"/>
      <c r="F327" s="362"/>
      <c r="G327" s="362"/>
      <c r="H327" s="363" t="s">
        <v>328</v>
      </c>
      <c r="I327" s="364">
        <v>35217.21</v>
      </c>
      <c r="J327" s="364">
        <v>35217.21</v>
      </c>
      <c r="K327" s="364">
        <v>34551.599999999999</v>
      </c>
      <c r="L327" s="365">
        <v>1</v>
      </c>
    </row>
    <row r="328" spans="1:12" s="366" customFormat="1" ht="20.399999999999999" x14ac:dyDescent="0.3">
      <c r="A328" s="361" t="s">
        <v>208</v>
      </c>
      <c r="B328" s="362" t="s">
        <v>208</v>
      </c>
      <c r="C328" s="362" t="s">
        <v>208</v>
      </c>
      <c r="D328" s="362" t="s">
        <v>208</v>
      </c>
      <c r="E328" s="362" t="s">
        <v>208</v>
      </c>
      <c r="F328" s="362" t="s">
        <v>208</v>
      </c>
      <c r="G328" s="362" t="s">
        <v>208</v>
      </c>
      <c r="H328" s="363" t="s">
        <v>208</v>
      </c>
      <c r="I328" s="370">
        <v>21589503.870000001</v>
      </c>
      <c r="J328" s="370">
        <v>21589503.870000001</v>
      </c>
      <c r="K328" s="370">
        <v>21068628.949999999</v>
      </c>
      <c r="L328" s="307">
        <v>65</v>
      </c>
    </row>
    <row r="329" spans="1:12" s="366" customFormat="1" ht="20.399999999999999" x14ac:dyDescent="0.3">
      <c r="A329" s="304" t="s">
        <v>330</v>
      </c>
      <c r="B329" s="362"/>
      <c r="C329" s="362"/>
      <c r="D329" s="362"/>
      <c r="E329" s="362"/>
      <c r="F329" s="362"/>
      <c r="G329" s="362"/>
      <c r="H329" s="363"/>
      <c r="I329" s="364"/>
      <c r="J329" s="364"/>
      <c r="K329" s="364"/>
      <c r="L329" s="365"/>
    </row>
    <row r="330" spans="1:12" s="366" customFormat="1" ht="20.399999999999999" x14ac:dyDescent="0.3">
      <c r="A330" s="361" t="s">
        <v>515</v>
      </c>
      <c r="B330" s="362" t="s">
        <v>177</v>
      </c>
      <c r="C330" s="362">
        <v>96.116500000000002</v>
      </c>
      <c r="D330" s="362">
        <v>8</v>
      </c>
      <c r="E330" s="362" t="s">
        <v>331</v>
      </c>
      <c r="F330" s="362">
        <v>10.5</v>
      </c>
      <c r="G330" s="362">
        <v>10.9207</v>
      </c>
      <c r="H330" s="363" t="s">
        <v>179</v>
      </c>
      <c r="I330" s="364">
        <v>1407.31</v>
      </c>
      <c r="J330" s="364">
        <v>1580</v>
      </c>
      <c r="K330" s="364">
        <v>1352.65</v>
      </c>
      <c r="L330" s="365">
        <v>1</v>
      </c>
    </row>
    <row r="331" spans="1:12" s="366" customFormat="1" ht="20.399999999999999" x14ac:dyDescent="0.3">
      <c r="A331" s="361" t="s">
        <v>515</v>
      </c>
      <c r="B331" s="362" t="s">
        <v>177</v>
      </c>
      <c r="C331" s="362">
        <v>100.86409999999999</v>
      </c>
      <c r="D331" s="362">
        <v>9</v>
      </c>
      <c r="E331" s="362" t="s">
        <v>332</v>
      </c>
      <c r="F331" s="362">
        <v>8.5658999999999992</v>
      </c>
      <c r="G331" s="362">
        <v>8.8450000000000006</v>
      </c>
      <c r="H331" s="363" t="s">
        <v>179</v>
      </c>
      <c r="I331" s="364">
        <v>206937.5</v>
      </c>
      <c r="J331" s="364">
        <v>215000</v>
      </c>
      <c r="K331" s="364">
        <v>208725.65</v>
      </c>
      <c r="L331" s="365">
        <v>1</v>
      </c>
    </row>
    <row r="332" spans="1:12" s="366" customFormat="1" ht="20.399999999999999" x14ac:dyDescent="0.3">
      <c r="A332" s="361" t="s">
        <v>516</v>
      </c>
      <c r="B332" s="362" t="s">
        <v>177</v>
      </c>
      <c r="C332" s="362">
        <v>96.183999999999997</v>
      </c>
      <c r="D332" s="362">
        <v>8.5</v>
      </c>
      <c r="E332" s="362" t="s">
        <v>333</v>
      </c>
      <c r="F332" s="362">
        <v>10.25</v>
      </c>
      <c r="G332" s="362">
        <v>10.6508</v>
      </c>
      <c r="H332" s="363" t="s">
        <v>179</v>
      </c>
      <c r="I332" s="364">
        <v>124700</v>
      </c>
      <c r="J332" s="364">
        <v>124700</v>
      </c>
      <c r="K332" s="364">
        <v>119941.5</v>
      </c>
      <c r="L332" s="365">
        <v>1</v>
      </c>
    </row>
    <row r="333" spans="1:12" s="366" customFormat="1" ht="20.399999999999999" x14ac:dyDescent="0.3">
      <c r="A333" s="361" t="s">
        <v>517</v>
      </c>
      <c r="B333" s="362" t="s">
        <v>177</v>
      </c>
      <c r="C333" s="362">
        <v>97.513099999999994</v>
      </c>
      <c r="D333" s="362">
        <v>9</v>
      </c>
      <c r="E333" s="362" t="s">
        <v>334</v>
      </c>
      <c r="F333" s="362">
        <v>10.5</v>
      </c>
      <c r="G333" s="362">
        <v>10.9207</v>
      </c>
      <c r="H333" s="363" t="s">
        <v>179</v>
      </c>
      <c r="I333" s="364">
        <v>7005</v>
      </c>
      <c r="J333" s="364">
        <v>7005</v>
      </c>
      <c r="K333" s="364">
        <v>6830.79</v>
      </c>
      <c r="L333" s="365">
        <v>1</v>
      </c>
    </row>
    <row r="334" spans="1:12" s="366" customFormat="1" ht="20.399999999999999" x14ac:dyDescent="0.3">
      <c r="A334" s="361" t="s">
        <v>517</v>
      </c>
      <c r="B334" s="362" t="s">
        <v>177</v>
      </c>
      <c r="C334" s="362">
        <v>97.527699999999996</v>
      </c>
      <c r="D334" s="362">
        <v>9</v>
      </c>
      <c r="E334" s="362" t="s">
        <v>335</v>
      </c>
      <c r="F334" s="362">
        <v>10.5</v>
      </c>
      <c r="G334" s="362">
        <v>10.9207</v>
      </c>
      <c r="H334" s="363" t="s">
        <v>179</v>
      </c>
      <c r="I334" s="364">
        <v>25689</v>
      </c>
      <c r="J334" s="364">
        <v>25689</v>
      </c>
      <c r="K334" s="364">
        <v>25053.89</v>
      </c>
      <c r="L334" s="365">
        <v>3</v>
      </c>
    </row>
    <row r="335" spans="1:12" s="366" customFormat="1" ht="20.399999999999999" x14ac:dyDescent="0.3">
      <c r="A335" s="361" t="s">
        <v>517</v>
      </c>
      <c r="B335" s="362" t="s">
        <v>177</v>
      </c>
      <c r="C335" s="362">
        <v>97.531300000000002</v>
      </c>
      <c r="D335" s="362">
        <v>9</v>
      </c>
      <c r="E335" s="362" t="s">
        <v>336</v>
      </c>
      <c r="F335" s="362">
        <v>10.5</v>
      </c>
      <c r="G335" s="362">
        <v>10.9207</v>
      </c>
      <c r="H335" s="363" t="s">
        <v>179</v>
      </c>
      <c r="I335" s="364">
        <v>10134</v>
      </c>
      <c r="J335" s="364">
        <v>10134</v>
      </c>
      <c r="K335" s="364">
        <v>9883.83</v>
      </c>
      <c r="L335" s="365">
        <v>1</v>
      </c>
    </row>
    <row r="336" spans="1:12" s="366" customFormat="1" ht="20.399999999999999" x14ac:dyDescent="0.3">
      <c r="A336" s="361" t="s">
        <v>517</v>
      </c>
      <c r="B336" s="362" t="s">
        <v>177</v>
      </c>
      <c r="C336" s="362">
        <v>98.279200000000003</v>
      </c>
      <c r="D336" s="362">
        <v>9</v>
      </c>
      <c r="E336" s="362" t="s">
        <v>337</v>
      </c>
      <c r="F336" s="362">
        <v>10</v>
      </c>
      <c r="G336" s="362">
        <v>10.3813</v>
      </c>
      <c r="H336" s="363" t="s">
        <v>179</v>
      </c>
      <c r="I336" s="364">
        <v>500000</v>
      </c>
      <c r="J336" s="364">
        <v>500000</v>
      </c>
      <c r="K336" s="364">
        <v>491395.86</v>
      </c>
      <c r="L336" s="365">
        <v>1</v>
      </c>
    </row>
    <row r="337" spans="1:12" s="366" customFormat="1" ht="20.399999999999999" x14ac:dyDescent="0.3">
      <c r="A337" s="361" t="s">
        <v>517</v>
      </c>
      <c r="B337" s="362" t="s">
        <v>177</v>
      </c>
      <c r="C337" s="362">
        <v>101.0737</v>
      </c>
      <c r="D337" s="362">
        <v>8</v>
      </c>
      <c r="E337" s="362" t="s">
        <v>338</v>
      </c>
      <c r="F337" s="362">
        <v>7.2979000000000003</v>
      </c>
      <c r="G337" s="362">
        <v>7.5</v>
      </c>
      <c r="H337" s="363" t="s">
        <v>179</v>
      </c>
      <c r="I337" s="364">
        <v>10220</v>
      </c>
      <c r="J337" s="364">
        <v>14600</v>
      </c>
      <c r="K337" s="364">
        <v>10329.73</v>
      </c>
      <c r="L337" s="365">
        <v>1</v>
      </c>
    </row>
    <row r="338" spans="1:12" s="366" customFormat="1" ht="20.399999999999999" x14ac:dyDescent="0.3">
      <c r="A338" s="361" t="s">
        <v>584</v>
      </c>
      <c r="B338" s="362" t="s">
        <v>177</v>
      </c>
      <c r="C338" s="362">
        <v>98.923400000000001</v>
      </c>
      <c r="D338" s="362">
        <v>9.25</v>
      </c>
      <c r="E338" s="362" t="s">
        <v>339</v>
      </c>
      <c r="F338" s="362">
        <v>10.25</v>
      </c>
      <c r="G338" s="362">
        <v>10.6508</v>
      </c>
      <c r="H338" s="363" t="s">
        <v>179</v>
      </c>
      <c r="I338" s="364">
        <v>4983</v>
      </c>
      <c r="J338" s="364">
        <v>4983</v>
      </c>
      <c r="K338" s="364">
        <v>4929.3599999999997</v>
      </c>
      <c r="L338" s="365">
        <v>1</v>
      </c>
    </row>
    <row r="339" spans="1:12" s="366" customFormat="1" ht="20.399999999999999" x14ac:dyDescent="0.3">
      <c r="A339" s="361" t="s">
        <v>518</v>
      </c>
      <c r="B339" s="362" t="s">
        <v>177</v>
      </c>
      <c r="C339" s="362">
        <v>99.838999999999999</v>
      </c>
      <c r="D339" s="362">
        <v>7</v>
      </c>
      <c r="E339" s="362" t="s">
        <v>340</v>
      </c>
      <c r="F339" s="362">
        <v>7.1101000000000001</v>
      </c>
      <c r="G339" s="362">
        <v>7.2365000000000004</v>
      </c>
      <c r="H339" s="363" t="s">
        <v>179</v>
      </c>
      <c r="I339" s="364">
        <v>375000</v>
      </c>
      <c r="J339" s="364">
        <v>500000</v>
      </c>
      <c r="K339" s="364">
        <v>374396.08</v>
      </c>
      <c r="L339" s="365">
        <v>1</v>
      </c>
    </row>
    <row r="340" spans="1:12" s="366" customFormat="1" ht="20.399999999999999" x14ac:dyDescent="0.3">
      <c r="A340" s="361" t="s">
        <v>519</v>
      </c>
      <c r="B340" s="362" t="s">
        <v>177</v>
      </c>
      <c r="C340" s="362">
        <v>102.3412</v>
      </c>
      <c r="D340" s="362">
        <v>9</v>
      </c>
      <c r="E340" s="362" t="s">
        <v>341</v>
      </c>
      <c r="F340" s="362">
        <v>7.7686999999999999</v>
      </c>
      <c r="G340" s="362">
        <v>7.9978999999999996</v>
      </c>
      <c r="H340" s="363" t="s">
        <v>179</v>
      </c>
      <c r="I340" s="364">
        <v>448966.7</v>
      </c>
      <c r="J340" s="364">
        <v>468650</v>
      </c>
      <c r="K340" s="364">
        <v>459477.91</v>
      </c>
      <c r="L340" s="365">
        <v>1</v>
      </c>
    </row>
    <row r="341" spans="1:12" s="366" customFormat="1" ht="20.399999999999999" x14ac:dyDescent="0.3">
      <c r="A341" s="361" t="s">
        <v>585</v>
      </c>
      <c r="B341" s="362" t="s">
        <v>177</v>
      </c>
      <c r="C341" s="362">
        <v>98.608099999999993</v>
      </c>
      <c r="D341" s="362">
        <v>8.5</v>
      </c>
      <c r="E341" s="362" t="s">
        <v>342</v>
      </c>
      <c r="F341" s="362">
        <v>9.25</v>
      </c>
      <c r="G341" s="362">
        <v>9.5757999999999992</v>
      </c>
      <c r="H341" s="363" t="s">
        <v>179</v>
      </c>
      <c r="I341" s="364">
        <v>4320.21</v>
      </c>
      <c r="J341" s="364">
        <v>5400.26</v>
      </c>
      <c r="K341" s="364">
        <v>4260.07</v>
      </c>
      <c r="L341" s="365">
        <v>1</v>
      </c>
    </row>
    <row r="342" spans="1:12" s="366" customFormat="1" ht="20.399999999999999" x14ac:dyDescent="0.3">
      <c r="A342" s="361" t="s">
        <v>585</v>
      </c>
      <c r="B342" s="362" t="s">
        <v>177</v>
      </c>
      <c r="C342" s="362">
        <v>98.643100000000004</v>
      </c>
      <c r="D342" s="362">
        <v>8.5</v>
      </c>
      <c r="E342" s="362" t="s">
        <v>343</v>
      </c>
      <c r="F342" s="362">
        <v>9.25</v>
      </c>
      <c r="G342" s="362">
        <v>9.5757999999999992</v>
      </c>
      <c r="H342" s="363" t="s">
        <v>179</v>
      </c>
      <c r="I342" s="364">
        <v>4016</v>
      </c>
      <c r="J342" s="364">
        <v>5020</v>
      </c>
      <c r="K342" s="364">
        <v>3961.51</v>
      </c>
      <c r="L342" s="365">
        <v>2</v>
      </c>
    </row>
    <row r="343" spans="1:12" s="366" customFormat="1" ht="20.399999999999999" x14ac:dyDescent="0.3">
      <c r="A343" s="361" t="s">
        <v>520</v>
      </c>
      <c r="B343" s="362" t="s">
        <v>177</v>
      </c>
      <c r="C343" s="362">
        <v>95.090699999999998</v>
      </c>
      <c r="D343" s="362">
        <v>7.1</v>
      </c>
      <c r="E343" s="362" t="s">
        <v>344</v>
      </c>
      <c r="F343" s="362">
        <v>8.75</v>
      </c>
      <c r="G343" s="362">
        <v>9.0412999999999997</v>
      </c>
      <c r="H343" s="363" t="s">
        <v>179</v>
      </c>
      <c r="I343" s="364">
        <v>262500</v>
      </c>
      <c r="J343" s="364">
        <v>300000</v>
      </c>
      <c r="K343" s="364">
        <v>249613.18</v>
      </c>
      <c r="L343" s="365">
        <v>1</v>
      </c>
    </row>
    <row r="344" spans="1:12" s="366" customFormat="1" ht="20.399999999999999" x14ac:dyDescent="0.3">
      <c r="A344" s="361" t="s">
        <v>521</v>
      </c>
      <c r="B344" s="362" t="s">
        <v>177</v>
      </c>
      <c r="C344" s="362">
        <v>95.771299999999997</v>
      </c>
      <c r="D344" s="362">
        <v>8</v>
      </c>
      <c r="E344" s="362" t="s">
        <v>345</v>
      </c>
      <c r="F344" s="362">
        <v>10</v>
      </c>
      <c r="G344" s="362">
        <v>10.3813</v>
      </c>
      <c r="H344" s="363" t="s">
        <v>179</v>
      </c>
      <c r="I344" s="364">
        <v>208601</v>
      </c>
      <c r="J344" s="364">
        <v>219580</v>
      </c>
      <c r="K344" s="364">
        <v>199779.91</v>
      </c>
      <c r="L344" s="365">
        <v>1</v>
      </c>
    </row>
    <row r="345" spans="1:12" s="366" customFormat="1" ht="20.399999999999999" x14ac:dyDescent="0.3">
      <c r="A345" s="361" t="s">
        <v>586</v>
      </c>
      <c r="B345" s="362" t="s">
        <v>177</v>
      </c>
      <c r="C345" s="362">
        <v>94.341399999999993</v>
      </c>
      <c r="D345" s="362">
        <v>7</v>
      </c>
      <c r="E345" s="362" t="s">
        <v>346</v>
      </c>
      <c r="F345" s="362">
        <v>10.5</v>
      </c>
      <c r="G345" s="362">
        <v>10.9207</v>
      </c>
      <c r="H345" s="363" t="s">
        <v>179</v>
      </c>
      <c r="I345" s="364">
        <v>1732.64</v>
      </c>
      <c r="J345" s="364">
        <v>2084</v>
      </c>
      <c r="K345" s="364">
        <v>1634.59</v>
      </c>
      <c r="L345" s="365">
        <v>1</v>
      </c>
    </row>
    <row r="346" spans="1:12" s="366" customFormat="1" ht="20.399999999999999" x14ac:dyDescent="0.3">
      <c r="A346" s="361" t="s">
        <v>586</v>
      </c>
      <c r="B346" s="362" t="s">
        <v>177</v>
      </c>
      <c r="C346" s="362">
        <v>95.726200000000006</v>
      </c>
      <c r="D346" s="362">
        <v>7</v>
      </c>
      <c r="E346" s="362" t="s">
        <v>347</v>
      </c>
      <c r="F346" s="362">
        <v>9.6</v>
      </c>
      <c r="G346" s="362">
        <v>9.9512</v>
      </c>
      <c r="H346" s="363" t="s">
        <v>179</v>
      </c>
      <c r="I346" s="364">
        <v>1044.24</v>
      </c>
      <c r="J346" s="364">
        <v>1256</v>
      </c>
      <c r="K346" s="364">
        <v>999.61</v>
      </c>
      <c r="L346" s="365">
        <v>1</v>
      </c>
    </row>
    <row r="347" spans="1:12" s="366" customFormat="1" ht="20.399999999999999" x14ac:dyDescent="0.3">
      <c r="A347" s="361" t="s">
        <v>522</v>
      </c>
      <c r="B347" s="362" t="s">
        <v>177</v>
      </c>
      <c r="C347" s="362">
        <v>96.506100000000004</v>
      </c>
      <c r="D347" s="362">
        <v>9</v>
      </c>
      <c r="E347" s="362" t="s">
        <v>348</v>
      </c>
      <c r="F347" s="362">
        <v>10.6</v>
      </c>
      <c r="G347" s="362">
        <v>11.0288</v>
      </c>
      <c r="H347" s="363" t="s">
        <v>179</v>
      </c>
      <c r="I347" s="364">
        <v>300000</v>
      </c>
      <c r="J347" s="364">
        <v>300000</v>
      </c>
      <c r="K347" s="364">
        <v>289518.19</v>
      </c>
      <c r="L347" s="365">
        <v>1</v>
      </c>
    </row>
    <row r="348" spans="1:12" s="366" customFormat="1" ht="20.399999999999999" x14ac:dyDescent="0.3">
      <c r="A348" s="361" t="s">
        <v>587</v>
      </c>
      <c r="B348" s="362" t="s">
        <v>177</v>
      </c>
      <c r="C348" s="362">
        <v>92.423500000000004</v>
      </c>
      <c r="D348" s="362">
        <v>6.65</v>
      </c>
      <c r="E348" s="362" t="s">
        <v>349</v>
      </c>
      <c r="F348" s="362">
        <v>8.75</v>
      </c>
      <c r="G348" s="362">
        <v>9.0412999999999997</v>
      </c>
      <c r="H348" s="363" t="s">
        <v>179</v>
      </c>
      <c r="I348" s="364">
        <v>270493.74</v>
      </c>
      <c r="J348" s="364">
        <v>273226</v>
      </c>
      <c r="K348" s="364">
        <v>249999.74</v>
      </c>
      <c r="L348" s="365">
        <v>1</v>
      </c>
    </row>
    <row r="349" spans="1:12" s="366" customFormat="1" ht="20.399999999999999" x14ac:dyDescent="0.3">
      <c r="A349" s="361" t="s">
        <v>523</v>
      </c>
      <c r="B349" s="362" t="s">
        <v>177</v>
      </c>
      <c r="C349" s="362">
        <v>102.1087</v>
      </c>
      <c r="D349" s="362">
        <v>9</v>
      </c>
      <c r="E349" s="362" t="s">
        <v>350</v>
      </c>
      <c r="F349" s="362">
        <v>7.7706</v>
      </c>
      <c r="G349" s="362">
        <v>8</v>
      </c>
      <c r="H349" s="363" t="s">
        <v>179</v>
      </c>
      <c r="I349" s="364">
        <v>20250</v>
      </c>
      <c r="J349" s="364">
        <v>27000</v>
      </c>
      <c r="K349" s="364">
        <v>20677.02</v>
      </c>
      <c r="L349" s="365">
        <v>2</v>
      </c>
    </row>
    <row r="350" spans="1:12" s="366" customFormat="1" ht="20.399999999999999" x14ac:dyDescent="0.3">
      <c r="A350" s="361" t="s">
        <v>524</v>
      </c>
      <c r="B350" s="362" t="s">
        <v>177</v>
      </c>
      <c r="C350" s="362">
        <v>97.457800000000006</v>
      </c>
      <c r="D350" s="362">
        <v>10.5</v>
      </c>
      <c r="E350" s="362" t="s">
        <v>351</v>
      </c>
      <c r="F350" s="362">
        <v>12.25</v>
      </c>
      <c r="G350" s="362">
        <v>12.824299999999999</v>
      </c>
      <c r="H350" s="363" t="s">
        <v>179</v>
      </c>
      <c r="I350" s="364">
        <v>25530</v>
      </c>
      <c r="J350" s="364">
        <v>25530</v>
      </c>
      <c r="K350" s="364">
        <v>24880.97</v>
      </c>
      <c r="L350" s="365">
        <v>2</v>
      </c>
    </row>
    <row r="351" spans="1:12" s="366" customFormat="1" ht="20.399999999999999" x14ac:dyDescent="0.3">
      <c r="A351" s="361" t="s">
        <v>524</v>
      </c>
      <c r="B351" s="362" t="s">
        <v>177</v>
      </c>
      <c r="C351" s="362">
        <v>97.486099999999993</v>
      </c>
      <c r="D351" s="362">
        <v>10.5</v>
      </c>
      <c r="E351" s="362" t="s">
        <v>352</v>
      </c>
      <c r="F351" s="362">
        <v>12.25</v>
      </c>
      <c r="G351" s="362">
        <v>12.824299999999999</v>
      </c>
      <c r="H351" s="363" t="s">
        <v>179</v>
      </c>
      <c r="I351" s="364">
        <v>10237</v>
      </c>
      <c r="J351" s="364">
        <v>10237</v>
      </c>
      <c r="K351" s="364">
        <v>9979.65</v>
      </c>
      <c r="L351" s="365">
        <v>1</v>
      </c>
    </row>
    <row r="352" spans="1:12" s="366" customFormat="1" ht="20.399999999999999" x14ac:dyDescent="0.3">
      <c r="A352" s="361" t="s">
        <v>525</v>
      </c>
      <c r="B352" s="362" t="s">
        <v>177</v>
      </c>
      <c r="C352" s="362">
        <v>99.998000000000005</v>
      </c>
      <c r="D352" s="362">
        <v>8.5</v>
      </c>
      <c r="E352" s="362" t="s">
        <v>353</v>
      </c>
      <c r="F352" s="362">
        <v>8.5</v>
      </c>
      <c r="G352" s="362">
        <v>8.7748000000000008</v>
      </c>
      <c r="H352" s="363" t="s">
        <v>179</v>
      </c>
      <c r="I352" s="364">
        <v>3834.9</v>
      </c>
      <c r="J352" s="364">
        <v>4261</v>
      </c>
      <c r="K352" s="364">
        <v>3834.82</v>
      </c>
      <c r="L352" s="365">
        <v>1</v>
      </c>
    </row>
    <row r="353" spans="1:12" s="366" customFormat="1" ht="20.399999999999999" x14ac:dyDescent="0.3">
      <c r="A353" s="361" t="s">
        <v>556</v>
      </c>
      <c r="B353" s="362" t="s">
        <v>177</v>
      </c>
      <c r="C353" s="362">
        <v>99.658500000000004</v>
      </c>
      <c r="D353" s="362">
        <v>8</v>
      </c>
      <c r="E353" s="362" t="s">
        <v>270</v>
      </c>
      <c r="F353" s="362">
        <v>9.75</v>
      </c>
      <c r="G353" s="362">
        <v>10.112299999999999</v>
      </c>
      <c r="H353" s="363" t="s">
        <v>179</v>
      </c>
      <c r="I353" s="364">
        <v>12611.12</v>
      </c>
      <c r="J353" s="364">
        <v>126111.18</v>
      </c>
      <c r="K353" s="364">
        <v>12568.06</v>
      </c>
      <c r="L353" s="365">
        <v>1</v>
      </c>
    </row>
    <row r="354" spans="1:12" s="366" customFormat="1" ht="20.399999999999999" x14ac:dyDescent="0.3">
      <c r="A354" s="361" t="s">
        <v>588</v>
      </c>
      <c r="B354" s="362" t="s">
        <v>177</v>
      </c>
      <c r="C354" s="362">
        <v>97.257900000000006</v>
      </c>
      <c r="D354" s="362">
        <v>9</v>
      </c>
      <c r="E354" s="362" t="s">
        <v>354</v>
      </c>
      <c r="F354" s="362">
        <v>10.5</v>
      </c>
      <c r="G354" s="362">
        <v>10.9207</v>
      </c>
      <c r="H354" s="363" t="s">
        <v>179</v>
      </c>
      <c r="I354" s="364">
        <v>300000</v>
      </c>
      <c r="J354" s="364">
        <v>300000</v>
      </c>
      <c r="K354" s="364">
        <v>291773.84999999998</v>
      </c>
      <c r="L354" s="365">
        <v>1</v>
      </c>
    </row>
    <row r="355" spans="1:12" s="366" customFormat="1" ht="20.399999999999999" x14ac:dyDescent="0.3">
      <c r="A355" s="361" t="s">
        <v>588</v>
      </c>
      <c r="B355" s="362" t="s">
        <v>177</v>
      </c>
      <c r="C355" s="362">
        <v>97.273099999999999</v>
      </c>
      <c r="D355" s="362">
        <v>9</v>
      </c>
      <c r="E355" s="362" t="s">
        <v>355</v>
      </c>
      <c r="F355" s="362">
        <v>10.5</v>
      </c>
      <c r="G355" s="362">
        <v>10.9207</v>
      </c>
      <c r="H355" s="363" t="s">
        <v>179</v>
      </c>
      <c r="I355" s="364">
        <v>300000</v>
      </c>
      <c r="J355" s="364">
        <v>300000</v>
      </c>
      <c r="K355" s="364">
        <v>291819.17</v>
      </c>
      <c r="L355" s="365">
        <v>1</v>
      </c>
    </row>
    <row r="356" spans="1:12" s="366" customFormat="1" ht="20.399999999999999" x14ac:dyDescent="0.3">
      <c r="A356" s="361" t="s">
        <v>588</v>
      </c>
      <c r="B356" s="362" t="s">
        <v>177</v>
      </c>
      <c r="C356" s="362">
        <v>97.294499999999999</v>
      </c>
      <c r="D356" s="362">
        <v>9</v>
      </c>
      <c r="E356" s="362" t="s">
        <v>245</v>
      </c>
      <c r="F356" s="362">
        <v>10.5</v>
      </c>
      <c r="G356" s="362">
        <v>10.9207</v>
      </c>
      <c r="H356" s="363" t="s">
        <v>179</v>
      </c>
      <c r="I356" s="364">
        <v>300000</v>
      </c>
      <c r="J356" s="364">
        <v>300000</v>
      </c>
      <c r="K356" s="364">
        <v>291883.63</v>
      </c>
      <c r="L356" s="365">
        <v>1</v>
      </c>
    </row>
    <row r="357" spans="1:12" s="366" customFormat="1" ht="20.399999999999999" x14ac:dyDescent="0.3">
      <c r="A357" s="361" t="s">
        <v>588</v>
      </c>
      <c r="B357" s="362" t="s">
        <v>177</v>
      </c>
      <c r="C357" s="362">
        <v>97.966499999999996</v>
      </c>
      <c r="D357" s="362">
        <v>9</v>
      </c>
      <c r="E357" s="362" t="s">
        <v>356</v>
      </c>
      <c r="F357" s="362">
        <v>10.5</v>
      </c>
      <c r="G357" s="362">
        <v>10.9207</v>
      </c>
      <c r="H357" s="363" t="s">
        <v>179</v>
      </c>
      <c r="I357" s="364">
        <v>100000</v>
      </c>
      <c r="J357" s="364">
        <v>100000</v>
      </c>
      <c r="K357" s="364">
        <v>97966.51</v>
      </c>
      <c r="L357" s="365">
        <v>1</v>
      </c>
    </row>
    <row r="358" spans="1:12" s="366" customFormat="1" ht="20.399999999999999" x14ac:dyDescent="0.3">
      <c r="A358" s="361" t="s">
        <v>588</v>
      </c>
      <c r="B358" s="362" t="s">
        <v>177</v>
      </c>
      <c r="C358" s="362">
        <v>97.9983</v>
      </c>
      <c r="D358" s="362">
        <v>9</v>
      </c>
      <c r="E358" s="362" t="s">
        <v>357</v>
      </c>
      <c r="F358" s="362">
        <v>10.5</v>
      </c>
      <c r="G358" s="362">
        <v>10.9207</v>
      </c>
      <c r="H358" s="363" t="s">
        <v>179</v>
      </c>
      <c r="I358" s="364">
        <v>150000</v>
      </c>
      <c r="J358" s="364">
        <v>150000</v>
      </c>
      <c r="K358" s="364">
        <v>146997.43</v>
      </c>
      <c r="L358" s="365">
        <v>1</v>
      </c>
    </row>
    <row r="359" spans="1:12" s="366" customFormat="1" ht="20.399999999999999" x14ac:dyDescent="0.3">
      <c r="A359" s="361" t="s">
        <v>588</v>
      </c>
      <c r="B359" s="362" t="s">
        <v>177</v>
      </c>
      <c r="C359" s="362">
        <v>98.019800000000004</v>
      </c>
      <c r="D359" s="362">
        <v>9</v>
      </c>
      <c r="E359" s="362" t="s">
        <v>358</v>
      </c>
      <c r="F359" s="362">
        <v>10.5</v>
      </c>
      <c r="G359" s="362">
        <v>10.9207</v>
      </c>
      <c r="H359" s="363" t="s">
        <v>179</v>
      </c>
      <c r="I359" s="364">
        <v>130000</v>
      </c>
      <c r="J359" s="364">
        <v>130000</v>
      </c>
      <c r="K359" s="364">
        <v>127425.78</v>
      </c>
      <c r="L359" s="365">
        <v>1</v>
      </c>
    </row>
    <row r="360" spans="1:12" s="366" customFormat="1" ht="20.399999999999999" x14ac:dyDescent="0.3">
      <c r="A360" s="361" t="s">
        <v>588</v>
      </c>
      <c r="B360" s="362" t="s">
        <v>177</v>
      </c>
      <c r="C360" s="362">
        <v>99.344999999999999</v>
      </c>
      <c r="D360" s="362">
        <v>8</v>
      </c>
      <c r="E360" s="362" t="s">
        <v>359</v>
      </c>
      <c r="F360" s="362">
        <v>9.75</v>
      </c>
      <c r="G360" s="362">
        <v>10.112299999999999</v>
      </c>
      <c r="H360" s="363" t="s">
        <v>179</v>
      </c>
      <c r="I360" s="364">
        <v>20180.45</v>
      </c>
      <c r="J360" s="364">
        <v>84791.79</v>
      </c>
      <c r="K360" s="364">
        <v>20048.27</v>
      </c>
      <c r="L360" s="365">
        <v>1</v>
      </c>
    </row>
    <row r="361" spans="1:12" s="366" customFormat="1" ht="20.399999999999999" x14ac:dyDescent="0.3">
      <c r="A361" s="361" t="s">
        <v>588</v>
      </c>
      <c r="B361" s="362" t="s">
        <v>177</v>
      </c>
      <c r="C361" s="362">
        <v>100.9341</v>
      </c>
      <c r="D361" s="362">
        <v>8</v>
      </c>
      <c r="E361" s="362" t="s">
        <v>360</v>
      </c>
      <c r="F361" s="362">
        <v>7.3925999999999998</v>
      </c>
      <c r="G361" s="362">
        <v>7.6</v>
      </c>
      <c r="H361" s="363" t="s">
        <v>179</v>
      </c>
      <c r="I361" s="364">
        <v>10000.08</v>
      </c>
      <c r="J361" s="364">
        <v>12028</v>
      </c>
      <c r="K361" s="364">
        <v>10093.49</v>
      </c>
      <c r="L361" s="365">
        <v>1</v>
      </c>
    </row>
    <row r="362" spans="1:12" s="366" customFormat="1" ht="20.399999999999999" x14ac:dyDescent="0.3">
      <c r="A362" s="361" t="s">
        <v>588</v>
      </c>
      <c r="B362" s="362" t="s">
        <v>177</v>
      </c>
      <c r="C362" s="362">
        <v>100.9439</v>
      </c>
      <c r="D362" s="362">
        <v>8</v>
      </c>
      <c r="E362" s="362" t="s">
        <v>361</v>
      </c>
      <c r="F362" s="362">
        <v>7.3925000000000001</v>
      </c>
      <c r="G362" s="362">
        <v>7.6</v>
      </c>
      <c r="H362" s="363" t="s">
        <v>179</v>
      </c>
      <c r="I362" s="364">
        <v>20000.16</v>
      </c>
      <c r="J362" s="364">
        <v>24056</v>
      </c>
      <c r="K362" s="364">
        <v>20188.939999999999</v>
      </c>
      <c r="L362" s="365">
        <v>2</v>
      </c>
    </row>
    <row r="363" spans="1:12" s="366" customFormat="1" ht="20.399999999999999" x14ac:dyDescent="0.3">
      <c r="A363" s="361" t="s">
        <v>583</v>
      </c>
      <c r="B363" s="362" t="s">
        <v>177</v>
      </c>
      <c r="C363" s="362">
        <v>99.114800000000002</v>
      </c>
      <c r="D363" s="362">
        <v>8</v>
      </c>
      <c r="E363" s="362" t="s">
        <v>362</v>
      </c>
      <c r="F363" s="362">
        <v>9.9</v>
      </c>
      <c r="G363" s="362">
        <v>10.2736</v>
      </c>
      <c r="H363" s="363" t="s">
        <v>179</v>
      </c>
      <c r="I363" s="364">
        <v>4233.3999999999996</v>
      </c>
      <c r="J363" s="364">
        <v>21167</v>
      </c>
      <c r="K363" s="364">
        <v>4195.93</v>
      </c>
      <c r="L363" s="365">
        <v>1</v>
      </c>
    </row>
    <row r="364" spans="1:12" s="366" customFormat="1" ht="20.399999999999999" x14ac:dyDescent="0.3">
      <c r="A364" s="361" t="s">
        <v>526</v>
      </c>
      <c r="B364" s="362" t="s">
        <v>177</v>
      </c>
      <c r="C364" s="362">
        <v>96.981499999999997</v>
      </c>
      <c r="D364" s="362">
        <v>8</v>
      </c>
      <c r="E364" s="362" t="s">
        <v>363</v>
      </c>
      <c r="F364" s="362">
        <v>9.9499999999999993</v>
      </c>
      <c r="G364" s="362">
        <v>10.327500000000001</v>
      </c>
      <c r="H364" s="363" t="s">
        <v>179</v>
      </c>
      <c r="I364" s="364">
        <v>2504.4499999999998</v>
      </c>
      <c r="J364" s="364">
        <v>3853</v>
      </c>
      <c r="K364" s="364">
        <v>2428.85</v>
      </c>
      <c r="L364" s="365">
        <v>1</v>
      </c>
    </row>
    <row r="365" spans="1:12" s="366" customFormat="1" ht="20.399999999999999" x14ac:dyDescent="0.3">
      <c r="A365" s="361" t="s">
        <v>526</v>
      </c>
      <c r="B365" s="362" t="s">
        <v>177</v>
      </c>
      <c r="C365" s="362">
        <v>97.174700000000001</v>
      </c>
      <c r="D365" s="362">
        <v>8</v>
      </c>
      <c r="E365" s="362" t="s">
        <v>364</v>
      </c>
      <c r="F365" s="362">
        <v>9.9499999999999993</v>
      </c>
      <c r="G365" s="362">
        <v>10.327500000000001</v>
      </c>
      <c r="H365" s="363" t="s">
        <v>179</v>
      </c>
      <c r="I365" s="364">
        <v>4405.1000000000004</v>
      </c>
      <c r="J365" s="364">
        <v>6293</v>
      </c>
      <c r="K365" s="364">
        <v>4280.6400000000003</v>
      </c>
      <c r="L365" s="365">
        <v>2</v>
      </c>
    </row>
    <row r="366" spans="1:12" s="366" customFormat="1" ht="20.399999999999999" x14ac:dyDescent="0.3">
      <c r="A366" s="361" t="s">
        <v>526</v>
      </c>
      <c r="B366" s="362" t="s">
        <v>177</v>
      </c>
      <c r="C366" s="362">
        <v>97.851200000000006</v>
      </c>
      <c r="D366" s="362">
        <v>9</v>
      </c>
      <c r="E366" s="362" t="s">
        <v>365</v>
      </c>
      <c r="F366" s="362">
        <v>10.6</v>
      </c>
      <c r="G366" s="362">
        <v>11.0288</v>
      </c>
      <c r="H366" s="363" t="s">
        <v>179</v>
      </c>
      <c r="I366" s="364">
        <v>540000.47</v>
      </c>
      <c r="J366" s="364">
        <v>589070</v>
      </c>
      <c r="K366" s="364">
        <v>528397.07999999996</v>
      </c>
      <c r="L366" s="365">
        <v>1</v>
      </c>
    </row>
    <row r="367" spans="1:12" s="366" customFormat="1" ht="20.399999999999999" x14ac:dyDescent="0.3">
      <c r="A367" s="361" t="s">
        <v>526</v>
      </c>
      <c r="B367" s="362" t="s">
        <v>177</v>
      </c>
      <c r="C367" s="362">
        <v>98.135900000000007</v>
      </c>
      <c r="D367" s="362">
        <v>9</v>
      </c>
      <c r="E367" s="362" t="s">
        <v>366</v>
      </c>
      <c r="F367" s="362">
        <v>10.5</v>
      </c>
      <c r="G367" s="362">
        <v>10.9207</v>
      </c>
      <c r="H367" s="363" t="s">
        <v>179</v>
      </c>
      <c r="I367" s="364">
        <v>150000</v>
      </c>
      <c r="J367" s="364">
        <v>150000</v>
      </c>
      <c r="K367" s="364">
        <v>147203.85999999999</v>
      </c>
      <c r="L367" s="365">
        <v>1</v>
      </c>
    </row>
    <row r="368" spans="1:12" s="366" customFormat="1" ht="20.399999999999999" x14ac:dyDescent="0.3">
      <c r="A368" s="361" t="s">
        <v>526</v>
      </c>
      <c r="B368" s="362" t="s">
        <v>177</v>
      </c>
      <c r="C368" s="362">
        <v>98.700999999999993</v>
      </c>
      <c r="D368" s="362">
        <v>8</v>
      </c>
      <c r="E368" s="362" t="s">
        <v>367</v>
      </c>
      <c r="F368" s="362">
        <v>9.9</v>
      </c>
      <c r="G368" s="362">
        <v>10.2736</v>
      </c>
      <c r="H368" s="363" t="s">
        <v>179</v>
      </c>
      <c r="I368" s="364">
        <v>18393.75</v>
      </c>
      <c r="J368" s="364">
        <v>49050</v>
      </c>
      <c r="K368" s="364">
        <v>18154.82</v>
      </c>
      <c r="L368" s="365">
        <v>1</v>
      </c>
    </row>
    <row r="369" spans="1:12" s="366" customFormat="1" ht="20.399999999999999" x14ac:dyDescent="0.3">
      <c r="A369" s="361" t="s">
        <v>526</v>
      </c>
      <c r="B369" s="362" t="s">
        <v>177</v>
      </c>
      <c r="C369" s="362">
        <v>99.197900000000004</v>
      </c>
      <c r="D369" s="362">
        <v>9</v>
      </c>
      <c r="E369" s="362" t="s">
        <v>368</v>
      </c>
      <c r="F369" s="362">
        <v>9.9</v>
      </c>
      <c r="G369" s="362">
        <v>10.2736</v>
      </c>
      <c r="H369" s="363" t="s">
        <v>179</v>
      </c>
      <c r="I369" s="364">
        <v>13488.03</v>
      </c>
      <c r="J369" s="364">
        <v>20228</v>
      </c>
      <c r="K369" s="364">
        <v>13379.85</v>
      </c>
      <c r="L369" s="365">
        <v>2</v>
      </c>
    </row>
    <row r="370" spans="1:12" s="366" customFormat="1" ht="20.399999999999999" x14ac:dyDescent="0.3">
      <c r="A370" s="361" t="s">
        <v>526</v>
      </c>
      <c r="B370" s="362" t="s">
        <v>177</v>
      </c>
      <c r="C370" s="362">
        <v>100.3222</v>
      </c>
      <c r="D370" s="362">
        <v>8</v>
      </c>
      <c r="E370" s="362" t="s">
        <v>369</v>
      </c>
      <c r="F370" s="362">
        <v>7.7709999999999999</v>
      </c>
      <c r="G370" s="362">
        <v>8.0004000000000008</v>
      </c>
      <c r="H370" s="363" t="s">
        <v>179</v>
      </c>
      <c r="I370" s="364">
        <v>400000.2</v>
      </c>
      <c r="J370" s="364">
        <v>666667</v>
      </c>
      <c r="K370" s="364">
        <v>401289</v>
      </c>
      <c r="L370" s="365">
        <v>1</v>
      </c>
    </row>
    <row r="371" spans="1:12" s="366" customFormat="1" ht="20.399999999999999" x14ac:dyDescent="0.3">
      <c r="A371" s="361" t="s">
        <v>526</v>
      </c>
      <c r="B371" s="362" t="s">
        <v>177</v>
      </c>
      <c r="C371" s="362">
        <v>100.5822</v>
      </c>
      <c r="D371" s="362">
        <v>8</v>
      </c>
      <c r="E371" s="362" t="s">
        <v>370</v>
      </c>
      <c r="F371" s="362">
        <v>7.5816999999999997</v>
      </c>
      <c r="G371" s="362">
        <v>7.8</v>
      </c>
      <c r="H371" s="363" t="s">
        <v>179</v>
      </c>
      <c r="I371" s="364">
        <v>20000.400000000001</v>
      </c>
      <c r="J371" s="364">
        <v>33334</v>
      </c>
      <c r="K371" s="364">
        <v>20116.84</v>
      </c>
      <c r="L371" s="365">
        <v>2</v>
      </c>
    </row>
    <row r="372" spans="1:12" s="366" customFormat="1" ht="20.399999999999999" x14ac:dyDescent="0.3">
      <c r="A372" s="361" t="s">
        <v>582</v>
      </c>
      <c r="B372" s="362" t="s">
        <v>177</v>
      </c>
      <c r="C372" s="362">
        <v>99.994900000000001</v>
      </c>
      <c r="D372" s="362">
        <v>8.5</v>
      </c>
      <c r="E372" s="362" t="s">
        <v>371</v>
      </c>
      <c r="F372" s="362">
        <v>8.5</v>
      </c>
      <c r="G372" s="362">
        <v>8.7748000000000008</v>
      </c>
      <c r="H372" s="363" t="s">
        <v>179</v>
      </c>
      <c r="I372" s="364">
        <v>3400</v>
      </c>
      <c r="J372" s="364">
        <v>4000</v>
      </c>
      <c r="K372" s="364">
        <v>3399.83</v>
      </c>
      <c r="L372" s="365">
        <v>1</v>
      </c>
    </row>
    <row r="373" spans="1:12" s="367" customFormat="1" ht="20.399999999999999" x14ac:dyDescent="0.3">
      <c r="A373" s="361" t="s">
        <v>372</v>
      </c>
      <c r="B373" s="362" t="s">
        <v>177</v>
      </c>
      <c r="C373" s="362">
        <v>103.5988</v>
      </c>
      <c r="D373" s="362">
        <v>9</v>
      </c>
      <c r="E373" s="362" t="s">
        <v>373</v>
      </c>
      <c r="F373" s="362">
        <v>7.5793999999999997</v>
      </c>
      <c r="G373" s="362">
        <v>7.7975000000000003</v>
      </c>
      <c r="H373" s="363" t="s">
        <v>179</v>
      </c>
      <c r="I373" s="364">
        <v>443610</v>
      </c>
      <c r="J373" s="364">
        <v>540000</v>
      </c>
      <c r="K373" s="364">
        <v>459574.64</v>
      </c>
      <c r="L373" s="365">
        <v>1</v>
      </c>
    </row>
    <row r="374" spans="1:12" s="367" customFormat="1" ht="20.399999999999999" x14ac:dyDescent="0.3">
      <c r="A374" s="361" t="s">
        <v>527</v>
      </c>
      <c r="B374" s="362" t="s">
        <v>177</v>
      </c>
      <c r="C374" s="362">
        <v>103.29300000000001</v>
      </c>
      <c r="D374" s="362">
        <v>9</v>
      </c>
      <c r="E374" s="362" t="s">
        <v>374</v>
      </c>
      <c r="F374" s="362">
        <v>7.7706</v>
      </c>
      <c r="G374" s="362">
        <v>8</v>
      </c>
      <c r="H374" s="363" t="s">
        <v>179</v>
      </c>
      <c r="I374" s="364">
        <v>30001.439999999999</v>
      </c>
      <c r="J374" s="364">
        <v>33600</v>
      </c>
      <c r="K374" s="364">
        <v>30989.4</v>
      </c>
      <c r="L374" s="365">
        <v>3</v>
      </c>
    </row>
    <row r="375" spans="1:12" s="366" customFormat="1" ht="20.399999999999999" x14ac:dyDescent="0.3">
      <c r="A375" s="361" t="s">
        <v>581</v>
      </c>
      <c r="B375" s="362" t="s">
        <v>177</v>
      </c>
      <c r="C375" s="362">
        <v>102.3986</v>
      </c>
      <c r="D375" s="362">
        <v>9</v>
      </c>
      <c r="E375" s="362" t="s">
        <v>375</v>
      </c>
      <c r="F375" s="362">
        <v>7.7706</v>
      </c>
      <c r="G375" s="362">
        <v>8</v>
      </c>
      <c r="H375" s="363" t="s">
        <v>179</v>
      </c>
      <c r="I375" s="364">
        <v>20001.599999999999</v>
      </c>
      <c r="J375" s="364">
        <v>22224</v>
      </c>
      <c r="K375" s="364">
        <v>20481.36</v>
      </c>
      <c r="L375" s="365">
        <v>2</v>
      </c>
    </row>
    <row r="376" spans="1:12" s="366" customFormat="1" ht="20.399999999999999" x14ac:dyDescent="0.3">
      <c r="A376" s="361" t="s">
        <v>528</v>
      </c>
      <c r="B376" s="362" t="s">
        <v>177</v>
      </c>
      <c r="C376" s="362">
        <v>97.180700000000002</v>
      </c>
      <c r="D376" s="362">
        <v>9</v>
      </c>
      <c r="E376" s="362" t="s">
        <v>376</v>
      </c>
      <c r="F376" s="362">
        <v>10.5</v>
      </c>
      <c r="G376" s="362">
        <v>10.9207</v>
      </c>
      <c r="H376" s="363" t="s">
        <v>179</v>
      </c>
      <c r="I376" s="364">
        <v>70000.05</v>
      </c>
      <c r="J376" s="364">
        <v>82353</v>
      </c>
      <c r="K376" s="364">
        <v>68026.53</v>
      </c>
      <c r="L376" s="365">
        <v>1</v>
      </c>
    </row>
    <row r="377" spans="1:12" s="366" customFormat="1" ht="20.399999999999999" x14ac:dyDescent="0.3">
      <c r="A377" s="361" t="s">
        <v>529</v>
      </c>
      <c r="B377" s="362" t="s">
        <v>177</v>
      </c>
      <c r="C377" s="362">
        <v>96.965599999999995</v>
      </c>
      <c r="D377" s="362">
        <v>9</v>
      </c>
      <c r="E377" s="362" t="s">
        <v>377</v>
      </c>
      <c r="F377" s="362">
        <v>10.5</v>
      </c>
      <c r="G377" s="362">
        <v>10.9207</v>
      </c>
      <c r="H377" s="363" t="s">
        <v>179</v>
      </c>
      <c r="I377" s="364">
        <v>100000</v>
      </c>
      <c r="J377" s="364">
        <v>100000</v>
      </c>
      <c r="K377" s="364">
        <v>96965.59</v>
      </c>
      <c r="L377" s="365">
        <v>3</v>
      </c>
    </row>
    <row r="378" spans="1:12" s="366" customFormat="1" ht="20.399999999999999" x14ac:dyDescent="0.3">
      <c r="A378" s="361" t="s">
        <v>576</v>
      </c>
      <c r="B378" s="362" t="s">
        <v>177</v>
      </c>
      <c r="C378" s="362">
        <v>99.1768</v>
      </c>
      <c r="D378" s="362">
        <v>10</v>
      </c>
      <c r="E378" s="362" t="s">
        <v>378</v>
      </c>
      <c r="F378" s="362">
        <v>10.45</v>
      </c>
      <c r="G378" s="362">
        <v>10.8667</v>
      </c>
      <c r="H378" s="363" t="s">
        <v>179</v>
      </c>
      <c r="I378" s="364">
        <v>1000000</v>
      </c>
      <c r="J378" s="364">
        <v>1000000</v>
      </c>
      <c r="K378" s="364">
        <v>991768.21</v>
      </c>
      <c r="L378" s="365">
        <v>1</v>
      </c>
    </row>
    <row r="379" spans="1:12" s="366" customFormat="1" ht="20.399999999999999" x14ac:dyDescent="0.3">
      <c r="A379" s="361" t="s">
        <v>576</v>
      </c>
      <c r="B379" s="362" t="s">
        <v>177</v>
      </c>
      <c r="C379" s="362">
        <v>99.275800000000004</v>
      </c>
      <c r="D379" s="362">
        <v>9.75</v>
      </c>
      <c r="E379" s="362" t="s">
        <v>379</v>
      </c>
      <c r="F379" s="362">
        <v>10.25</v>
      </c>
      <c r="G379" s="362">
        <v>10.6508</v>
      </c>
      <c r="H379" s="363" t="s">
        <v>179</v>
      </c>
      <c r="I379" s="364">
        <v>1000000</v>
      </c>
      <c r="J379" s="364">
        <v>1000000</v>
      </c>
      <c r="K379" s="364">
        <v>992758.17</v>
      </c>
      <c r="L379" s="365">
        <v>1</v>
      </c>
    </row>
    <row r="380" spans="1:12" s="366" customFormat="1" ht="20.399999999999999" x14ac:dyDescent="0.3">
      <c r="A380" s="361" t="s">
        <v>589</v>
      </c>
      <c r="B380" s="362" t="s">
        <v>177</v>
      </c>
      <c r="C380" s="362">
        <v>101.1811</v>
      </c>
      <c r="D380" s="362">
        <v>8</v>
      </c>
      <c r="E380" s="362" t="s">
        <v>380</v>
      </c>
      <c r="F380" s="362">
        <v>7.4870999999999999</v>
      </c>
      <c r="G380" s="362">
        <v>7.7</v>
      </c>
      <c r="H380" s="363" t="s">
        <v>179</v>
      </c>
      <c r="I380" s="364">
        <v>120006.38</v>
      </c>
      <c r="J380" s="364">
        <v>137780</v>
      </c>
      <c r="K380" s="364">
        <v>121423.78</v>
      </c>
      <c r="L380" s="365">
        <v>2</v>
      </c>
    </row>
    <row r="381" spans="1:12" s="366" customFormat="1" ht="20.399999999999999" x14ac:dyDescent="0.3">
      <c r="A381" s="361" t="s">
        <v>530</v>
      </c>
      <c r="B381" s="362" t="s">
        <v>177</v>
      </c>
      <c r="C381" s="362">
        <v>98.656499999999994</v>
      </c>
      <c r="D381" s="362">
        <v>8.75</v>
      </c>
      <c r="E381" s="362" t="s">
        <v>381</v>
      </c>
      <c r="F381" s="362">
        <v>9.25</v>
      </c>
      <c r="G381" s="362">
        <v>9.4639000000000006</v>
      </c>
      <c r="H381" s="363" t="s">
        <v>179</v>
      </c>
      <c r="I381" s="364">
        <v>151180</v>
      </c>
      <c r="J381" s="364">
        <v>151180</v>
      </c>
      <c r="K381" s="364">
        <v>149148.96</v>
      </c>
      <c r="L381" s="365">
        <v>1</v>
      </c>
    </row>
    <row r="382" spans="1:12" s="366" customFormat="1" ht="20.399999999999999" x14ac:dyDescent="0.3">
      <c r="A382" s="361" t="s">
        <v>531</v>
      </c>
      <c r="B382" s="362" t="s">
        <v>177</v>
      </c>
      <c r="C382" s="362">
        <v>96.458299999999994</v>
      </c>
      <c r="D382" s="362">
        <v>8.5</v>
      </c>
      <c r="E382" s="362" t="s">
        <v>382</v>
      </c>
      <c r="F382" s="362">
        <v>10.5</v>
      </c>
      <c r="G382" s="362">
        <v>10.9207</v>
      </c>
      <c r="H382" s="363" t="s">
        <v>179</v>
      </c>
      <c r="I382" s="364">
        <v>450000</v>
      </c>
      <c r="J382" s="364">
        <v>450000</v>
      </c>
      <c r="K382" s="364">
        <v>434062.22</v>
      </c>
      <c r="L382" s="365">
        <v>1</v>
      </c>
    </row>
    <row r="383" spans="1:12" s="366" customFormat="1" ht="20.399999999999999" x14ac:dyDescent="0.3">
      <c r="A383" s="361" t="s">
        <v>532</v>
      </c>
      <c r="B383" s="362" t="s">
        <v>177</v>
      </c>
      <c r="C383" s="362">
        <v>97.355199999999996</v>
      </c>
      <c r="D383" s="362">
        <v>8</v>
      </c>
      <c r="E383" s="362" t="s">
        <v>383</v>
      </c>
      <c r="F383" s="362">
        <v>10</v>
      </c>
      <c r="G383" s="362">
        <v>10.3813</v>
      </c>
      <c r="H383" s="363" t="s">
        <v>179</v>
      </c>
      <c r="I383" s="364">
        <v>6897.05</v>
      </c>
      <c r="J383" s="364">
        <v>9676</v>
      </c>
      <c r="K383" s="364">
        <v>6714.64</v>
      </c>
      <c r="L383" s="365">
        <v>1</v>
      </c>
    </row>
    <row r="384" spans="1:12" s="366" customFormat="1" ht="20.399999999999999" x14ac:dyDescent="0.3">
      <c r="A384" s="361" t="s">
        <v>532</v>
      </c>
      <c r="B384" s="362" t="s">
        <v>177</v>
      </c>
      <c r="C384" s="362">
        <v>99.651399999999995</v>
      </c>
      <c r="D384" s="362">
        <v>8</v>
      </c>
      <c r="E384" s="362" t="s">
        <v>384</v>
      </c>
      <c r="F384" s="362">
        <v>8.2479999999999993</v>
      </c>
      <c r="G384" s="362">
        <v>8.5066000000000006</v>
      </c>
      <c r="H384" s="363" t="s">
        <v>179</v>
      </c>
      <c r="I384" s="364">
        <v>500000.69</v>
      </c>
      <c r="J384" s="364">
        <v>701460</v>
      </c>
      <c r="K384" s="364">
        <v>498257.69</v>
      </c>
      <c r="L384" s="365">
        <v>1</v>
      </c>
    </row>
    <row r="385" spans="1:12" s="366" customFormat="1" ht="20.399999999999999" x14ac:dyDescent="0.3">
      <c r="A385" s="361" t="s">
        <v>532</v>
      </c>
      <c r="B385" s="362" t="s">
        <v>177</v>
      </c>
      <c r="C385" s="362">
        <v>100.851</v>
      </c>
      <c r="D385" s="362">
        <v>8</v>
      </c>
      <c r="E385" s="362" t="s">
        <v>385</v>
      </c>
      <c r="F385" s="362">
        <v>7.3925000000000001</v>
      </c>
      <c r="G385" s="362">
        <v>7.6</v>
      </c>
      <c r="H385" s="363" t="s">
        <v>179</v>
      </c>
      <c r="I385" s="364">
        <v>20001.16</v>
      </c>
      <c r="J385" s="364">
        <v>28060</v>
      </c>
      <c r="K385" s="364">
        <v>20171.38</v>
      </c>
      <c r="L385" s="365">
        <v>2</v>
      </c>
    </row>
    <row r="386" spans="1:12" s="366" customFormat="1" ht="20.399999999999999" x14ac:dyDescent="0.3">
      <c r="A386" s="361" t="s">
        <v>580</v>
      </c>
      <c r="B386" s="362" t="s">
        <v>177</v>
      </c>
      <c r="C386" s="362">
        <v>99.997600000000006</v>
      </c>
      <c r="D386" s="362">
        <v>8.5</v>
      </c>
      <c r="E386" s="362" t="s">
        <v>212</v>
      </c>
      <c r="F386" s="362">
        <v>8.5</v>
      </c>
      <c r="G386" s="362">
        <v>8.7748000000000008</v>
      </c>
      <c r="H386" s="363" t="s">
        <v>179</v>
      </c>
      <c r="I386" s="364">
        <v>236250</v>
      </c>
      <c r="J386" s="364">
        <v>420000</v>
      </c>
      <c r="K386" s="364">
        <v>236244.33</v>
      </c>
      <c r="L386" s="365">
        <v>3</v>
      </c>
    </row>
    <row r="387" spans="1:12" s="366" customFormat="1" ht="20.399999999999999" x14ac:dyDescent="0.3">
      <c r="A387" s="361" t="s">
        <v>579</v>
      </c>
      <c r="B387" s="362" t="s">
        <v>177</v>
      </c>
      <c r="C387" s="362">
        <v>97.851200000000006</v>
      </c>
      <c r="D387" s="362">
        <v>9</v>
      </c>
      <c r="E387" s="362" t="s">
        <v>365</v>
      </c>
      <c r="F387" s="362">
        <v>10.6</v>
      </c>
      <c r="G387" s="362">
        <v>11.0288</v>
      </c>
      <c r="H387" s="363" t="s">
        <v>179</v>
      </c>
      <c r="I387" s="364">
        <v>613000.95999999996</v>
      </c>
      <c r="J387" s="364">
        <v>668704</v>
      </c>
      <c r="K387" s="364">
        <v>599828.94999999995</v>
      </c>
      <c r="L387" s="365">
        <v>2</v>
      </c>
    </row>
    <row r="388" spans="1:12" s="366" customFormat="1" ht="20.399999999999999" x14ac:dyDescent="0.3">
      <c r="A388" s="361" t="s">
        <v>579</v>
      </c>
      <c r="B388" s="362" t="s">
        <v>177</v>
      </c>
      <c r="C388" s="362">
        <v>97.858099999999993</v>
      </c>
      <c r="D388" s="362">
        <v>9</v>
      </c>
      <c r="E388" s="362" t="s">
        <v>386</v>
      </c>
      <c r="F388" s="362">
        <v>10.6</v>
      </c>
      <c r="G388" s="362">
        <v>11.0288</v>
      </c>
      <c r="H388" s="363" t="s">
        <v>179</v>
      </c>
      <c r="I388" s="364">
        <v>40000.199999999997</v>
      </c>
      <c r="J388" s="364">
        <v>43635</v>
      </c>
      <c r="K388" s="364">
        <v>39143.449999999997</v>
      </c>
      <c r="L388" s="365">
        <v>1</v>
      </c>
    </row>
    <row r="389" spans="1:12" s="366" customFormat="1" ht="20.399999999999999" x14ac:dyDescent="0.3">
      <c r="A389" s="361" t="s">
        <v>579</v>
      </c>
      <c r="B389" s="362" t="s">
        <v>177</v>
      </c>
      <c r="C389" s="362">
        <v>97.9602</v>
      </c>
      <c r="D389" s="362">
        <v>9</v>
      </c>
      <c r="E389" s="362" t="s">
        <v>384</v>
      </c>
      <c r="F389" s="362">
        <v>10.5</v>
      </c>
      <c r="G389" s="362">
        <v>10.9207</v>
      </c>
      <c r="H389" s="363" t="s">
        <v>179</v>
      </c>
      <c r="I389" s="364">
        <v>1460.4</v>
      </c>
      <c r="J389" s="364">
        <v>2434</v>
      </c>
      <c r="K389" s="364">
        <v>1430.61</v>
      </c>
      <c r="L389" s="365">
        <v>1</v>
      </c>
    </row>
    <row r="390" spans="1:12" s="366" customFormat="1" ht="20.399999999999999" x14ac:dyDescent="0.3">
      <c r="A390" s="361" t="s">
        <v>579</v>
      </c>
      <c r="B390" s="362" t="s">
        <v>177</v>
      </c>
      <c r="C390" s="362">
        <v>98.0137</v>
      </c>
      <c r="D390" s="362">
        <v>9</v>
      </c>
      <c r="E390" s="362" t="s">
        <v>366</v>
      </c>
      <c r="F390" s="362">
        <v>10.6</v>
      </c>
      <c r="G390" s="362">
        <v>11.0288</v>
      </c>
      <c r="H390" s="363" t="s">
        <v>179</v>
      </c>
      <c r="I390" s="364">
        <v>180000</v>
      </c>
      <c r="J390" s="364">
        <v>180000</v>
      </c>
      <c r="K390" s="364">
        <v>176424.69</v>
      </c>
      <c r="L390" s="365">
        <v>2</v>
      </c>
    </row>
    <row r="391" spans="1:12" s="366" customFormat="1" ht="20.399999999999999" x14ac:dyDescent="0.3">
      <c r="A391" s="361" t="s">
        <v>579</v>
      </c>
      <c r="B391" s="362" t="s">
        <v>177</v>
      </c>
      <c r="C391" s="362">
        <v>98.631</v>
      </c>
      <c r="D391" s="362">
        <v>9</v>
      </c>
      <c r="E391" s="362" t="s">
        <v>384</v>
      </c>
      <c r="F391" s="362">
        <v>10</v>
      </c>
      <c r="G391" s="362">
        <v>10.3813</v>
      </c>
      <c r="H391" s="363" t="s">
        <v>179</v>
      </c>
      <c r="I391" s="364">
        <v>1282.2</v>
      </c>
      <c r="J391" s="364">
        <v>2137</v>
      </c>
      <c r="K391" s="364">
        <v>1264.6500000000001</v>
      </c>
      <c r="L391" s="365">
        <v>1</v>
      </c>
    </row>
    <row r="392" spans="1:12" s="366" customFormat="1" ht="20.399999999999999" x14ac:dyDescent="0.3">
      <c r="A392" s="361" t="s">
        <v>579</v>
      </c>
      <c r="B392" s="362" t="s">
        <v>177</v>
      </c>
      <c r="C392" s="362">
        <v>100.34529999999999</v>
      </c>
      <c r="D392" s="362">
        <v>8</v>
      </c>
      <c r="E392" s="362" t="s">
        <v>387</v>
      </c>
      <c r="F392" s="362">
        <v>7.7706</v>
      </c>
      <c r="G392" s="362">
        <v>8</v>
      </c>
      <c r="H392" s="363" t="s">
        <v>179</v>
      </c>
      <c r="I392" s="364">
        <v>10000.200000000001</v>
      </c>
      <c r="J392" s="364">
        <v>14286</v>
      </c>
      <c r="K392" s="364">
        <v>10034.73</v>
      </c>
      <c r="L392" s="365">
        <v>1</v>
      </c>
    </row>
    <row r="393" spans="1:12" s="366" customFormat="1" ht="20.399999999999999" x14ac:dyDescent="0.3">
      <c r="A393" s="361" t="s">
        <v>579</v>
      </c>
      <c r="B393" s="362" t="s">
        <v>177</v>
      </c>
      <c r="C393" s="362">
        <v>101.64360000000001</v>
      </c>
      <c r="D393" s="362">
        <v>9</v>
      </c>
      <c r="E393" s="362" t="s">
        <v>388</v>
      </c>
      <c r="F393" s="362">
        <v>7.7706</v>
      </c>
      <c r="G393" s="362">
        <v>8</v>
      </c>
      <c r="H393" s="363" t="s">
        <v>179</v>
      </c>
      <c r="I393" s="364">
        <v>10000.200000000001</v>
      </c>
      <c r="J393" s="364">
        <v>16667</v>
      </c>
      <c r="K393" s="364">
        <v>10164.56</v>
      </c>
      <c r="L393" s="365">
        <v>1</v>
      </c>
    </row>
    <row r="394" spans="1:12" s="366" customFormat="1" ht="20.399999999999999" x14ac:dyDescent="0.3">
      <c r="A394" s="361" t="s">
        <v>533</v>
      </c>
      <c r="B394" s="362" t="s">
        <v>177</v>
      </c>
      <c r="C394" s="362">
        <v>96.249799999999993</v>
      </c>
      <c r="D394" s="362">
        <v>9</v>
      </c>
      <c r="E394" s="362" t="s">
        <v>389</v>
      </c>
      <c r="F394" s="362">
        <v>10.6</v>
      </c>
      <c r="G394" s="362">
        <v>11.0288</v>
      </c>
      <c r="H394" s="363" t="s">
        <v>179</v>
      </c>
      <c r="I394" s="364">
        <v>40838</v>
      </c>
      <c r="J394" s="364">
        <v>40838</v>
      </c>
      <c r="K394" s="364">
        <v>39306.49</v>
      </c>
      <c r="L394" s="365">
        <v>1</v>
      </c>
    </row>
    <row r="395" spans="1:12" s="366" customFormat="1" ht="20.399999999999999" x14ac:dyDescent="0.3">
      <c r="A395" s="361" t="s">
        <v>533</v>
      </c>
      <c r="B395" s="362" t="s">
        <v>177</v>
      </c>
      <c r="C395" s="362">
        <v>97.033199999999994</v>
      </c>
      <c r="D395" s="362">
        <v>9</v>
      </c>
      <c r="E395" s="362" t="s">
        <v>390</v>
      </c>
      <c r="F395" s="362">
        <v>10.25</v>
      </c>
      <c r="G395" s="362">
        <v>10.6508</v>
      </c>
      <c r="H395" s="363" t="s">
        <v>179</v>
      </c>
      <c r="I395" s="364">
        <v>15545</v>
      </c>
      <c r="J395" s="364">
        <v>15545</v>
      </c>
      <c r="K395" s="364">
        <v>15083.81</v>
      </c>
      <c r="L395" s="365">
        <v>1</v>
      </c>
    </row>
    <row r="396" spans="1:12" s="366" customFormat="1" ht="20.399999999999999" x14ac:dyDescent="0.3">
      <c r="A396" s="361" t="s">
        <v>533</v>
      </c>
      <c r="B396" s="362" t="s">
        <v>177</v>
      </c>
      <c r="C396" s="362">
        <v>102.3211</v>
      </c>
      <c r="D396" s="362">
        <v>9</v>
      </c>
      <c r="E396" s="362" t="s">
        <v>391</v>
      </c>
      <c r="F396" s="362">
        <v>8.2417999999999996</v>
      </c>
      <c r="G396" s="362">
        <v>8.5</v>
      </c>
      <c r="H396" s="363" t="s">
        <v>179</v>
      </c>
      <c r="I396" s="364">
        <v>10000.41</v>
      </c>
      <c r="J396" s="364">
        <v>10127</v>
      </c>
      <c r="K396" s="364">
        <v>10232.530000000001</v>
      </c>
      <c r="L396" s="365">
        <v>1</v>
      </c>
    </row>
    <row r="397" spans="1:12" s="366" customFormat="1" ht="20.399999999999999" x14ac:dyDescent="0.3">
      <c r="A397" s="361" t="s">
        <v>534</v>
      </c>
      <c r="B397" s="362" t="s">
        <v>177</v>
      </c>
      <c r="C397" s="362">
        <v>97.9221</v>
      </c>
      <c r="D397" s="362">
        <v>8</v>
      </c>
      <c r="E397" s="362" t="s">
        <v>392</v>
      </c>
      <c r="F397" s="362">
        <v>10.25</v>
      </c>
      <c r="G397" s="362">
        <v>10.6508</v>
      </c>
      <c r="H397" s="363" t="s">
        <v>179</v>
      </c>
      <c r="I397" s="364">
        <v>70542.25</v>
      </c>
      <c r="J397" s="364">
        <v>120895</v>
      </c>
      <c r="K397" s="364">
        <v>69076.45</v>
      </c>
      <c r="L397" s="365">
        <v>1</v>
      </c>
    </row>
    <row r="398" spans="1:12" s="366" customFormat="1" ht="20.399999999999999" x14ac:dyDescent="0.3">
      <c r="A398" s="361" t="s">
        <v>534</v>
      </c>
      <c r="B398" s="362" t="s">
        <v>177</v>
      </c>
      <c r="C398" s="362">
        <v>99.996600000000001</v>
      </c>
      <c r="D398" s="362">
        <v>8.5</v>
      </c>
      <c r="E398" s="362" t="s">
        <v>393</v>
      </c>
      <c r="F398" s="362">
        <v>8.5</v>
      </c>
      <c r="G398" s="362">
        <v>8.7748000000000008</v>
      </c>
      <c r="H398" s="363" t="s">
        <v>179</v>
      </c>
      <c r="I398" s="364">
        <v>10981.17</v>
      </c>
      <c r="J398" s="364">
        <v>23060</v>
      </c>
      <c r="K398" s="364">
        <v>10980.8</v>
      </c>
      <c r="L398" s="365">
        <v>1</v>
      </c>
    </row>
    <row r="399" spans="1:12" s="366" customFormat="1" ht="20.399999999999999" x14ac:dyDescent="0.3">
      <c r="A399" s="361" t="s">
        <v>534</v>
      </c>
      <c r="B399" s="362" t="s">
        <v>177</v>
      </c>
      <c r="C399" s="362">
        <v>100.5728</v>
      </c>
      <c r="D399" s="362">
        <v>8.5</v>
      </c>
      <c r="E399" s="362" t="s">
        <v>394</v>
      </c>
      <c r="F399" s="362">
        <v>7.8650000000000002</v>
      </c>
      <c r="G399" s="362">
        <v>8.1</v>
      </c>
      <c r="H399" s="363" t="s">
        <v>179</v>
      </c>
      <c r="I399" s="364">
        <v>11000.22</v>
      </c>
      <c r="J399" s="364">
        <v>23100</v>
      </c>
      <c r="K399" s="364">
        <v>11063.23</v>
      </c>
      <c r="L399" s="365">
        <v>1</v>
      </c>
    </row>
    <row r="400" spans="1:12" s="366" customFormat="1" ht="20.399999999999999" x14ac:dyDescent="0.3">
      <c r="A400" s="361" t="s">
        <v>535</v>
      </c>
      <c r="B400" s="362" t="s">
        <v>177</v>
      </c>
      <c r="C400" s="362">
        <v>100.331</v>
      </c>
      <c r="D400" s="362">
        <v>8</v>
      </c>
      <c r="E400" s="362" t="s">
        <v>395</v>
      </c>
      <c r="F400" s="362">
        <v>7.8650000000000002</v>
      </c>
      <c r="G400" s="362">
        <v>8.1</v>
      </c>
      <c r="H400" s="363" t="s">
        <v>179</v>
      </c>
      <c r="I400" s="364">
        <v>10000.82</v>
      </c>
      <c r="J400" s="364">
        <v>11482</v>
      </c>
      <c r="K400" s="364">
        <v>10033.92</v>
      </c>
      <c r="L400" s="365">
        <v>1</v>
      </c>
    </row>
    <row r="401" spans="1:12" s="366" customFormat="1" ht="20.399999999999999" x14ac:dyDescent="0.3">
      <c r="A401" s="361" t="s">
        <v>578</v>
      </c>
      <c r="B401" s="362" t="s">
        <v>177</v>
      </c>
      <c r="C401" s="362">
        <v>98.372299999999996</v>
      </c>
      <c r="D401" s="362">
        <v>9.25</v>
      </c>
      <c r="E401" s="362" t="s">
        <v>396</v>
      </c>
      <c r="F401" s="362">
        <v>10.5</v>
      </c>
      <c r="G401" s="362">
        <v>10.9207</v>
      </c>
      <c r="H401" s="363" t="s">
        <v>179</v>
      </c>
      <c r="I401" s="364">
        <v>237990.48</v>
      </c>
      <c r="J401" s="364">
        <v>257287</v>
      </c>
      <c r="K401" s="364">
        <v>234116.69</v>
      </c>
      <c r="L401" s="365">
        <v>1</v>
      </c>
    </row>
    <row r="402" spans="1:12" s="366" customFormat="1" ht="20.399999999999999" x14ac:dyDescent="0.3">
      <c r="A402" s="361" t="s">
        <v>536</v>
      </c>
      <c r="B402" s="362" t="s">
        <v>177</v>
      </c>
      <c r="C402" s="362">
        <v>96.631299999999996</v>
      </c>
      <c r="D402" s="362">
        <v>9.25</v>
      </c>
      <c r="E402" s="362" t="s">
        <v>397</v>
      </c>
      <c r="F402" s="362">
        <v>10.75</v>
      </c>
      <c r="G402" s="362">
        <v>11.1912</v>
      </c>
      <c r="H402" s="363" t="s">
        <v>179</v>
      </c>
      <c r="I402" s="364">
        <v>853990.7</v>
      </c>
      <c r="J402" s="364">
        <v>880402.78</v>
      </c>
      <c r="K402" s="364">
        <v>825222.61</v>
      </c>
      <c r="L402" s="365">
        <v>1</v>
      </c>
    </row>
    <row r="403" spans="1:12" s="366" customFormat="1" ht="20.399999999999999" x14ac:dyDescent="0.3">
      <c r="A403" s="361" t="s">
        <v>536</v>
      </c>
      <c r="B403" s="362" t="s">
        <v>177</v>
      </c>
      <c r="C403" s="362">
        <v>96.715599999999995</v>
      </c>
      <c r="D403" s="362">
        <v>9.25</v>
      </c>
      <c r="E403" s="362" t="s">
        <v>398</v>
      </c>
      <c r="F403" s="362">
        <v>10.75</v>
      </c>
      <c r="G403" s="362">
        <v>11.1912</v>
      </c>
      <c r="H403" s="363" t="s">
        <v>179</v>
      </c>
      <c r="I403" s="364">
        <v>300700</v>
      </c>
      <c r="J403" s="364">
        <v>310000</v>
      </c>
      <c r="K403" s="364">
        <v>290823.84999999998</v>
      </c>
      <c r="L403" s="365">
        <v>1</v>
      </c>
    </row>
    <row r="404" spans="1:12" s="366" customFormat="1" ht="20.399999999999999" x14ac:dyDescent="0.3">
      <c r="A404" s="361" t="s">
        <v>537</v>
      </c>
      <c r="B404" s="362" t="s">
        <v>177</v>
      </c>
      <c r="C404" s="362">
        <v>96.101100000000002</v>
      </c>
      <c r="D404" s="362">
        <v>8</v>
      </c>
      <c r="E404" s="362" t="s">
        <v>399</v>
      </c>
      <c r="F404" s="362">
        <v>10.5</v>
      </c>
      <c r="G404" s="362">
        <v>10.9207</v>
      </c>
      <c r="H404" s="363" t="s">
        <v>179</v>
      </c>
      <c r="I404" s="364">
        <v>1397.9</v>
      </c>
      <c r="J404" s="364">
        <v>1997</v>
      </c>
      <c r="K404" s="364">
        <v>1343.4</v>
      </c>
      <c r="L404" s="365">
        <v>1</v>
      </c>
    </row>
    <row r="405" spans="1:12" s="366" customFormat="1" ht="20.399999999999999" x14ac:dyDescent="0.3">
      <c r="A405" s="361" t="s">
        <v>537</v>
      </c>
      <c r="B405" s="362" t="s">
        <v>177</v>
      </c>
      <c r="C405" s="362">
        <v>100.65349999999999</v>
      </c>
      <c r="D405" s="362">
        <v>8</v>
      </c>
      <c r="E405" s="362" t="s">
        <v>400</v>
      </c>
      <c r="F405" s="362">
        <v>7.7233999999999998</v>
      </c>
      <c r="G405" s="362">
        <v>7.95</v>
      </c>
      <c r="H405" s="363" t="s">
        <v>179</v>
      </c>
      <c r="I405" s="364">
        <v>30009.69</v>
      </c>
      <c r="J405" s="364">
        <v>38190</v>
      </c>
      <c r="K405" s="364">
        <v>30205.83</v>
      </c>
      <c r="L405" s="365">
        <v>3</v>
      </c>
    </row>
    <row r="406" spans="1:12" s="366" customFormat="1" ht="20.399999999999999" x14ac:dyDescent="0.3">
      <c r="A406" s="361" t="s">
        <v>538</v>
      </c>
      <c r="B406" s="362" t="s">
        <v>177</v>
      </c>
      <c r="C406" s="362">
        <v>99.993499999999997</v>
      </c>
      <c r="D406" s="362">
        <v>9.75</v>
      </c>
      <c r="E406" s="362" t="s">
        <v>401</v>
      </c>
      <c r="F406" s="362">
        <v>9.75</v>
      </c>
      <c r="G406" s="362">
        <v>10.112299999999999</v>
      </c>
      <c r="H406" s="363" t="s">
        <v>179</v>
      </c>
      <c r="I406" s="364">
        <v>290000</v>
      </c>
      <c r="J406" s="364">
        <v>290000</v>
      </c>
      <c r="K406" s="364">
        <v>289981.06</v>
      </c>
      <c r="L406" s="365">
        <v>1</v>
      </c>
    </row>
    <row r="407" spans="1:12" s="366" customFormat="1" ht="20.399999999999999" x14ac:dyDescent="0.3">
      <c r="A407" s="361" t="s">
        <v>539</v>
      </c>
      <c r="B407" s="362" t="s">
        <v>177</v>
      </c>
      <c r="C407" s="362">
        <v>96.427700000000002</v>
      </c>
      <c r="D407" s="362">
        <v>9</v>
      </c>
      <c r="E407" s="362" t="s">
        <v>402</v>
      </c>
      <c r="F407" s="362">
        <v>11.5</v>
      </c>
      <c r="G407" s="362">
        <v>12.0055</v>
      </c>
      <c r="H407" s="363" t="s">
        <v>179</v>
      </c>
      <c r="I407" s="364">
        <v>1000000</v>
      </c>
      <c r="J407" s="364">
        <v>1000000</v>
      </c>
      <c r="K407" s="364">
        <v>964277.06</v>
      </c>
      <c r="L407" s="365">
        <v>1</v>
      </c>
    </row>
    <row r="408" spans="1:12" s="366" customFormat="1" ht="20.399999999999999" x14ac:dyDescent="0.3">
      <c r="A408" s="361" t="s">
        <v>539</v>
      </c>
      <c r="B408" s="362" t="s">
        <v>177</v>
      </c>
      <c r="C408" s="362">
        <v>98.732299999999995</v>
      </c>
      <c r="D408" s="362">
        <v>8</v>
      </c>
      <c r="E408" s="362" t="s">
        <v>403</v>
      </c>
      <c r="F408" s="362">
        <v>9.9</v>
      </c>
      <c r="G408" s="362">
        <v>10.2736</v>
      </c>
      <c r="H408" s="363" t="s">
        <v>179</v>
      </c>
      <c r="I408" s="364">
        <v>37838.300000000003</v>
      </c>
      <c r="J408" s="364">
        <v>151353.18</v>
      </c>
      <c r="K408" s="364">
        <v>37358.6</v>
      </c>
      <c r="L408" s="365">
        <v>2</v>
      </c>
    </row>
    <row r="409" spans="1:12" s="366" customFormat="1" ht="20.399999999999999" x14ac:dyDescent="0.3">
      <c r="A409" s="361" t="s">
        <v>540</v>
      </c>
      <c r="B409" s="362" t="s">
        <v>177</v>
      </c>
      <c r="C409" s="362">
        <v>96.153199999999998</v>
      </c>
      <c r="D409" s="362">
        <v>7</v>
      </c>
      <c r="E409" s="362" t="s">
        <v>404</v>
      </c>
      <c r="F409" s="362">
        <v>8.5</v>
      </c>
      <c r="G409" s="362">
        <v>8.7748000000000008</v>
      </c>
      <c r="H409" s="363" t="s">
        <v>179</v>
      </c>
      <c r="I409" s="364">
        <v>45059.66</v>
      </c>
      <c r="J409" s="364">
        <v>52566.1</v>
      </c>
      <c r="K409" s="364">
        <v>43326.32</v>
      </c>
      <c r="L409" s="365">
        <v>1</v>
      </c>
    </row>
    <row r="410" spans="1:12" s="366" customFormat="1" ht="20.399999999999999" x14ac:dyDescent="0.3">
      <c r="A410" s="361" t="s">
        <v>540</v>
      </c>
      <c r="B410" s="362" t="s">
        <v>177</v>
      </c>
      <c r="C410" s="362">
        <v>96.194699999999997</v>
      </c>
      <c r="D410" s="362">
        <v>7</v>
      </c>
      <c r="E410" s="362" t="s">
        <v>405</v>
      </c>
      <c r="F410" s="362">
        <v>8.5</v>
      </c>
      <c r="G410" s="362">
        <v>8.7748000000000008</v>
      </c>
      <c r="H410" s="363" t="s">
        <v>179</v>
      </c>
      <c r="I410" s="364">
        <v>15429.6</v>
      </c>
      <c r="J410" s="364">
        <v>18000</v>
      </c>
      <c r="K410" s="364">
        <v>14842.45</v>
      </c>
      <c r="L410" s="365">
        <v>1</v>
      </c>
    </row>
    <row r="411" spans="1:12" s="366" customFormat="1" ht="20.399999999999999" x14ac:dyDescent="0.3">
      <c r="A411" s="361" t="s">
        <v>540</v>
      </c>
      <c r="B411" s="362" t="s">
        <v>177</v>
      </c>
      <c r="C411" s="362">
        <v>97.941199999999995</v>
      </c>
      <c r="D411" s="362">
        <v>7</v>
      </c>
      <c r="E411" s="362" t="s">
        <v>406</v>
      </c>
      <c r="F411" s="362">
        <v>7.9478</v>
      </c>
      <c r="G411" s="362">
        <v>8.1877999999999993</v>
      </c>
      <c r="H411" s="363" t="s">
        <v>179</v>
      </c>
      <c r="I411" s="364">
        <v>10000</v>
      </c>
      <c r="J411" s="364">
        <v>13997.76</v>
      </c>
      <c r="K411" s="364">
        <v>9794.1200000000008</v>
      </c>
      <c r="L411" s="365">
        <v>1</v>
      </c>
    </row>
    <row r="412" spans="1:12" s="366" customFormat="1" ht="20.399999999999999" x14ac:dyDescent="0.3">
      <c r="A412" s="361" t="s">
        <v>540</v>
      </c>
      <c r="B412" s="362" t="s">
        <v>177</v>
      </c>
      <c r="C412" s="362">
        <v>99.996799999999993</v>
      </c>
      <c r="D412" s="362">
        <v>8.25</v>
      </c>
      <c r="E412" s="362" t="s">
        <v>407</v>
      </c>
      <c r="F412" s="362">
        <v>8.25</v>
      </c>
      <c r="G412" s="362">
        <v>8.5088000000000008</v>
      </c>
      <c r="H412" s="363" t="s">
        <v>179</v>
      </c>
      <c r="I412" s="364">
        <v>4251.1000000000004</v>
      </c>
      <c r="J412" s="364">
        <v>7000</v>
      </c>
      <c r="K412" s="364">
        <v>4250.96</v>
      </c>
      <c r="L412" s="365">
        <v>1</v>
      </c>
    </row>
    <row r="413" spans="1:12" s="366" customFormat="1" ht="20.399999999999999" x14ac:dyDescent="0.3">
      <c r="A413" s="361" t="s">
        <v>540</v>
      </c>
      <c r="B413" s="362" t="s">
        <v>177</v>
      </c>
      <c r="C413" s="362">
        <v>99.996899999999997</v>
      </c>
      <c r="D413" s="362">
        <v>8.25</v>
      </c>
      <c r="E413" s="362" t="s">
        <v>408</v>
      </c>
      <c r="F413" s="362">
        <v>8.25</v>
      </c>
      <c r="G413" s="362">
        <v>8.5088000000000008</v>
      </c>
      <c r="H413" s="363" t="s">
        <v>179</v>
      </c>
      <c r="I413" s="364">
        <v>3643.8</v>
      </c>
      <c r="J413" s="364">
        <v>6000</v>
      </c>
      <c r="K413" s="364">
        <v>3643.69</v>
      </c>
      <c r="L413" s="365">
        <v>1</v>
      </c>
    </row>
    <row r="414" spans="1:12" s="366" customFormat="1" ht="20.399999999999999" x14ac:dyDescent="0.3">
      <c r="A414" s="361" t="s">
        <v>540</v>
      </c>
      <c r="B414" s="362" t="s">
        <v>177</v>
      </c>
      <c r="C414" s="362">
        <v>99.997399999999999</v>
      </c>
      <c r="D414" s="362">
        <v>8.25</v>
      </c>
      <c r="E414" s="362" t="s">
        <v>409</v>
      </c>
      <c r="F414" s="362">
        <v>8.25</v>
      </c>
      <c r="G414" s="362">
        <v>8.5088000000000008</v>
      </c>
      <c r="H414" s="363" t="s">
        <v>179</v>
      </c>
      <c r="I414" s="364">
        <v>4251.1000000000004</v>
      </c>
      <c r="J414" s="364">
        <v>7000</v>
      </c>
      <c r="K414" s="364">
        <v>4250.99</v>
      </c>
      <c r="L414" s="365">
        <v>1</v>
      </c>
    </row>
    <row r="415" spans="1:12" s="366" customFormat="1" ht="20.399999999999999" x14ac:dyDescent="0.3">
      <c r="A415" s="361" t="s">
        <v>208</v>
      </c>
      <c r="B415" s="362" t="s">
        <v>208</v>
      </c>
      <c r="C415" s="362" t="s">
        <v>208</v>
      </c>
      <c r="D415" s="362" t="s">
        <v>208</v>
      </c>
      <c r="E415" s="362" t="s">
        <v>208</v>
      </c>
      <c r="F415" s="362" t="s">
        <v>208</v>
      </c>
      <c r="G415" s="362" t="s">
        <v>208</v>
      </c>
      <c r="H415" s="363" t="s">
        <v>208</v>
      </c>
      <c r="I415" s="370">
        <v>13333982.58</v>
      </c>
      <c r="J415" s="370">
        <v>14999621.050000001</v>
      </c>
      <c r="K415" s="370">
        <v>13109161.74</v>
      </c>
      <c r="L415" s="307">
        <v>108</v>
      </c>
    </row>
    <row r="416" spans="1:12" s="366" customFormat="1" ht="20.399999999999999" x14ac:dyDescent="0.3">
      <c r="A416" s="304" t="s">
        <v>410</v>
      </c>
      <c r="B416" s="362"/>
      <c r="C416" s="362"/>
      <c r="D416" s="362"/>
      <c r="E416" s="362"/>
      <c r="F416" s="362"/>
      <c r="G416" s="362"/>
      <c r="H416" s="363"/>
      <c r="I416" s="364"/>
      <c r="J416" s="364"/>
      <c r="K416" s="364"/>
      <c r="L416" s="365"/>
    </row>
    <row r="417" spans="1:12" s="366" customFormat="1" ht="20.399999999999999" x14ac:dyDescent="0.3">
      <c r="A417" s="361" t="s">
        <v>512</v>
      </c>
      <c r="B417" s="362" t="s">
        <v>177</v>
      </c>
      <c r="C417" s="362">
        <v>91.741699999999994</v>
      </c>
      <c r="D417" s="362">
        <v>8.75</v>
      </c>
      <c r="E417" s="362" t="s">
        <v>411</v>
      </c>
      <c r="F417" s="362">
        <v>11</v>
      </c>
      <c r="G417" s="362">
        <v>11.4621</v>
      </c>
      <c r="H417" s="363" t="s">
        <v>179</v>
      </c>
      <c r="I417" s="364">
        <v>191000</v>
      </c>
      <c r="J417" s="364">
        <v>191000</v>
      </c>
      <c r="K417" s="364">
        <v>175226.58</v>
      </c>
      <c r="L417" s="365">
        <v>1</v>
      </c>
    </row>
    <row r="418" spans="1:12" s="366" customFormat="1" ht="20.399999999999999" x14ac:dyDescent="0.3">
      <c r="A418" s="361" t="s">
        <v>512</v>
      </c>
      <c r="B418" s="362" t="s">
        <v>177</v>
      </c>
      <c r="C418" s="362">
        <v>91.761600000000001</v>
      </c>
      <c r="D418" s="362">
        <v>8.75</v>
      </c>
      <c r="E418" s="362" t="s">
        <v>412</v>
      </c>
      <c r="F418" s="362">
        <v>11</v>
      </c>
      <c r="G418" s="362">
        <v>11.4621</v>
      </c>
      <c r="H418" s="363" t="s">
        <v>179</v>
      </c>
      <c r="I418" s="364">
        <v>215000</v>
      </c>
      <c r="J418" s="364">
        <v>215000</v>
      </c>
      <c r="K418" s="364">
        <v>197287.49</v>
      </c>
      <c r="L418" s="365">
        <v>1</v>
      </c>
    </row>
    <row r="419" spans="1:12" s="366" customFormat="1" ht="20.399999999999999" x14ac:dyDescent="0.3">
      <c r="A419" s="361" t="s">
        <v>208</v>
      </c>
      <c r="B419" s="362" t="s">
        <v>208</v>
      </c>
      <c r="C419" s="362" t="s">
        <v>208</v>
      </c>
      <c r="D419" s="362" t="s">
        <v>208</v>
      </c>
      <c r="E419" s="362" t="s">
        <v>208</v>
      </c>
      <c r="F419" s="362" t="s">
        <v>208</v>
      </c>
      <c r="G419" s="362" t="s">
        <v>208</v>
      </c>
      <c r="H419" s="363" t="s">
        <v>208</v>
      </c>
      <c r="I419" s="370">
        <v>406000</v>
      </c>
      <c r="J419" s="370">
        <v>406000</v>
      </c>
      <c r="K419" s="370">
        <v>372514.07</v>
      </c>
      <c r="L419" s="307">
        <v>2</v>
      </c>
    </row>
    <row r="420" spans="1:12" s="366" customFormat="1" ht="20.399999999999999" x14ac:dyDescent="0.3">
      <c r="A420" s="304" t="s">
        <v>184</v>
      </c>
      <c r="B420" s="362"/>
      <c r="C420" s="362"/>
      <c r="D420" s="362"/>
      <c r="E420" s="362"/>
      <c r="F420" s="362"/>
      <c r="G420" s="362"/>
      <c r="H420" s="363"/>
      <c r="I420" s="364"/>
      <c r="J420" s="364"/>
      <c r="K420" s="364"/>
      <c r="L420" s="365"/>
    </row>
    <row r="421" spans="1:12" s="366" customFormat="1" ht="20.399999999999999" x14ac:dyDescent="0.3">
      <c r="A421" s="361" t="s">
        <v>520</v>
      </c>
      <c r="B421" s="362" t="s">
        <v>177</v>
      </c>
      <c r="C421" s="362">
        <v>100.04130000000001</v>
      </c>
      <c r="D421" s="362">
        <v>7.1</v>
      </c>
      <c r="E421" s="362" t="s">
        <v>413</v>
      </c>
      <c r="F421" s="362">
        <v>7.05</v>
      </c>
      <c r="G421" s="362">
        <v>7.1742999999999997</v>
      </c>
      <c r="H421" s="363" t="s">
        <v>179</v>
      </c>
      <c r="I421" s="364">
        <v>100000</v>
      </c>
      <c r="J421" s="364">
        <v>100000</v>
      </c>
      <c r="K421" s="364">
        <v>100041.3</v>
      </c>
      <c r="L421" s="365">
        <v>1</v>
      </c>
    </row>
    <row r="422" spans="1:12" s="366" customFormat="1" ht="20.399999999999999" x14ac:dyDescent="0.3">
      <c r="A422" s="361" t="s">
        <v>520</v>
      </c>
      <c r="B422" s="362" t="s">
        <v>177</v>
      </c>
      <c r="C422" s="362">
        <v>100.0592</v>
      </c>
      <c r="D422" s="362">
        <v>7.1</v>
      </c>
      <c r="E422" s="362" t="s">
        <v>414</v>
      </c>
      <c r="F422" s="362">
        <v>7.05</v>
      </c>
      <c r="G422" s="362">
        <v>7.1742999999999997</v>
      </c>
      <c r="H422" s="363" t="s">
        <v>179</v>
      </c>
      <c r="I422" s="364">
        <v>200000</v>
      </c>
      <c r="J422" s="364">
        <v>200000</v>
      </c>
      <c r="K422" s="364">
        <v>200118.46</v>
      </c>
      <c r="L422" s="365">
        <v>2</v>
      </c>
    </row>
    <row r="423" spans="1:12" s="366" customFormat="1" ht="20.399999999999999" x14ac:dyDescent="0.3">
      <c r="A423" s="361" t="s">
        <v>520</v>
      </c>
      <c r="B423" s="362" t="s">
        <v>177</v>
      </c>
      <c r="C423" s="362">
        <v>100.0808</v>
      </c>
      <c r="D423" s="362">
        <v>7.1</v>
      </c>
      <c r="E423" s="362" t="s">
        <v>415</v>
      </c>
      <c r="F423" s="362">
        <v>7</v>
      </c>
      <c r="G423" s="362">
        <v>7.1224999999999996</v>
      </c>
      <c r="H423" s="363" t="s">
        <v>179</v>
      </c>
      <c r="I423" s="364">
        <v>100000</v>
      </c>
      <c r="J423" s="364">
        <v>100000</v>
      </c>
      <c r="K423" s="364">
        <v>100080.83</v>
      </c>
      <c r="L423" s="365">
        <v>1</v>
      </c>
    </row>
    <row r="424" spans="1:12" s="366" customFormat="1" ht="20.399999999999999" x14ac:dyDescent="0.3">
      <c r="A424" s="361" t="s">
        <v>541</v>
      </c>
      <c r="B424" s="362" t="s">
        <v>177</v>
      </c>
      <c r="C424" s="362">
        <v>94.790700000000001</v>
      </c>
      <c r="D424" s="362">
        <v>9</v>
      </c>
      <c r="E424" s="362" t="s">
        <v>416</v>
      </c>
      <c r="F424" s="362">
        <v>12</v>
      </c>
      <c r="G424" s="362">
        <v>12.5509</v>
      </c>
      <c r="H424" s="363" t="s">
        <v>179</v>
      </c>
      <c r="I424" s="364">
        <v>39794</v>
      </c>
      <c r="J424" s="364">
        <v>39794</v>
      </c>
      <c r="K424" s="364">
        <v>37721</v>
      </c>
      <c r="L424" s="365">
        <v>1</v>
      </c>
    </row>
    <row r="425" spans="1:12" s="366" customFormat="1" ht="20.399999999999999" x14ac:dyDescent="0.3">
      <c r="A425" s="361" t="s">
        <v>541</v>
      </c>
      <c r="B425" s="362" t="s">
        <v>177</v>
      </c>
      <c r="C425" s="362">
        <v>97.707099999999997</v>
      </c>
      <c r="D425" s="362">
        <v>9</v>
      </c>
      <c r="E425" s="362" t="s">
        <v>417</v>
      </c>
      <c r="F425" s="362">
        <v>11</v>
      </c>
      <c r="G425" s="362">
        <v>11.4621</v>
      </c>
      <c r="H425" s="363" t="s">
        <v>179</v>
      </c>
      <c r="I425" s="364">
        <v>3535</v>
      </c>
      <c r="J425" s="364">
        <v>3535</v>
      </c>
      <c r="K425" s="364">
        <v>3453.95</v>
      </c>
      <c r="L425" s="365">
        <v>1</v>
      </c>
    </row>
    <row r="426" spans="1:12" s="366" customFormat="1" ht="20.399999999999999" x14ac:dyDescent="0.3">
      <c r="A426" s="361" t="s">
        <v>541</v>
      </c>
      <c r="B426" s="362" t="s">
        <v>177</v>
      </c>
      <c r="C426" s="362">
        <v>98.614000000000004</v>
      </c>
      <c r="D426" s="362">
        <v>9</v>
      </c>
      <c r="E426" s="362" t="s">
        <v>304</v>
      </c>
      <c r="F426" s="362">
        <v>10.5</v>
      </c>
      <c r="G426" s="362">
        <v>10.9207</v>
      </c>
      <c r="H426" s="363" t="s">
        <v>179</v>
      </c>
      <c r="I426" s="364">
        <v>30354</v>
      </c>
      <c r="J426" s="364">
        <v>30354</v>
      </c>
      <c r="K426" s="364">
        <v>29933.279999999999</v>
      </c>
      <c r="L426" s="365">
        <v>1</v>
      </c>
    </row>
    <row r="427" spans="1:12" s="366" customFormat="1" ht="20.399999999999999" x14ac:dyDescent="0.3">
      <c r="A427" s="361" t="s">
        <v>541</v>
      </c>
      <c r="B427" s="362" t="s">
        <v>177</v>
      </c>
      <c r="C427" s="362">
        <v>99.117199999999997</v>
      </c>
      <c r="D427" s="362">
        <v>9</v>
      </c>
      <c r="E427" s="362" t="s">
        <v>418</v>
      </c>
      <c r="F427" s="362">
        <v>10.25</v>
      </c>
      <c r="G427" s="362">
        <v>10.6508</v>
      </c>
      <c r="H427" s="363" t="s">
        <v>179</v>
      </c>
      <c r="I427" s="364">
        <v>12562</v>
      </c>
      <c r="J427" s="364">
        <v>12562</v>
      </c>
      <c r="K427" s="364">
        <v>12451.1</v>
      </c>
      <c r="L427" s="365">
        <v>1</v>
      </c>
    </row>
    <row r="428" spans="1:12" s="366" customFormat="1" ht="20.399999999999999" x14ac:dyDescent="0.3">
      <c r="A428" s="361" t="s">
        <v>541</v>
      </c>
      <c r="B428" s="362" t="s">
        <v>177</v>
      </c>
      <c r="C428" s="362">
        <v>99.286000000000001</v>
      </c>
      <c r="D428" s="362">
        <v>9</v>
      </c>
      <c r="E428" s="362" t="s">
        <v>419</v>
      </c>
      <c r="F428" s="362">
        <v>10</v>
      </c>
      <c r="G428" s="362">
        <v>10.3813</v>
      </c>
      <c r="H428" s="363" t="s">
        <v>179</v>
      </c>
      <c r="I428" s="364">
        <v>15169</v>
      </c>
      <c r="J428" s="364">
        <v>15169</v>
      </c>
      <c r="K428" s="364">
        <v>15060.69</v>
      </c>
      <c r="L428" s="365">
        <v>1</v>
      </c>
    </row>
    <row r="429" spans="1:12" s="366" customFormat="1" ht="20.399999999999999" x14ac:dyDescent="0.3">
      <c r="A429" s="361" t="s">
        <v>541</v>
      </c>
      <c r="B429" s="362" t="s">
        <v>177</v>
      </c>
      <c r="C429" s="362">
        <v>99.638300000000001</v>
      </c>
      <c r="D429" s="362">
        <v>9</v>
      </c>
      <c r="E429" s="362" t="s">
        <v>296</v>
      </c>
      <c r="F429" s="362">
        <v>9.75</v>
      </c>
      <c r="G429" s="362">
        <v>10.112299999999999</v>
      </c>
      <c r="H429" s="363" t="s">
        <v>179</v>
      </c>
      <c r="I429" s="364">
        <v>41650</v>
      </c>
      <c r="J429" s="364">
        <v>41650</v>
      </c>
      <c r="K429" s="364">
        <v>41499.339999999997</v>
      </c>
      <c r="L429" s="365">
        <v>1</v>
      </c>
    </row>
    <row r="430" spans="1:12" s="366" customFormat="1" ht="20.399999999999999" x14ac:dyDescent="0.3">
      <c r="A430" s="361" t="s">
        <v>541</v>
      </c>
      <c r="B430" s="362" t="s">
        <v>177</v>
      </c>
      <c r="C430" s="362">
        <v>99.760900000000007</v>
      </c>
      <c r="D430" s="362">
        <v>9</v>
      </c>
      <c r="E430" s="362" t="s">
        <v>311</v>
      </c>
      <c r="F430" s="362">
        <v>10</v>
      </c>
      <c r="G430" s="362">
        <v>10.3813</v>
      </c>
      <c r="H430" s="363" t="s">
        <v>179</v>
      </c>
      <c r="I430" s="364">
        <v>41650</v>
      </c>
      <c r="J430" s="364">
        <v>41650</v>
      </c>
      <c r="K430" s="364">
        <v>41550.39</v>
      </c>
      <c r="L430" s="365">
        <v>1</v>
      </c>
    </row>
    <row r="431" spans="1:12" s="366" customFormat="1" ht="20.399999999999999" x14ac:dyDescent="0.3">
      <c r="A431" s="361" t="s">
        <v>420</v>
      </c>
      <c r="B431" s="362" t="s">
        <v>177</v>
      </c>
      <c r="C431" s="362">
        <v>96.967799999999997</v>
      </c>
      <c r="D431" s="362">
        <v>10</v>
      </c>
      <c r="E431" s="362" t="s">
        <v>421</v>
      </c>
      <c r="F431" s="362">
        <v>12</v>
      </c>
      <c r="G431" s="362">
        <v>12.5509</v>
      </c>
      <c r="H431" s="363" t="s">
        <v>179</v>
      </c>
      <c r="I431" s="364">
        <v>3042.32</v>
      </c>
      <c r="J431" s="364">
        <v>3042.32</v>
      </c>
      <c r="K431" s="364">
        <v>2950.07</v>
      </c>
      <c r="L431" s="365">
        <v>1</v>
      </c>
    </row>
    <row r="432" spans="1:12" s="366" customFormat="1" ht="20.399999999999999" x14ac:dyDescent="0.3">
      <c r="A432" s="361" t="s">
        <v>420</v>
      </c>
      <c r="B432" s="362" t="s">
        <v>177</v>
      </c>
      <c r="C432" s="362">
        <v>99.502200000000002</v>
      </c>
      <c r="D432" s="362">
        <v>10</v>
      </c>
      <c r="E432" s="362" t="s">
        <v>422</v>
      </c>
      <c r="F432" s="362">
        <v>10.75</v>
      </c>
      <c r="G432" s="362">
        <v>11.1912</v>
      </c>
      <c r="H432" s="363" t="s">
        <v>179</v>
      </c>
      <c r="I432" s="364">
        <v>4000</v>
      </c>
      <c r="J432" s="364">
        <v>4000</v>
      </c>
      <c r="K432" s="364">
        <v>3980.09</v>
      </c>
      <c r="L432" s="365">
        <v>1</v>
      </c>
    </row>
    <row r="433" spans="1:12" s="366" customFormat="1" ht="20.399999999999999" x14ac:dyDescent="0.3">
      <c r="A433" s="361" t="s">
        <v>420</v>
      </c>
      <c r="B433" s="362" t="s">
        <v>177</v>
      </c>
      <c r="C433" s="362">
        <v>99.521699999999996</v>
      </c>
      <c r="D433" s="362">
        <v>10</v>
      </c>
      <c r="E433" s="362" t="s">
        <v>423</v>
      </c>
      <c r="F433" s="362">
        <v>10.75</v>
      </c>
      <c r="G433" s="362">
        <v>11.1912</v>
      </c>
      <c r="H433" s="363" t="s">
        <v>179</v>
      </c>
      <c r="I433" s="364">
        <v>15313</v>
      </c>
      <c r="J433" s="364">
        <v>15313</v>
      </c>
      <c r="K433" s="364">
        <v>15239.76</v>
      </c>
      <c r="L433" s="365">
        <v>1</v>
      </c>
    </row>
    <row r="434" spans="1:12" s="366" customFormat="1" ht="20.399999999999999" x14ac:dyDescent="0.3">
      <c r="A434" s="361" t="s">
        <v>530</v>
      </c>
      <c r="B434" s="362" t="s">
        <v>177</v>
      </c>
      <c r="C434" s="362">
        <v>98.583100000000002</v>
      </c>
      <c r="D434" s="362">
        <v>7.43</v>
      </c>
      <c r="E434" s="362" t="s">
        <v>424</v>
      </c>
      <c r="F434" s="362">
        <v>7.85</v>
      </c>
      <c r="G434" s="362">
        <v>8.0040999999999993</v>
      </c>
      <c r="H434" s="363" t="s">
        <v>179</v>
      </c>
      <c r="I434" s="364">
        <v>208250</v>
      </c>
      <c r="J434" s="364">
        <v>208250</v>
      </c>
      <c r="K434" s="364">
        <v>205299.29</v>
      </c>
      <c r="L434" s="365">
        <v>1</v>
      </c>
    </row>
    <row r="435" spans="1:12" s="366" customFormat="1" ht="20.399999999999999" x14ac:dyDescent="0.3">
      <c r="A435" s="361" t="s">
        <v>530</v>
      </c>
      <c r="B435" s="362" t="s">
        <v>177</v>
      </c>
      <c r="C435" s="362">
        <v>98.897999999999996</v>
      </c>
      <c r="D435" s="362">
        <v>7.43</v>
      </c>
      <c r="E435" s="362" t="s">
        <v>425</v>
      </c>
      <c r="F435" s="362">
        <v>7.85</v>
      </c>
      <c r="G435" s="362">
        <v>8.0040999999999993</v>
      </c>
      <c r="H435" s="363" t="s">
        <v>179</v>
      </c>
      <c r="I435" s="364">
        <v>83300</v>
      </c>
      <c r="J435" s="364">
        <v>83300</v>
      </c>
      <c r="K435" s="364">
        <v>82382.05</v>
      </c>
      <c r="L435" s="365">
        <v>1</v>
      </c>
    </row>
    <row r="436" spans="1:12" s="366" customFormat="1" ht="20.399999999999999" x14ac:dyDescent="0.3">
      <c r="A436" s="361" t="s">
        <v>530</v>
      </c>
      <c r="B436" s="362" t="s">
        <v>177</v>
      </c>
      <c r="C436" s="362">
        <v>99.064800000000005</v>
      </c>
      <c r="D436" s="362">
        <v>7.43</v>
      </c>
      <c r="E436" s="362" t="s">
        <v>426</v>
      </c>
      <c r="F436" s="362">
        <v>7.85</v>
      </c>
      <c r="G436" s="362">
        <v>8.0040999999999993</v>
      </c>
      <c r="H436" s="363" t="s">
        <v>179</v>
      </c>
      <c r="I436" s="364">
        <v>83300</v>
      </c>
      <c r="J436" s="364">
        <v>83300</v>
      </c>
      <c r="K436" s="364">
        <v>82520.990000000005</v>
      </c>
      <c r="L436" s="365">
        <v>1</v>
      </c>
    </row>
    <row r="437" spans="1:12" s="366" customFormat="1" ht="20.399999999999999" x14ac:dyDescent="0.3">
      <c r="A437" s="361" t="s">
        <v>530</v>
      </c>
      <c r="B437" s="362" t="s">
        <v>177</v>
      </c>
      <c r="C437" s="362">
        <v>99.500299999999996</v>
      </c>
      <c r="D437" s="362">
        <v>7.43</v>
      </c>
      <c r="E437" s="362" t="s">
        <v>414</v>
      </c>
      <c r="F437" s="362">
        <v>7.8</v>
      </c>
      <c r="G437" s="362">
        <v>7.9520999999999997</v>
      </c>
      <c r="H437" s="363" t="s">
        <v>179</v>
      </c>
      <c r="I437" s="364">
        <v>133280</v>
      </c>
      <c r="J437" s="364">
        <v>133280</v>
      </c>
      <c r="K437" s="364">
        <v>132614.03</v>
      </c>
      <c r="L437" s="365">
        <v>1</v>
      </c>
    </row>
    <row r="438" spans="1:12" s="367" customFormat="1" ht="20.399999999999999" x14ac:dyDescent="0.3">
      <c r="A438" s="361" t="s">
        <v>575</v>
      </c>
      <c r="B438" s="362" t="s">
        <v>177</v>
      </c>
      <c r="C438" s="362">
        <v>99.758600000000001</v>
      </c>
      <c r="D438" s="362">
        <v>9</v>
      </c>
      <c r="E438" s="362" t="s">
        <v>427</v>
      </c>
      <c r="F438" s="362">
        <v>9.5</v>
      </c>
      <c r="G438" s="362">
        <v>9.8437999999999999</v>
      </c>
      <c r="H438" s="363" t="s">
        <v>179</v>
      </c>
      <c r="I438" s="364">
        <v>586</v>
      </c>
      <c r="J438" s="364">
        <v>586</v>
      </c>
      <c r="K438" s="364">
        <v>584.59</v>
      </c>
      <c r="L438" s="365">
        <v>1</v>
      </c>
    </row>
    <row r="439" spans="1:12" s="367" customFormat="1" ht="20.399999999999999" x14ac:dyDescent="0.3">
      <c r="A439" s="361" t="s">
        <v>542</v>
      </c>
      <c r="B439" s="362" t="s">
        <v>177</v>
      </c>
      <c r="C439" s="362">
        <v>100.0528</v>
      </c>
      <c r="D439" s="362">
        <v>7.75</v>
      </c>
      <c r="E439" s="362" t="s">
        <v>428</v>
      </c>
      <c r="F439" s="362">
        <v>7.5</v>
      </c>
      <c r="G439" s="362">
        <v>7.7135999999999996</v>
      </c>
      <c r="H439" s="363" t="s">
        <v>179</v>
      </c>
      <c r="I439" s="364">
        <v>99960</v>
      </c>
      <c r="J439" s="364">
        <v>99960</v>
      </c>
      <c r="K439" s="364">
        <v>100012.79</v>
      </c>
      <c r="L439" s="365">
        <v>1</v>
      </c>
    </row>
    <row r="440" spans="1:12" s="366" customFormat="1" ht="20.399999999999999" x14ac:dyDescent="0.3">
      <c r="A440" s="361" t="s">
        <v>208</v>
      </c>
      <c r="B440" s="362" t="s">
        <v>208</v>
      </c>
      <c r="C440" s="362" t="s">
        <v>208</v>
      </c>
      <c r="D440" s="362" t="s">
        <v>208</v>
      </c>
      <c r="E440" s="362" t="s">
        <v>208</v>
      </c>
      <c r="F440" s="362" t="s">
        <v>208</v>
      </c>
      <c r="G440" s="362" t="s">
        <v>208</v>
      </c>
      <c r="H440" s="363" t="s">
        <v>208</v>
      </c>
      <c r="I440" s="370">
        <v>1215745.32</v>
      </c>
      <c r="J440" s="370">
        <v>1215745.32</v>
      </c>
      <c r="K440" s="370">
        <v>1207494</v>
      </c>
      <c r="L440" s="307">
        <v>20</v>
      </c>
    </row>
    <row r="441" spans="1:12" s="366" customFormat="1" ht="20.399999999999999" x14ac:dyDescent="0.3">
      <c r="A441" s="304" t="s">
        <v>429</v>
      </c>
      <c r="B441" s="362"/>
      <c r="C441" s="362"/>
      <c r="D441" s="362"/>
      <c r="E441" s="362"/>
      <c r="F441" s="362"/>
      <c r="G441" s="362"/>
      <c r="H441" s="363"/>
      <c r="I441" s="364"/>
      <c r="J441" s="364"/>
      <c r="K441" s="364"/>
      <c r="L441" s="365"/>
    </row>
    <row r="442" spans="1:12" s="366" customFormat="1" ht="20.399999999999999" x14ac:dyDescent="0.3">
      <c r="A442" s="361" t="s">
        <v>543</v>
      </c>
      <c r="B442" s="362" t="s">
        <v>177</v>
      </c>
      <c r="C442" s="362">
        <v>90.569500000000005</v>
      </c>
      <c r="D442" s="362"/>
      <c r="E442" s="362" t="s">
        <v>305</v>
      </c>
      <c r="F442" s="362">
        <v>10.5</v>
      </c>
      <c r="G442" s="362">
        <v>10.5044</v>
      </c>
      <c r="H442" s="363" t="s">
        <v>178</v>
      </c>
      <c r="I442" s="364">
        <v>62414</v>
      </c>
      <c r="J442" s="364">
        <v>62414</v>
      </c>
      <c r="K442" s="364">
        <v>56528.02</v>
      </c>
      <c r="L442" s="365">
        <v>1</v>
      </c>
    </row>
    <row r="443" spans="1:12" s="366" customFormat="1" ht="20.399999999999999" x14ac:dyDescent="0.3">
      <c r="A443" s="361" t="s">
        <v>543</v>
      </c>
      <c r="B443" s="362" t="s">
        <v>177</v>
      </c>
      <c r="C443" s="362">
        <v>92.8613</v>
      </c>
      <c r="D443" s="362"/>
      <c r="E443" s="362" t="s">
        <v>430</v>
      </c>
      <c r="F443" s="362">
        <v>10.25</v>
      </c>
      <c r="G443" s="362">
        <v>10.379200000000001</v>
      </c>
      <c r="H443" s="363" t="s">
        <v>178</v>
      </c>
      <c r="I443" s="364">
        <v>32189</v>
      </c>
      <c r="J443" s="364">
        <v>32189</v>
      </c>
      <c r="K443" s="364">
        <v>29891.119999999999</v>
      </c>
      <c r="L443" s="365">
        <v>1</v>
      </c>
    </row>
    <row r="444" spans="1:12" s="366" customFormat="1" ht="20.399999999999999" x14ac:dyDescent="0.3">
      <c r="A444" s="361" t="s">
        <v>543</v>
      </c>
      <c r="B444" s="362" t="s">
        <v>177</v>
      </c>
      <c r="C444" s="362">
        <v>95.187700000000007</v>
      </c>
      <c r="D444" s="362"/>
      <c r="E444" s="362" t="s">
        <v>271</v>
      </c>
      <c r="F444" s="362">
        <v>10</v>
      </c>
      <c r="G444" s="362">
        <v>10.2471</v>
      </c>
      <c r="H444" s="363" t="s">
        <v>178</v>
      </c>
      <c r="I444" s="364">
        <v>35560</v>
      </c>
      <c r="J444" s="364">
        <v>35560</v>
      </c>
      <c r="K444" s="364">
        <v>33848.76</v>
      </c>
      <c r="L444" s="365">
        <v>2</v>
      </c>
    </row>
    <row r="445" spans="1:12" s="367" customFormat="1" ht="20.399999999999999" x14ac:dyDescent="0.3">
      <c r="A445" s="361" t="s">
        <v>543</v>
      </c>
      <c r="B445" s="362" t="s">
        <v>177</v>
      </c>
      <c r="C445" s="362">
        <v>96.56</v>
      </c>
      <c r="D445" s="362"/>
      <c r="E445" s="362" t="s">
        <v>431</v>
      </c>
      <c r="F445" s="362">
        <v>9.5</v>
      </c>
      <c r="G445" s="362">
        <v>9.7843</v>
      </c>
      <c r="H445" s="363" t="s">
        <v>178</v>
      </c>
      <c r="I445" s="364">
        <v>86382</v>
      </c>
      <c r="J445" s="364">
        <v>86382</v>
      </c>
      <c r="K445" s="364">
        <v>83410.5</v>
      </c>
      <c r="L445" s="365">
        <v>1</v>
      </c>
    </row>
    <row r="446" spans="1:12" s="367" customFormat="1" ht="20.399999999999999" x14ac:dyDescent="0.3">
      <c r="A446" s="361" t="s">
        <v>557</v>
      </c>
      <c r="B446" s="362" t="s">
        <v>177</v>
      </c>
      <c r="C446" s="362">
        <v>91.1387</v>
      </c>
      <c r="D446" s="362"/>
      <c r="E446" s="362" t="s">
        <v>304</v>
      </c>
      <c r="F446" s="362">
        <v>9.75</v>
      </c>
      <c r="G446" s="362">
        <v>9.7513000000000005</v>
      </c>
      <c r="H446" s="363" t="s">
        <v>178</v>
      </c>
      <c r="I446" s="364">
        <v>202366</v>
      </c>
      <c r="J446" s="364">
        <v>202366</v>
      </c>
      <c r="K446" s="364">
        <v>184433.66</v>
      </c>
      <c r="L446" s="365">
        <v>3</v>
      </c>
    </row>
    <row r="447" spans="1:12" s="366" customFormat="1" ht="20.399999999999999" x14ac:dyDescent="0.3">
      <c r="A447" s="361" t="s">
        <v>557</v>
      </c>
      <c r="B447" s="362" t="s">
        <v>177</v>
      </c>
      <c r="C447" s="362">
        <v>91.183700000000002</v>
      </c>
      <c r="D447" s="362"/>
      <c r="E447" s="362" t="s">
        <v>305</v>
      </c>
      <c r="F447" s="362">
        <v>9.75</v>
      </c>
      <c r="G447" s="362">
        <v>9.7538</v>
      </c>
      <c r="H447" s="363" t="s">
        <v>178</v>
      </c>
      <c r="I447" s="364">
        <v>54499</v>
      </c>
      <c r="J447" s="364">
        <v>54499</v>
      </c>
      <c r="K447" s="364">
        <v>49694.19</v>
      </c>
      <c r="L447" s="365">
        <v>1</v>
      </c>
    </row>
    <row r="448" spans="1:12" s="366" customFormat="1" ht="20.399999999999999" x14ac:dyDescent="0.3">
      <c r="A448" s="361" t="s">
        <v>557</v>
      </c>
      <c r="B448" s="362" t="s">
        <v>177</v>
      </c>
      <c r="C448" s="362">
        <v>95.532499999999999</v>
      </c>
      <c r="D448" s="362"/>
      <c r="E448" s="362" t="s">
        <v>271</v>
      </c>
      <c r="F448" s="362">
        <v>9.25</v>
      </c>
      <c r="G448" s="362">
        <v>9.4614999999999991</v>
      </c>
      <c r="H448" s="363" t="s">
        <v>178</v>
      </c>
      <c r="I448" s="364">
        <v>397603</v>
      </c>
      <c r="J448" s="364">
        <v>397603</v>
      </c>
      <c r="K448" s="364">
        <v>379840.2</v>
      </c>
      <c r="L448" s="365">
        <v>2</v>
      </c>
    </row>
    <row r="449" spans="1:12" s="366" customFormat="1" ht="20.399999999999999" x14ac:dyDescent="0.3">
      <c r="A449" s="361" t="s">
        <v>557</v>
      </c>
      <c r="B449" s="362" t="s">
        <v>177</v>
      </c>
      <c r="C449" s="362">
        <v>95.579499999999996</v>
      </c>
      <c r="D449" s="362"/>
      <c r="E449" s="362" t="s">
        <v>307</v>
      </c>
      <c r="F449" s="362">
        <v>9.25</v>
      </c>
      <c r="G449" s="362">
        <v>9.4639000000000006</v>
      </c>
      <c r="H449" s="363" t="s">
        <v>178</v>
      </c>
      <c r="I449" s="364">
        <v>163483</v>
      </c>
      <c r="J449" s="364">
        <v>163483</v>
      </c>
      <c r="K449" s="364">
        <v>156256.15</v>
      </c>
      <c r="L449" s="365">
        <v>3</v>
      </c>
    </row>
    <row r="450" spans="1:12" s="366" customFormat="1" ht="20.399999999999999" x14ac:dyDescent="0.3">
      <c r="A450" s="361" t="s">
        <v>557</v>
      </c>
      <c r="B450" s="362" t="s">
        <v>177</v>
      </c>
      <c r="C450" s="362">
        <v>97.055999999999997</v>
      </c>
      <c r="D450" s="362"/>
      <c r="E450" s="362" t="s">
        <v>309</v>
      </c>
      <c r="F450" s="362">
        <v>9.1</v>
      </c>
      <c r="G450" s="362">
        <v>9.3788</v>
      </c>
      <c r="H450" s="363" t="s">
        <v>178</v>
      </c>
      <c r="I450" s="364">
        <v>52162</v>
      </c>
      <c r="J450" s="364">
        <v>52162</v>
      </c>
      <c r="K450" s="364">
        <v>50626.33</v>
      </c>
      <c r="L450" s="365">
        <v>1</v>
      </c>
    </row>
    <row r="451" spans="1:12" s="366" customFormat="1" ht="20.399999999999999" x14ac:dyDescent="0.3">
      <c r="A451" s="361" t="s">
        <v>590</v>
      </c>
      <c r="B451" s="362" t="s">
        <v>177</v>
      </c>
      <c r="C451" s="362">
        <v>90.977999999999994</v>
      </c>
      <c r="D451" s="362"/>
      <c r="E451" s="362" t="s">
        <v>432</v>
      </c>
      <c r="F451" s="362">
        <v>10.5</v>
      </c>
      <c r="G451" s="362">
        <v>10.5297</v>
      </c>
      <c r="H451" s="363" t="s">
        <v>178</v>
      </c>
      <c r="I451" s="364">
        <v>10992</v>
      </c>
      <c r="J451" s="364">
        <v>10992</v>
      </c>
      <c r="K451" s="364">
        <v>10000.299999999999</v>
      </c>
      <c r="L451" s="365">
        <v>1</v>
      </c>
    </row>
    <row r="452" spans="1:12" s="366" customFormat="1" ht="20.399999999999999" x14ac:dyDescent="0.3">
      <c r="A452" s="361" t="s">
        <v>590</v>
      </c>
      <c r="B452" s="362" t="s">
        <v>177</v>
      </c>
      <c r="C452" s="362">
        <v>91.074700000000007</v>
      </c>
      <c r="D452" s="362"/>
      <c r="E452" s="362" t="s">
        <v>433</v>
      </c>
      <c r="F452" s="362">
        <v>10.5</v>
      </c>
      <c r="G452" s="362">
        <v>10.5357</v>
      </c>
      <c r="H452" s="363" t="s">
        <v>178</v>
      </c>
      <c r="I452" s="364">
        <v>4354</v>
      </c>
      <c r="J452" s="364">
        <v>4354</v>
      </c>
      <c r="K452" s="364">
        <v>3965.39</v>
      </c>
      <c r="L452" s="365">
        <v>1</v>
      </c>
    </row>
    <row r="453" spans="1:12" s="366" customFormat="1" ht="20.399999999999999" x14ac:dyDescent="0.3">
      <c r="A453" s="361" t="s">
        <v>590</v>
      </c>
      <c r="B453" s="362" t="s">
        <v>177</v>
      </c>
      <c r="C453" s="362">
        <v>92.8613</v>
      </c>
      <c r="D453" s="362"/>
      <c r="E453" s="362" t="s">
        <v>430</v>
      </c>
      <c r="F453" s="362">
        <v>10.25</v>
      </c>
      <c r="G453" s="362">
        <v>10.379200000000001</v>
      </c>
      <c r="H453" s="363" t="s">
        <v>178</v>
      </c>
      <c r="I453" s="364">
        <v>21459</v>
      </c>
      <c r="J453" s="364">
        <v>21459</v>
      </c>
      <c r="K453" s="364">
        <v>19927.099999999999</v>
      </c>
      <c r="L453" s="365">
        <v>1</v>
      </c>
    </row>
    <row r="454" spans="1:12" s="366" customFormat="1" ht="20.399999999999999" x14ac:dyDescent="0.3">
      <c r="A454" s="361" t="s">
        <v>590</v>
      </c>
      <c r="B454" s="362" t="s">
        <v>177</v>
      </c>
      <c r="C454" s="362">
        <v>95.187700000000007</v>
      </c>
      <c r="D454" s="362"/>
      <c r="E454" s="362" t="s">
        <v>271</v>
      </c>
      <c r="F454" s="362">
        <v>10</v>
      </c>
      <c r="G454" s="362">
        <v>10.2471</v>
      </c>
      <c r="H454" s="363" t="s">
        <v>178</v>
      </c>
      <c r="I454" s="364">
        <v>10459</v>
      </c>
      <c r="J454" s="364">
        <v>10459</v>
      </c>
      <c r="K454" s="364">
        <v>9955.68</v>
      </c>
      <c r="L454" s="365">
        <v>1</v>
      </c>
    </row>
    <row r="455" spans="1:12" s="366" customFormat="1" ht="20.399999999999999" x14ac:dyDescent="0.3">
      <c r="A455" s="361" t="s">
        <v>590</v>
      </c>
      <c r="B455" s="362" t="s">
        <v>177</v>
      </c>
      <c r="C455" s="362">
        <v>97.705299999999994</v>
      </c>
      <c r="D455" s="362"/>
      <c r="E455" s="362" t="s">
        <v>300</v>
      </c>
      <c r="F455" s="362">
        <v>9.5</v>
      </c>
      <c r="G455" s="362">
        <v>9.8452000000000002</v>
      </c>
      <c r="H455" s="363" t="s">
        <v>178</v>
      </c>
      <c r="I455" s="364">
        <v>10226</v>
      </c>
      <c r="J455" s="364">
        <v>10226</v>
      </c>
      <c r="K455" s="364">
        <v>9991.34</v>
      </c>
      <c r="L455" s="365">
        <v>1</v>
      </c>
    </row>
    <row r="456" spans="1:12" s="366" customFormat="1" ht="20.399999999999999" x14ac:dyDescent="0.3">
      <c r="A456" s="361" t="s">
        <v>590</v>
      </c>
      <c r="B456" s="362" t="s">
        <v>177</v>
      </c>
      <c r="C456" s="362">
        <v>97.799499999999995</v>
      </c>
      <c r="D456" s="362"/>
      <c r="E456" s="362" t="s">
        <v>311</v>
      </c>
      <c r="F456" s="362">
        <v>9</v>
      </c>
      <c r="G456" s="362">
        <v>9.3082999999999991</v>
      </c>
      <c r="H456" s="363" t="s">
        <v>178</v>
      </c>
      <c r="I456" s="364">
        <v>45000</v>
      </c>
      <c r="J456" s="364">
        <v>45000</v>
      </c>
      <c r="K456" s="364">
        <v>44009.78</v>
      </c>
      <c r="L456" s="365">
        <v>1</v>
      </c>
    </row>
    <row r="457" spans="1:12" s="366" customFormat="1" ht="20.399999999999999" x14ac:dyDescent="0.3">
      <c r="A457" s="361" t="s">
        <v>544</v>
      </c>
      <c r="B457" s="362" t="s">
        <v>177</v>
      </c>
      <c r="C457" s="362">
        <v>91.757099999999994</v>
      </c>
      <c r="D457" s="362"/>
      <c r="E457" s="362" t="s">
        <v>434</v>
      </c>
      <c r="F457" s="362">
        <v>10.5</v>
      </c>
      <c r="G457" s="362">
        <v>10.5777</v>
      </c>
      <c r="H457" s="363" t="s">
        <v>178</v>
      </c>
      <c r="I457" s="364">
        <v>3290300</v>
      </c>
      <c r="J457" s="364">
        <v>3290300</v>
      </c>
      <c r="K457" s="364">
        <v>3019085.49</v>
      </c>
      <c r="L457" s="365">
        <v>3</v>
      </c>
    </row>
    <row r="458" spans="1:12" s="366" customFormat="1" ht="20.399999999999999" x14ac:dyDescent="0.3">
      <c r="A458" s="361" t="s">
        <v>544</v>
      </c>
      <c r="B458" s="362" t="s">
        <v>177</v>
      </c>
      <c r="C458" s="362">
        <v>91.953999999999994</v>
      </c>
      <c r="D458" s="362"/>
      <c r="E458" s="362" t="s">
        <v>435</v>
      </c>
      <c r="F458" s="362">
        <v>10.5</v>
      </c>
      <c r="G458" s="362">
        <v>10.5898</v>
      </c>
      <c r="H458" s="363" t="s">
        <v>178</v>
      </c>
      <c r="I458" s="364">
        <v>500000</v>
      </c>
      <c r="J458" s="364">
        <v>500000</v>
      </c>
      <c r="K458" s="364">
        <v>459770.12</v>
      </c>
      <c r="L458" s="365">
        <v>2</v>
      </c>
    </row>
    <row r="459" spans="1:12" s="366" customFormat="1" ht="20.399999999999999" x14ac:dyDescent="0.3">
      <c r="A459" s="361" t="s">
        <v>544</v>
      </c>
      <c r="B459" s="362" t="s">
        <v>177</v>
      </c>
      <c r="C459" s="362">
        <v>92.118700000000004</v>
      </c>
      <c r="D459" s="362"/>
      <c r="E459" s="362" t="s">
        <v>434</v>
      </c>
      <c r="F459" s="362">
        <v>10</v>
      </c>
      <c r="G459" s="362">
        <v>10.070600000000001</v>
      </c>
      <c r="H459" s="363" t="s">
        <v>178</v>
      </c>
      <c r="I459" s="364">
        <v>209700</v>
      </c>
      <c r="J459" s="364">
        <v>209700</v>
      </c>
      <c r="K459" s="364">
        <v>193172.99</v>
      </c>
      <c r="L459" s="365">
        <v>5</v>
      </c>
    </row>
    <row r="460" spans="1:12" s="366" customFormat="1" ht="20.399999999999999" x14ac:dyDescent="0.3">
      <c r="A460" s="361" t="s">
        <v>541</v>
      </c>
      <c r="B460" s="362" t="s">
        <v>177</v>
      </c>
      <c r="C460" s="362">
        <v>97.680099999999996</v>
      </c>
      <c r="D460" s="362"/>
      <c r="E460" s="362" t="s">
        <v>311</v>
      </c>
      <c r="F460" s="362">
        <v>9.5</v>
      </c>
      <c r="G460" s="362">
        <v>9.8437999999999999</v>
      </c>
      <c r="H460" s="363" t="s">
        <v>178</v>
      </c>
      <c r="I460" s="364">
        <v>50000</v>
      </c>
      <c r="J460" s="364">
        <v>50000</v>
      </c>
      <c r="K460" s="364">
        <v>48840.05</v>
      </c>
      <c r="L460" s="365">
        <v>1</v>
      </c>
    </row>
    <row r="461" spans="1:12" s="366" customFormat="1" ht="20.399999999999999" x14ac:dyDescent="0.3">
      <c r="A461" s="361" t="s">
        <v>524</v>
      </c>
      <c r="B461" s="362" t="s">
        <v>177</v>
      </c>
      <c r="C461" s="362">
        <v>92.879300000000001</v>
      </c>
      <c r="D461" s="362"/>
      <c r="E461" s="362" t="s">
        <v>436</v>
      </c>
      <c r="F461" s="362">
        <v>12</v>
      </c>
      <c r="G461" s="362">
        <v>12.257199999999999</v>
      </c>
      <c r="H461" s="363" t="s">
        <v>178</v>
      </c>
      <c r="I461" s="364">
        <v>107000</v>
      </c>
      <c r="J461" s="364">
        <v>107000</v>
      </c>
      <c r="K461" s="364">
        <v>99380.800000000003</v>
      </c>
      <c r="L461" s="365">
        <v>1</v>
      </c>
    </row>
    <row r="462" spans="1:12" s="366" customFormat="1" ht="20.399999999999999" x14ac:dyDescent="0.3">
      <c r="A462" s="361" t="s">
        <v>524</v>
      </c>
      <c r="B462" s="362" t="s">
        <v>177</v>
      </c>
      <c r="C462" s="362">
        <v>93.720699999999994</v>
      </c>
      <c r="D462" s="362"/>
      <c r="E462" s="362" t="s">
        <v>437</v>
      </c>
      <c r="F462" s="362">
        <v>12</v>
      </c>
      <c r="G462" s="362">
        <v>12.3165</v>
      </c>
      <c r="H462" s="363" t="s">
        <v>178</v>
      </c>
      <c r="I462" s="364">
        <v>105000</v>
      </c>
      <c r="J462" s="364">
        <v>105000</v>
      </c>
      <c r="K462" s="364">
        <v>98406.75</v>
      </c>
      <c r="L462" s="365">
        <v>1</v>
      </c>
    </row>
    <row r="463" spans="1:12" s="366" customFormat="1" ht="20.399999999999999" x14ac:dyDescent="0.3">
      <c r="A463" s="361" t="s">
        <v>591</v>
      </c>
      <c r="B463" s="362" t="s">
        <v>177</v>
      </c>
      <c r="C463" s="362">
        <v>90.521600000000007</v>
      </c>
      <c r="D463" s="362"/>
      <c r="E463" s="362" t="s">
        <v>304</v>
      </c>
      <c r="F463" s="362">
        <v>10.5</v>
      </c>
      <c r="G463" s="362">
        <v>10.5015</v>
      </c>
      <c r="H463" s="363" t="s">
        <v>178</v>
      </c>
      <c r="I463" s="364">
        <v>52200</v>
      </c>
      <c r="J463" s="364">
        <v>52200</v>
      </c>
      <c r="K463" s="364">
        <v>47252.29</v>
      </c>
      <c r="L463" s="365">
        <v>5</v>
      </c>
    </row>
    <row r="464" spans="1:12" s="366" customFormat="1" ht="20.399999999999999" x14ac:dyDescent="0.3">
      <c r="A464" s="361" t="s">
        <v>591</v>
      </c>
      <c r="B464" s="362" t="s">
        <v>177</v>
      </c>
      <c r="C464" s="362">
        <v>95.212900000000005</v>
      </c>
      <c r="D464" s="362"/>
      <c r="E464" s="362" t="s">
        <v>264</v>
      </c>
      <c r="F464" s="362">
        <v>10</v>
      </c>
      <c r="G464" s="362">
        <v>10.2486</v>
      </c>
      <c r="H464" s="363" t="s">
        <v>178</v>
      </c>
      <c r="I464" s="364">
        <v>41454</v>
      </c>
      <c r="J464" s="364">
        <v>41454</v>
      </c>
      <c r="K464" s="364">
        <v>39469.56</v>
      </c>
      <c r="L464" s="365">
        <v>2</v>
      </c>
    </row>
    <row r="465" spans="1:12" s="366" customFormat="1" ht="20.399999999999999" x14ac:dyDescent="0.3">
      <c r="A465" s="361" t="s">
        <v>588</v>
      </c>
      <c r="B465" s="362" t="s">
        <v>177</v>
      </c>
      <c r="C465" s="362">
        <v>90.44</v>
      </c>
      <c r="D465" s="362"/>
      <c r="E465" s="362" t="s">
        <v>304</v>
      </c>
      <c r="F465" s="362">
        <v>10.6</v>
      </c>
      <c r="G465" s="362">
        <v>10.6015</v>
      </c>
      <c r="H465" s="363" t="s">
        <v>178</v>
      </c>
      <c r="I465" s="364">
        <v>108680</v>
      </c>
      <c r="J465" s="364">
        <v>108680</v>
      </c>
      <c r="K465" s="364">
        <v>98290.18</v>
      </c>
      <c r="L465" s="365">
        <v>1</v>
      </c>
    </row>
    <row r="466" spans="1:12" s="366" customFormat="1" ht="20.399999999999999" x14ac:dyDescent="0.3">
      <c r="A466" s="361" t="s">
        <v>588</v>
      </c>
      <c r="B466" s="362" t="s">
        <v>177</v>
      </c>
      <c r="C466" s="362">
        <v>90.593400000000003</v>
      </c>
      <c r="D466" s="362"/>
      <c r="E466" s="362" t="s">
        <v>266</v>
      </c>
      <c r="F466" s="362">
        <v>10.5</v>
      </c>
      <c r="G466" s="362">
        <v>10.5059</v>
      </c>
      <c r="H466" s="363" t="s">
        <v>178</v>
      </c>
      <c r="I466" s="364">
        <v>51253</v>
      </c>
      <c r="J466" s="364">
        <v>51253</v>
      </c>
      <c r="K466" s="364">
        <v>46431.83</v>
      </c>
      <c r="L466" s="365">
        <v>1</v>
      </c>
    </row>
    <row r="467" spans="1:12" s="366" customFormat="1" ht="20.399999999999999" x14ac:dyDescent="0.3">
      <c r="A467" s="361" t="s">
        <v>588</v>
      </c>
      <c r="B467" s="362" t="s">
        <v>177</v>
      </c>
      <c r="C467" s="362">
        <v>91.983199999999997</v>
      </c>
      <c r="D467" s="362"/>
      <c r="E467" s="362" t="s">
        <v>438</v>
      </c>
      <c r="F467" s="362">
        <v>10.6</v>
      </c>
      <c r="G467" s="362">
        <v>10.697699999999999</v>
      </c>
      <c r="H467" s="363" t="s">
        <v>178</v>
      </c>
      <c r="I467" s="364">
        <v>100000</v>
      </c>
      <c r="J467" s="364">
        <v>100000</v>
      </c>
      <c r="K467" s="364">
        <v>91983.16</v>
      </c>
      <c r="L467" s="365">
        <v>1</v>
      </c>
    </row>
    <row r="468" spans="1:12" s="367" customFormat="1" ht="20.399999999999999" x14ac:dyDescent="0.3">
      <c r="A468" s="361" t="s">
        <v>588</v>
      </c>
      <c r="B468" s="362" t="s">
        <v>177</v>
      </c>
      <c r="C468" s="362">
        <v>95.011899999999997</v>
      </c>
      <c r="D468" s="362"/>
      <c r="E468" s="362" t="s">
        <v>307</v>
      </c>
      <c r="F468" s="362">
        <v>10.5</v>
      </c>
      <c r="G468" s="362">
        <v>10.775600000000001</v>
      </c>
      <c r="H468" s="363" t="s">
        <v>178</v>
      </c>
      <c r="I468" s="364">
        <v>180000</v>
      </c>
      <c r="J468" s="364">
        <v>180000</v>
      </c>
      <c r="K468" s="364">
        <v>171021.38</v>
      </c>
      <c r="L468" s="365">
        <v>1</v>
      </c>
    </row>
    <row r="469" spans="1:12" s="367" customFormat="1" ht="20.399999999999999" x14ac:dyDescent="0.3">
      <c r="A469" s="361" t="s">
        <v>588</v>
      </c>
      <c r="B469" s="362" t="s">
        <v>177</v>
      </c>
      <c r="C469" s="362">
        <v>95.212900000000005</v>
      </c>
      <c r="D469" s="362"/>
      <c r="E469" s="362" t="s">
        <v>264</v>
      </c>
      <c r="F469" s="362">
        <v>10</v>
      </c>
      <c r="G469" s="362">
        <v>10.2486</v>
      </c>
      <c r="H469" s="363" t="s">
        <v>178</v>
      </c>
      <c r="I469" s="364">
        <v>6289</v>
      </c>
      <c r="J469" s="364">
        <v>6289</v>
      </c>
      <c r="K469" s="364">
        <v>5987.94</v>
      </c>
      <c r="L469" s="365">
        <v>1</v>
      </c>
    </row>
    <row r="470" spans="1:12" s="366" customFormat="1" ht="20.399999999999999" x14ac:dyDescent="0.3">
      <c r="A470" s="361" t="s">
        <v>588</v>
      </c>
      <c r="B470" s="362" t="s">
        <v>177</v>
      </c>
      <c r="C470" s="362">
        <v>95.567999999999998</v>
      </c>
      <c r="D470" s="362"/>
      <c r="E470" s="362" t="s">
        <v>439</v>
      </c>
      <c r="F470" s="362">
        <v>10.5</v>
      </c>
      <c r="G470" s="362">
        <v>10.808999999999999</v>
      </c>
      <c r="H470" s="363" t="s">
        <v>178</v>
      </c>
      <c r="I470" s="364">
        <v>150000</v>
      </c>
      <c r="J470" s="364">
        <v>150000</v>
      </c>
      <c r="K470" s="364">
        <v>143352.04999999999</v>
      </c>
      <c r="L470" s="365">
        <v>1</v>
      </c>
    </row>
    <row r="471" spans="1:12" s="366" customFormat="1" ht="20.399999999999999" x14ac:dyDescent="0.3">
      <c r="A471" s="361" t="s">
        <v>588</v>
      </c>
      <c r="B471" s="362" t="s">
        <v>177</v>
      </c>
      <c r="C471" s="362">
        <v>95.851200000000006</v>
      </c>
      <c r="D471" s="362"/>
      <c r="E471" s="362" t="s">
        <v>439</v>
      </c>
      <c r="F471" s="362">
        <v>9.8000000000000007</v>
      </c>
      <c r="G471" s="362">
        <v>10.069100000000001</v>
      </c>
      <c r="H471" s="363" t="s">
        <v>178</v>
      </c>
      <c r="I471" s="364">
        <v>5206</v>
      </c>
      <c r="J471" s="364">
        <v>5206</v>
      </c>
      <c r="K471" s="364">
        <v>4990.0200000000004</v>
      </c>
      <c r="L471" s="365">
        <v>1</v>
      </c>
    </row>
    <row r="472" spans="1:12" s="366" customFormat="1" ht="20.399999999999999" x14ac:dyDescent="0.3">
      <c r="A472" s="361" t="s">
        <v>588</v>
      </c>
      <c r="B472" s="362" t="s">
        <v>177</v>
      </c>
      <c r="C472" s="362">
        <v>96.379300000000001</v>
      </c>
      <c r="D472" s="362"/>
      <c r="E472" s="362" t="s">
        <v>440</v>
      </c>
      <c r="F472" s="362">
        <v>9.8000000000000007</v>
      </c>
      <c r="G472" s="362">
        <v>10.0984</v>
      </c>
      <c r="H472" s="363" t="s">
        <v>178</v>
      </c>
      <c r="I472" s="364">
        <v>5179</v>
      </c>
      <c r="J472" s="364">
        <v>5179</v>
      </c>
      <c r="K472" s="364">
        <v>4991.49</v>
      </c>
      <c r="L472" s="365">
        <v>1</v>
      </c>
    </row>
    <row r="473" spans="1:12" s="366" customFormat="1" ht="20.399999999999999" x14ac:dyDescent="0.3">
      <c r="A473" s="361" t="s">
        <v>588</v>
      </c>
      <c r="B473" s="362" t="s">
        <v>177</v>
      </c>
      <c r="C473" s="362">
        <v>96.536699999999996</v>
      </c>
      <c r="D473" s="362"/>
      <c r="E473" s="362" t="s">
        <v>441</v>
      </c>
      <c r="F473" s="362">
        <v>10.5</v>
      </c>
      <c r="G473" s="362">
        <v>10.866899999999999</v>
      </c>
      <c r="H473" s="363" t="s">
        <v>178</v>
      </c>
      <c r="I473" s="364">
        <v>10360</v>
      </c>
      <c r="J473" s="364">
        <v>10360</v>
      </c>
      <c r="K473" s="364">
        <v>10001.209999999999</v>
      </c>
      <c r="L473" s="365">
        <v>1</v>
      </c>
    </row>
    <row r="474" spans="1:12" s="366" customFormat="1" ht="20.399999999999999" x14ac:dyDescent="0.3">
      <c r="A474" s="361" t="s">
        <v>588</v>
      </c>
      <c r="B474" s="362" t="s">
        <v>177</v>
      </c>
      <c r="C474" s="362">
        <v>97.221100000000007</v>
      </c>
      <c r="D474" s="362"/>
      <c r="E474" s="362" t="s">
        <v>442</v>
      </c>
      <c r="F474" s="362">
        <v>9.8000000000000007</v>
      </c>
      <c r="G474" s="362">
        <v>10.1448</v>
      </c>
      <c r="H474" s="363" t="s">
        <v>178</v>
      </c>
      <c r="I474" s="364">
        <v>13550</v>
      </c>
      <c r="J474" s="364">
        <v>13550</v>
      </c>
      <c r="K474" s="364">
        <v>13173.46</v>
      </c>
      <c r="L474" s="365">
        <v>1</v>
      </c>
    </row>
    <row r="475" spans="1:12" s="366" customFormat="1" ht="20.399999999999999" x14ac:dyDescent="0.3">
      <c r="A475" s="361" t="s">
        <v>588</v>
      </c>
      <c r="B475" s="362" t="s">
        <v>177</v>
      </c>
      <c r="C475" s="362">
        <v>97.442099999999996</v>
      </c>
      <c r="D475" s="362"/>
      <c r="E475" s="362" t="s">
        <v>311</v>
      </c>
      <c r="F475" s="362">
        <v>10.5</v>
      </c>
      <c r="G475" s="362">
        <v>10.9207</v>
      </c>
      <c r="H475" s="363" t="s">
        <v>178</v>
      </c>
      <c r="I475" s="364">
        <v>900000</v>
      </c>
      <c r="J475" s="364">
        <v>900000</v>
      </c>
      <c r="K475" s="364">
        <v>876979.3</v>
      </c>
      <c r="L475" s="365">
        <v>5</v>
      </c>
    </row>
    <row r="476" spans="1:12" s="366" customFormat="1" ht="20.399999999999999" x14ac:dyDescent="0.3">
      <c r="A476" s="361" t="s">
        <v>588</v>
      </c>
      <c r="B476" s="362" t="s">
        <v>177</v>
      </c>
      <c r="C476" s="362">
        <v>98.502600000000001</v>
      </c>
      <c r="D476" s="362"/>
      <c r="E476" s="362" t="s">
        <v>326</v>
      </c>
      <c r="F476" s="362">
        <v>9.9499999999999993</v>
      </c>
      <c r="G476" s="362">
        <v>10.379200000000001</v>
      </c>
      <c r="H476" s="363" t="s">
        <v>178</v>
      </c>
      <c r="I476" s="364">
        <v>289000</v>
      </c>
      <c r="J476" s="364">
        <v>289000</v>
      </c>
      <c r="K476" s="364">
        <v>284672.58</v>
      </c>
      <c r="L476" s="365">
        <v>1</v>
      </c>
    </row>
    <row r="477" spans="1:12" s="366" customFormat="1" ht="20.399999999999999" x14ac:dyDescent="0.3">
      <c r="A477" s="361" t="s">
        <v>588</v>
      </c>
      <c r="B477" s="362" t="s">
        <v>177</v>
      </c>
      <c r="C477" s="362">
        <v>98.690700000000007</v>
      </c>
      <c r="D477" s="362"/>
      <c r="E477" s="362" t="s">
        <v>327</v>
      </c>
      <c r="F477" s="362">
        <v>9.9499999999999993</v>
      </c>
      <c r="G477" s="362">
        <v>10.3896</v>
      </c>
      <c r="H477" s="363" t="s">
        <v>178</v>
      </c>
      <c r="I477" s="364">
        <v>110000</v>
      </c>
      <c r="J477" s="364">
        <v>110000</v>
      </c>
      <c r="K477" s="364">
        <v>108559.77</v>
      </c>
      <c r="L477" s="365">
        <v>1</v>
      </c>
    </row>
    <row r="478" spans="1:12" s="366" customFormat="1" ht="20.399999999999999" x14ac:dyDescent="0.3">
      <c r="A478" s="361" t="s">
        <v>588</v>
      </c>
      <c r="B478" s="362" t="s">
        <v>177</v>
      </c>
      <c r="C478" s="362">
        <v>98.903800000000004</v>
      </c>
      <c r="D478" s="362"/>
      <c r="E478" s="362" t="s">
        <v>443</v>
      </c>
      <c r="F478" s="362">
        <v>9.5</v>
      </c>
      <c r="G478" s="362">
        <v>9.9084000000000003</v>
      </c>
      <c r="H478" s="363" t="s">
        <v>178</v>
      </c>
      <c r="I478" s="364">
        <v>49430</v>
      </c>
      <c r="J478" s="364">
        <v>49430</v>
      </c>
      <c r="K478" s="364">
        <v>48888.160000000003</v>
      </c>
      <c r="L478" s="365">
        <v>1</v>
      </c>
    </row>
    <row r="479" spans="1:12" s="366" customFormat="1" ht="20.399999999999999" x14ac:dyDescent="0.3">
      <c r="A479" s="361" t="s">
        <v>588</v>
      </c>
      <c r="B479" s="362" t="s">
        <v>177</v>
      </c>
      <c r="C479" s="362">
        <v>99.240499999999997</v>
      </c>
      <c r="D479" s="362"/>
      <c r="E479" s="362" t="s">
        <v>444</v>
      </c>
      <c r="F479" s="362">
        <v>9.5</v>
      </c>
      <c r="G479" s="362">
        <v>9.9260999999999999</v>
      </c>
      <c r="H479" s="363" t="s">
        <v>178</v>
      </c>
      <c r="I479" s="364">
        <v>65884</v>
      </c>
      <c r="J479" s="364">
        <v>65884</v>
      </c>
      <c r="K479" s="364">
        <v>65383.63</v>
      </c>
      <c r="L479" s="365">
        <v>1</v>
      </c>
    </row>
    <row r="480" spans="1:12" s="366" customFormat="1" ht="20.399999999999999" x14ac:dyDescent="0.3">
      <c r="A480" s="361" t="s">
        <v>588</v>
      </c>
      <c r="B480" s="362" t="s">
        <v>177</v>
      </c>
      <c r="C480" s="362">
        <v>99.329499999999996</v>
      </c>
      <c r="D480" s="362"/>
      <c r="E480" s="362" t="s">
        <v>445</v>
      </c>
      <c r="F480" s="362">
        <v>9</v>
      </c>
      <c r="G480" s="362">
        <v>9.3842999999999996</v>
      </c>
      <c r="H480" s="363" t="s">
        <v>178</v>
      </c>
      <c r="I480" s="364">
        <v>100000</v>
      </c>
      <c r="J480" s="364">
        <v>100000</v>
      </c>
      <c r="K480" s="364">
        <v>99329.53</v>
      </c>
      <c r="L480" s="365">
        <v>1</v>
      </c>
    </row>
    <row r="481" spans="1:12" s="366" customFormat="1" ht="20.399999999999999" x14ac:dyDescent="0.3">
      <c r="A481" s="361" t="s">
        <v>588</v>
      </c>
      <c r="B481" s="362" t="s">
        <v>177</v>
      </c>
      <c r="C481" s="362">
        <v>99.350899999999996</v>
      </c>
      <c r="D481" s="362"/>
      <c r="E481" s="362" t="s">
        <v>446</v>
      </c>
      <c r="F481" s="362">
        <v>9.8000000000000007</v>
      </c>
      <c r="G481" s="362">
        <v>10.261100000000001</v>
      </c>
      <c r="H481" s="363" t="s">
        <v>178</v>
      </c>
      <c r="I481" s="364">
        <v>80505</v>
      </c>
      <c r="J481" s="364">
        <v>80505</v>
      </c>
      <c r="K481" s="364">
        <v>79982.45</v>
      </c>
      <c r="L481" s="365">
        <v>1</v>
      </c>
    </row>
    <row r="482" spans="1:12" s="366" customFormat="1" ht="20.399999999999999" x14ac:dyDescent="0.3">
      <c r="A482" s="361" t="s">
        <v>588</v>
      </c>
      <c r="B482" s="362" t="s">
        <v>177</v>
      </c>
      <c r="C482" s="362">
        <v>99.825299999999999</v>
      </c>
      <c r="D482" s="362"/>
      <c r="E482" s="362" t="s">
        <v>447</v>
      </c>
      <c r="F482" s="362">
        <v>9</v>
      </c>
      <c r="G482" s="362">
        <v>9.4087999999999994</v>
      </c>
      <c r="H482" s="363" t="s">
        <v>178</v>
      </c>
      <c r="I482" s="364">
        <v>141000</v>
      </c>
      <c r="J482" s="364">
        <v>141000</v>
      </c>
      <c r="K482" s="364">
        <v>140753.68</v>
      </c>
      <c r="L482" s="365">
        <v>1</v>
      </c>
    </row>
    <row r="483" spans="1:12" s="366" customFormat="1" ht="20.399999999999999" x14ac:dyDescent="0.3">
      <c r="A483" s="361" t="s">
        <v>526</v>
      </c>
      <c r="B483" s="362" t="s">
        <v>177</v>
      </c>
      <c r="C483" s="362">
        <v>90.521600000000007</v>
      </c>
      <c r="D483" s="362"/>
      <c r="E483" s="362" t="s">
        <v>304</v>
      </c>
      <c r="F483" s="362">
        <v>10.5</v>
      </c>
      <c r="G483" s="362">
        <v>10.5015</v>
      </c>
      <c r="H483" s="363" t="s">
        <v>178</v>
      </c>
      <c r="I483" s="364">
        <v>12040</v>
      </c>
      <c r="J483" s="364">
        <v>12040</v>
      </c>
      <c r="K483" s="364">
        <v>10898.8</v>
      </c>
      <c r="L483" s="365">
        <v>1</v>
      </c>
    </row>
    <row r="484" spans="1:12" s="366" customFormat="1" ht="20.399999999999999" x14ac:dyDescent="0.3">
      <c r="A484" s="361" t="s">
        <v>526</v>
      </c>
      <c r="B484" s="362" t="s">
        <v>177</v>
      </c>
      <c r="C484" s="362">
        <v>91.244299999999996</v>
      </c>
      <c r="D484" s="362"/>
      <c r="E484" s="362" t="s">
        <v>448</v>
      </c>
      <c r="F484" s="362">
        <v>10.5</v>
      </c>
      <c r="G484" s="362">
        <v>10.546200000000001</v>
      </c>
      <c r="H484" s="363" t="s">
        <v>178</v>
      </c>
      <c r="I484" s="364">
        <v>100000</v>
      </c>
      <c r="J484" s="364">
        <v>100000</v>
      </c>
      <c r="K484" s="364">
        <v>91244.34</v>
      </c>
      <c r="L484" s="365">
        <v>1</v>
      </c>
    </row>
    <row r="485" spans="1:12" s="366" customFormat="1" ht="20.399999999999999" x14ac:dyDescent="0.3">
      <c r="A485" s="361" t="s">
        <v>526</v>
      </c>
      <c r="B485" s="362" t="s">
        <v>177</v>
      </c>
      <c r="C485" s="362">
        <v>95.187700000000007</v>
      </c>
      <c r="D485" s="362"/>
      <c r="E485" s="362" t="s">
        <v>271</v>
      </c>
      <c r="F485" s="362">
        <v>10</v>
      </c>
      <c r="G485" s="362">
        <v>10.2471</v>
      </c>
      <c r="H485" s="363" t="s">
        <v>178</v>
      </c>
      <c r="I485" s="364">
        <v>5236</v>
      </c>
      <c r="J485" s="364">
        <v>5236</v>
      </c>
      <c r="K485" s="364">
        <v>4984.03</v>
      </c>
      <c r="L485" s="365">
        <v>1</v>
      </c>
    </row>
    <row r="486" spans="1:12" s="366" customFormat="1" ht="20.399999999999999" x14ac:dyDescent="0.3">
      <c r="A486" s="361" t="s">
        <v>526</v>
      </c>
      <c r="B486" s="362" t="s">
        <v>177</v>
      </c>
      <c r="C486" s="362">
        <v>95.212900000000005</v>
      </c>
      <c r="D486" s="362"/>
      <c r="E486" s="362" t="s">
        <v>264</v>
      </c>
      <c r="F486" s="362">
        <v>10</v>
      </c>
      <c r="G486" s="362">
        <v>10.2486</v>
      </c>
      <c r="H486" s="363" t="s">
        <v>178</v>
      </c>
      <c r="I486" s="364">
        <v>38790</v>
      </c>
      <c r="J486" s="364">
        <v>38790</v>
      </c>
      <c r="K486" s="364">
        <v>36933.08</v>
      </c>
      <c r="L486" s="365">
        <v>2</v>
      </c>
    </row>
    <row r="487" spans="1:12" s="366" customFormat="1" ht="20.399999999999999" x14ac:dyDescent="0.3">
      <c r="A487" s="361" t="s">
        <v>526</v>
      </c>
      <c r="B487" s="362" t="s">
        <v>177</v>
      </c>
      <c r="C487" s="362">
        <v>95.258499999999998</v>
      </c>
      <c r="D487" s="362"/>
      <c r="E487" s="362" t="s">
        <v>264</v>
      </c>
      <c r="F487" s="362">
        <v>9.9</v>
      </c>
      <c r="G487" s="362">
        <v>10.143599999999999</v>
      </c>
      <c r="H487" s="363" t="s">
        <v>178</v>
      </c>
      <c r="I487" s="364">
        <v>13400</v>
      </c>
      <c r="J487" s="364">
        <v>13400</v>
      </c>
      <c r="K487" s="364">
        <v>12764.64</v>
      </c>
      <c r="L487" s="365">
        <v>1</v>
      </c>
    </row>
    <row r="488" spans="1:12" s="366" customFormat="1" ht="20.399999999999999" x14ac:dyDescent="0.3">
      <c r="A488" s="361" t="s">
        <v>526</v>
      </c>
      <c r="B488" s="362" t="s">
        <v>177</v>
      </c>
      <c r="C488" s="362">
        <v>96.509600000000006</v>
      </c>
      <c r="D488" s="362"/>
      <c r="E488" s="362" t="s">
        <v>449</v>
      </c>
      <c r="F488" s="362">
        <v>10.5</v>
      </c>
      <c r="G488" s="362">
        <v>10.8653</v>
      </c>
      <c r="H488" s="363" t="s">
        <v>178</v>
      </c>
      <c r="I488" s="364">
        <v>155377</v>
      </c>
      <c r="J488" s="364">
        <v>155377</v>
      </c>
      <c r="K488" s="364">
        <v>149953.68</v>
      </c>
      <c r="L488" s="365">
        <v>1</v>
      </c>
    </row>
    <row r="489" spans="1:12" s="366" customFormat="1" ht="20.399999999999999" x14ac:dyDescent="0.3">
      <c r="A489" s="361" t="s">
        <v>526</v>
      </c>
      <c r="B489" s="362" t="s">
        <v>177</v>
      </c>
      <c r="C489" s="362">
        <v>96.563900000000004</v>
      </c>
      <c r="D489" s="362"/>
      <c r="E489" s="362" t="s">
        <v>293</v>
      </c>
      <c r="F489" s="362">
        <v>10.5</v>
      </c>
      <c r="G489" s="362">
        <v>10.868499999999999</v>
      </c>
      <c r="H489" s="363" t="s">
        <v>178</v>
      </c>
      <c r="I489" s="364">
        <v>150000</v>
      </c>
      <c r="J489" s="364">
        <v>150000</v>
      </c>
      <c r="K489" s="364">
        <v>144845.9</v>
      </c>
      <c r="L489" s="365">
        <v>1</v>
      </c>
    </row>
    <row r="490" spans="1:12" s="366" customFormat="1" ht="20.399999999999999" x14ac:dyDescent="0.3">
      <c r="A490" s="361" t="s">
        <v>526</v>
      </c>
      <c r="B490" s="362" t="s">
        <v>177</v>
      </c>
      <c r="C490" s="362">
        <v>96.591099999999997</v>
      </c>
      <c r="D490" s="362"/>
      <c r="E490" s="362" t="s">
        <v>308</v>
      </c>
      <c r="F490" s="362">
        <v>10.5</v>
      </c>
      <c r="G490" s="362">
        <v>10.870200000000001</v>
      </c>
      <c r="H490" s="363" t="s">
        <v>178</v>
      </c>
      <c r="I490" s="364">
        <v>96253</v>
      </c>
      <c r="J490" s="364">
        <v>96253</v>
      </c>
      <c r="K490" s="364">
        <v>92971.87</v>
      </c>
      <c r="L490" s="365">
        <v>1</v>
      </c>
    </row>
    <row r="491" spans="1:12" s="366" customFormat="1" ht="20.399999999999999" x14ac:dyDescent="0.3">
      <c r="A491" s="361" t="s">
        <v>526</v>
      </c>
      <c r="B491" s="362" t="s">
        <v>177</v>
      </c>
      <c r="C491" s="362">
        <v>98.697199999999995</v>
      </c>
      <c r="D491" s="362"/>
      <c r="E491" s="362" t="s">
        <v>327</v>
      </c>
      <c r="F491" s="362">
        <v>9.9</v>
      </c>
      <c r="G491" s="362">
        <v>10.335100000000001</v>
      </c>
      <c r="H491" s="363" t="s">
        <v>178</v>
      </c>
      <c r="I491" s="364">
        <v>192000</v>
      </c>
      <c r="J491" s="364">
        <v>192000</v>
      </c>
      <c r="K491" s="364">
        <v>189498.62</v>
      </c>
      <c r="L491" s="365">
        <v>1</v>
      </c>
    </row>
    <row r="492" spans="1:12" s="366" customFormat="1" ht="20.399999999999999" x14ac:dyDescent="0.3">
      <c r="A492" s="361" t="s">
        <v>545</v>
      </c>
      <c r="B492" s="362" t="s">
        <v>177</v>
      </c>
      <c r="C492" s="362">
        <v>93.8416</v>
      </c>
      <c r="D492" s="362"/>
      <c r="E492" s="362" t="s">
        <v>430</v>
      </c>
      <c r="F492" s="362">
        <v>8.75</v>
      </c>
      <c r="G492" s="362">
        <v>8.8443000000000005</v>
      </c>
      <c r="H492" s="363" t="s">
        <v>178</v>
      </c>
      <c r="I492" s="364">
        <v>3396500</v>
      </c>
      <c r="J492" s="364">
        <v>3396500</v>
      </c>
      <c r="K492" s="364">
        <v>3187331.37</v>
      </c>
      <c r="L492" s="365">
        <v>2</v>
      </c>
    </row>
    <row r="493" spans="1:12" s="366" customFormat="1" ht="20.399999999999999" x14ac:dyDescent="0.3">
      <c r="A493" s="361" t="s">
        <v>577</v>
      </c>
      <c r="B493" s="362" t="s">
        <v>177</v>
      </c>
      <c r="C493" s="362">
        <v>93.081000000000003</v>
      </c>
      <c r="D493" s="362"/>
      <c r="E493" s="362" t="s">
        <v>450</v>
      </c>
      <c r="F493" s="362">
        <v>12</v>
      </c>
      <c r="G493" s="362">
        <v>12.2714</v>
      </c>
      <c r="H493" s="363" t="s">
        <v>178</v>
      </c>
      <c r="I493" s="364">
        <v>4700</v>
      </c>
      <c r="J493" s="364">
        <v>4700</v>
      </c>
      <c r="K493" s="364">
        <v>4374.8100000000004</v>
      </c>
      <c r="L493" s="365">
        <v>1</v>
      </c>
    </row>
    <row r="494" spans="1:12" s="367" customFormat="1" ht="20.399999999999999" x14ac:dyDescent="0.3">
      <c r="A494" s="361" t="s">
        <v>577</v>
      </c>
      <c r="B494" s="362" t="s">
        <v>177</v>
      </c>
      <c r="C494" s="362">
        <v>93.720699999999994</v>
      </c>
      <c r="D494" s="362"/>
      <c r="E494" s="362" t="s">
        <v>437</v>
      </c>
      <c r="F494" s="362">
        <v>12</v>
      </c>
      <c r="G494" s="362">
        <v>12.3165</v>
      </c>
      <c r="H494" s="363" t="s">
        <v>178</v>
      </c>
      <c r="I494" s="364">
        <v>55000</v>
      </c>
      <c r="J494" s="364">
        <v>55000</v>
      </c>
      <c r="K494" s="364">
        <v>51546.39</v>
      </c>
      <c r="L494" s="365">
        <v>1</v>
      </c>
    </row>
    <row r="495" spans="1:12" s="367" customFormat="1" ht="20.399999999999999" x14ac:dyDescent="0.3">
      <c r="A495" s="361" t="s">
        <v>577</v>
      </c>
      <c r="B495" s="362" t="s">
        <v>177</v>
      </c>
      <c r="C495" s="362">
        <v>94.861699999999999</v>
      </c>
      <c r="D495" s="362"/>
      <c r="E495" s="362" t="s">
        <v>451</v>
      </c>
      <c r="F495" s="362">
        <v>13</v>
      </c>
      <c r="G495" s="362">
        <v>13.4964</v>
      </c>
      <c r="H495" s="363" t="s">
        <v>178</v>
      </c>
      <c r="I495" s="364">
        <v>120000</v>
      </c>
      <c r="J495" s="364">
        <v>120000</v>
      </c>
      <c r="K495" s="364">
        <v>113833.99</v>
      </c>
      <c r="L495" s="365">
        <v>1</v>
      </c>
    </row>
    <row r="496" spans="1:12" s="366" customFormat="1" ht="20.399999999999999" x14ac:dyDescent="0.3">
      <c r="A496" s="361" t="s">
        <v>577</v>
      </c>
      <c r="B496" s="362" t="s">
        <v>177</v>
      </c>
      <c r="C496" s="362">
        <v>95.269599999999997</v>
      </c>
      <c r="D496" s="362"/>
      <c r="E496" s="362" t="s">
        <v>452</v>
      </c>
      <c r="F496" s="362">
        <v>12.5</v>
      </c>
      <c r="G496" s="362">
        <v>12.9749</v>
      </c>
      <c r="H496" s="363" t="s">
        <v>178</v>
      </c>
      <c r="I496" s="364">
        <v>100000</v>
      </c>
      <c r="J496" s="364">
        <v>100000</v>
      </c>
      <c r="K496" s="364">
        <v>95269.6</v>
      </c>
      <c r="L496" s="365">
        <v>1</v>
      </c>
    </row>
    <row r="497" spans="1:12" s="366" customFormat="1" ht="20.399999999999999" x14ac:dyDescent="0.3">
      <c r="A497" s="361" t="s">
        <v>577</v>
      </c>
      <c r="B497" s="362" t="s">
        <v>177</v>
      </c>
      <c r="C497" s="362">
        <v>95.663300000000007</v>
      </c>
      <c r="D497" s="362"/>
      <c r="E497" s="362" t="s">
        <v>453</v>
      </c>
      <c r="F497" s="362">
        <v>12</v>
      </c>
      <c r="G497" s="362">
        <v>12.452400000000001</v>
      </c>
      <c r="H497" s="363" t="s">
        <v>178</v>
      </c>
      <c r="I497" s="364">
        <v>60000</v>
      </c>
      <c r="J497" s="364">
        <v>60000</v>
      </c>
      <c r="K497" s="364">
        <v>57397.96</v>
      </c>
      <c r="L497" s="365">
        <v>1</v>
      </c>
    </row>
    <row r="498" spans="1:12" s="366" customFormat="1" ht="20.399999999999999" x14ac:dyDescent="0.3">
      <c r="A498" s="361" t="s">
        <v>577</v>
      </c>
      <c r="B498" s="362" t="s">
        <v>177</v>
      </c>
      <c r="C498" s="362">
        <v>96.749499999999998</v>
      </c>
      <c r="D498" s="362"/>
      <c r="E498" s="362" t="s">
        <v>270</v>
      </c>
      <c r="F498" s="362">
        <v>10.25</v>
      </c>
      <c r="G498" s="362">
        <v>10.6073</v>
      </c>
      <c r="H498" s="363" t="s">
        <v>178</v>
      </c>
      <c r="I498" s="364">
        <v>78089</v>
      </c>
      <c r="J498" s="364">
        <v>78089</v>
      </c>
      <c r="K498" s="364">
        <v>75550.710000000006</v>
      </c>
      <c r="L498" s="365">
        <v>1</v>
      </c>
    </row>
    <row r="499" spans="1:12" s="366" customFormat="1" ht="20.399999999999999" x14ac:dyDescent="0.3">
      <c r="A499" s="361" t="s">
        <v>577</v>
      </c>
      <c r="B499" s="362" t="s">
        <v>177</v>
      </c>
      <c r="C499" s="362">
        <v>96.826300000000003</v>
      </c>
      <c r="D499" s="362"/>
      <c r="E499" s="362" t="s">
        <v>270</v>
      </c>
      <c r="F499" s="362">
        <v>10</v>
      </c>
      <c r="G499" s="362">
        <v>10.34</v>
      </c>
      <c r="H499" s="363" t="s">
        <v>178</v>
      </c>
      <c r="I499" s="364">
        <v>100000</v>
      </c>
      <c r="J499" s="364">
        <v>100000</v>
      </c>
      <c r="K499" s="364">
        <v>96826.25</v>
      </c>
      <c r="L499" s="365">
        <v>1</v>
      </c>
    </row>
    <row r="500" spans="1:12" s="366" customFormat="1" ht="20.399999999999999" x14ac:dyDescent="0.3">
      <c r="A500" s="361" t="s">
        <v>577</v>
      </c>
      <c r="B500" s="362" t="s">
        <v>177</v>
      </c>
      <c r="C500" s="362">
        <v>97.376300000000001</v>
      </c>
      <c r="D500" s="362"/>
      <c r="E500" s="362" t="s">
        <v>454</v>
      </c>
      <c r="F500" s="362">
        <v>10</v>
      </c>
      <c r="G500" s="362">
        <v>10.370900000000001</v>
      </c>
      <c r="H500" s="363" t="s">
        <v>178</v>
      </c>
      <c r="I500" s="364">
        <v>100000</v>
      </c>
      <c r="J500" s="364">
        <v>100000</v>
      </c>
      <c r="K500" s="364">
        <v>97376.25</v>
      </c>
      <c r="L500" s="365">
        <v>1</v>
      </c>
    </row>
    <row r="501" spans="1:12" s="366" customFormat="1" ht="20.399999999999999" x14ac:dyDescent="0.3">
      <c r="A501" s="361" t="s">
        <v>546</v>
      </c>
      <c r="B501" s="362" t="s">
        <v>177</v>
      </c>
      <c r="C501" s="362">
        <v>98.596599999999995</v>
      </c>
      <c r="D501" s="362"/>
      <c r="E501" s="362" t="s">
        <v>455</v>
      </c>
      <c r="F501" s="362">
        <v>9.15</v>
      </c>
      <c r="G501" s="362">
        <v>9.5109999999999992</v>
      </c>
      <c r="H501" s="363" t="s">
        <v>178</v>
      </c>
      <c r="I501" s="364">
        <v>101400</v>
      </c>
      <c r="J501" s="364">
        <v>101400</v>
      </c>
      <c r="K501" s="364">
        <v>99976.99</v>
      </c>
      <c r="L501" s="365">
        <v>1</v>
      </c>
    </row>
    <row r="502" spans="1:12" s="366" customFormat="1" ht="20.399999999999999" x14ac:dyDescent="0.3">
      <c r="A502" s="361" t="s">
        <v>576</v>
      </c>
      <c r="B502" s="362" t="s">
        <v>177</v>
      </c>
      <c r="C502" s="362">
        <v>93.603700000000003</v>
      </c>
      <c r="D502" s="362"/>
      <c r="E502" s="362" t="s">
        <v>456</v>
      </c>
      <c r="F502" s="362">
        <v>10.25</v>
      </c>
      <c r="G502" s="362">
        <v>10.4232</v>
      </c>
      <c r="H502" s="363" t="s">
        <v>178</v>
      </c>
      <c r="I502" s="364">
        <v>21953</v>
      </c>
      <c r="J502" s="364">
        <v>21953</v>
      </c>
      <c r="K502" s="364">
        <v>20548.830000000002</v>
      </c>
      <c r="L502" s="365">
        <v>1</v>
      </c>
    </row>
    <row r="503" spans="1:12" s="366" customFormat="1" ht="20.399999999999999" x14ac:dyDescent="0.3">
      <c r="A503" s="361" t="s">
        <v>576</v>
      </c>
      <c r="B503" s="362" t="s">
        <v>177</v>
      </c>
      <c r="C503" s="362">
        <v>95.073400000000007</v>
      </c>
      <c r="D503" s="362"/>
      <c r="E503" s="362" t="s">
        <v>271</v>
      </c>
      <c r="F503" s="362">
        <v>10.25</v>
      </c>
      <c r="G503" s="362">
        <v>10.509600000000001</v>
      </c>
      <c r="H503" s="363" t="s">
        <v>178</v>
      </c>
      <c r="I503" s="364">
        <v>12355</v>
      </c>
      <c r="J503" s="364">
        <v>12355</v>
      </c>
      <c r="K503" s="364">
        <v>11746.31</v>
      </c>
      <c r="L503" s="365">
        <v>1</v>
      </c>
    </row>
    <row r="504" spans="1:12" s="366" customFormat="1" ht="20.399999999999999" x14ac:dyDescent="0.3">
      <c r="A504" s="361" t="s">
        <v>576</v>
      </c>
      <c r="B504" s="362" t="s">
        <v>177</v>
      </c>
      <c r="C504" s="362">
        <v>95.124899999999997</v>
      </c>
      <c r="D504" s="362"/>
      <c r="E504" s="362" t="s">
        <v>307</v>
      </c>
      <c r="F504" s="362">
        <v>10.25</v>
      </c>
      <c r="G504" s="362">
        <v>10.512700000000001</v>
      </c>
      <c r="H504" s="363" t="s">
        <v>178</v>
      </c>
      <c r="I504" s="364">
        <v>50000</v>
      </c>
      <c r="J504" s="364">
        <v>50000</v>
      </c>
      <c r="K504" s="364">
        <v>47562.43</v>
      </c>
      <c r="L504" s="365">
        <v>1</v>
      </c>
    </row>
    <row r="505" spans="1:12" s="366" customFormat="1" ht="20.399999999999999" x14ac:dyDescent="0.3">
      <c r="A505" s="361" t="s">
        <v>576</v>
      </c>
      <c r="B505" s="362" t="s">
        <v>177</v>
      </c>
      <c r="C505" s="362">
        <v>97.620500000000007</v>
      </c>
      <c r="D505" s="362"/>
      <c r="E505" s="362" t="s">
        <v>311</v>
      </c>
      <c r="F505" s="362">
        <v>9.75</v>
      </c>
      <c r="G505" s="362">
        <v>10.112299999999999</v>
      </c>
      <c r="H505" s="363" t="s">
        <v>178</v>
      </c>
      <c r="I505" s="364">
        <v>35343</v>
      </c>
      <c r="J505" s="364">
        <v>35343</v>
      </c>
      <c r="K505" s="364">
        <v>34502.01</v>
      </c>
      <c r="L505" s="365">
        <v>1</v>
      </c>
    </row>
    <row r="506" spans="1:12" s="366" customFormat="1" ht="20.399999999999999" x14ac:dyDescent="0.3">
      <c r="A506" s="361" t="s">
        <v>576</v>
      </c>
      <c r="B506" s="362" t="s">
        <v>177</v>
      </c>
      <c r="C506" s="362">
        <v>98.084599999999995</v>
      </c>
      <c r="D506" s="362"/>
      <c r="E506" s="362" t="s">
        <v>457</v>
      </c>
      <c r="F506" s="362">
        <v>9.5</v>
      </c>
      <c r="G506" s="362">
        <v>9.8651999999999997</v>
      </c>
      <c r="H506" s="363" t="s">
        <v>178</v>
      </c>
      <c r="I506" s="364">
        <v>26498</v>
      </c>
      <c r="J506" s="364">
        <v>26498</v>
      </c>
      <c r="K506" s="364">
        <v>25990.46</v>
      </c>
      <c r="L506" s="365">
        <v>1</v>
      </c>
    </row>
    <row r="507" spans="1:12" s="366" customFormat="1" ht="20.399999999999999" x14ac:dyDescent="0.3">
      <c r="A507" s="361" t="s">
        <v>547</v>
      </c>
      <c r="B507" s="362" t="s">
        <v>177</v>
      </c>
      <c r="C507" s="362">
        <v>95.205399999999997</v>
      </c>
      <c r="D507" s="362"/>
      <c r="E507" s="362" t="s">
        <v>282</v>
      </c>
      <c r="F507" s="362">
        <v>9.25</v>
      </c>
      <c r="G507" s="362">
        <v>9.4443999999999999</v>
      </c>
      <c r="H507" s="363" t="s">
        <v>178</v>
      </c>
      <c r="I507" s="364">
        <v>35000</v>
      </c>
      <c r="J507" s="364">
        <v>35000</v>
      </c>
      <c r="K507" s="364">
        <v>33321.870000000003</v>
      </c>
      <c r="L507" s="365">
        <v>1</v>
      </c>
    </row>
    <row r="508" spans="1:12" s="366" customFormat="1" ht="20.399999999999999" x14ac:dyDescent="0.3">
      <c r="A508" s="361" t="s">
        <v>547</v>
      </c>
      <c r="B508" s="362" t="s">
        <v>177</v>
      </c>
      <c r="C508" s="362">
        <v>97.165999999999997</v>
      </c>
      <c r="D508" s="362"/>
      <c r="E508" s="362" t="s">
        <v>309</v>
      </c>
      <c r="F508" s="362">
        <v>8.75</v>
      </c>
      <c r="G508" s="362">
        <v>9.0076999999999998</v>
      </c>
      <c r="H508" s="363" t="s">
        <v>178</v>
      </c>
      <c r="I508" s="364">
        <v>35000</v>
      </c>
      <c r="J508" s="364">
        <v>35000</v>
      </c>
      <c r="K508" s="364">
        <v>34008.1</v>
      </c>
      <c r="L508" s="365">
        <v>1</v>
      </c>
    </row>
    <row r="509" spans="1:12" s="366" customFormat="1" ht="20.399999999999999" x14ac:dyDescent="0.3">
      <c r="A509" s="361" t="s">
        <v>548</v>
      </c>
      <c r="B509" s="362" t="s">
        <v>177</v>
      </c>
      <c r="C509" s="362">
        <v>92.666499999999999</v>
      </c>
      <c r="D509" s="362"/>
      <c r="E509" s="362" t="s">
        <v>434</v>
      </c>
      <c r="F509" s="362">
        <v>9.25</v>
      </c>
      <c r="G509" s="362">
        <v>9.3104999999999993</v>
      </c>
      <c r="H509" s="363" t="s">
        <v>178</v>
      </c>
      <c r="I509" s="364">
        <v>10000</v>
      </c>
      <c r="J509" s="364">
        <v>10000</v>
      </c>
      <c r="K509" s="364">
        <v>9266.65</v>
      </c>
      <c r="L509" s="365">
        <v>1</v>
      </c>
    </row>
    <row r="510" spans="1:12" s="366" customFormat="1" ht="20.399999999999999" x14ac:dyDescent="0.3">
      <c r="A510" s="361" t="s">
        <v>548</v>
      </c>
      <c r="B510" s="362" t="s">
        <v>177</v>
      </c>
      <c r="C510" s="362">
        <v>93.3489</v>
      </c>
      <c r="D510" s="362"/>
      <c r="E510" s="362" t="s">
        <v>430</v>
      </c>
      <c r="F510" s="362">
        <v>9.5</v>
      </c>
      <c r="G510" s="362">
        <v>9.6111000000000004</v>
      </c>
      <c r="H510" s="363" t="s">
        <v>178</v>
      </c>
      <c r="I510" s="364">
        <v>4000000</v>
      </c>
      <c r="J510" s="364">
        <v>4000000</v>
      </c>
      <c r="K510" s="364">
        <v>3733955.66</v>
      </c>
      <c r="L510" s="365">
        <v>2</v>
      </c>
    </row>
    <row r="511" spans="1:12" s="366" customFormat="1" ht="20.399999999999999" x14ac:dyDescent="0.3">
      <c r="A511" s="361" t="s">
        <v>548</v>
      </c>
      <c r="B511" s="362" t="s">
        <v>177</v>
      </c>
      <c r="C511" s="362">
        <v>93.6768</v>
      </c>
      <c r="D511" s="362"/>
      <c r="E511" s="362" t="s">
        <v>430</v>
      </c>
      <c r="F511" s="362">
        <v>9</v>
      </c>
      <c r="G511" s="362">
        <v>9.0998000000000001</v>
      </c>
      <c r="H511" s="363" t="s">
        <v>178</v>
      </c>
      <c r="I511" s="364">
        <v>35000</v>
      </c>
      <c r="J511" s="364">
        <v>35000</v>
      </c>
      <c r="K511" s="364">
        <v>32786.89</v>
      </c>
      <c r="L511" s="365">
        <v>1</v>
      </c>
    </row>
    <row r="512" spans="1:12" s="366" customFormat="1" ht="20.399999999999999" x14ac:dyDescent="0.3">
      <c r="A512" s="361" t="s">
        <v>549</v>
      </c>
      <c r="B512" s="362" t="s">
        <v>177</v>
      </c>
      <c r="C512" s="362">
        <v>95.441299999999998</v>
      </c>
      <c r="D512" s="362"/>
      <c r="E512" s="362" t="s">
        <v>264</v>
      </c>
      <c r="F512" s="362">
        <v>9.5</v>
      </c>
      <c r="G512" s="362">
        <v>9.7242999999999995</v>
      </c>
      <c r="H512" s="363" t="s">
        <v>178</v>
      </c>
      <c r="I512" s="364">
        <v>24000</v>
      </c>
      <c r="J512" s="364">
        <v>24000</v>
      </c>
      <c r="K512" s="364">
        <v>22905.919999999998</v>
      </c>
      <c r="L512" s="365">
        <v>1</v>
      </c>
    </row>
    <row r="513" spans="1:12" s="366" customFormat="1" ht="20.399999999999999" x14ac:dyDescent="0.3">
      <c r="A513" s="361" t="s">
        <v>558</v>
      </c>
      <c r="B513" s="362" t="s">
        <v>177</v>
      </c>
      <c r="C513" s="362">
        <v>90.317800000000005</v>
      </c>
      <c r="D513" s="362"/>
      <c r="E513" s="362" t="s">
        <v>304</v>
      </c>
      <c r="F513" s="362">
        <v>10.75</v>
      </c>
      <c r="G513" s="362">
        <v>10.7516</v>
      </c>
      <c r="H513" s="363" t="s">
        <v>178</v>
      </c>
      <c r="I513" s="364">
        <v>37425</v>
      </c>
      <c r="J513" s="364">
        <v>37425</v>
      </c>
      <c r="K513" s="364">
        <v>33801.440000000002</v>
      </c>
      <c r="L513" s="365">
        <v>1</v>
      </c>
    </row>
    <row r="514" spans="1:12" s="366" customFormat="1" ht="20.399999999999999" x14ac:dyDescent="0.3">
      <c r="A514" s="361" t="s">
        <v>575</v>
      </c>
      <c r="B514" s="362" t="s">
        <v>177</v>
      </c>
      <c r="C514" s="362">
        <v>90.569500000000005</v>
      </c>
      <c r="D514" s="362"/>
      <c r="E514" s="362" t="s">
        <v>305</v>
      </c>
      <c r="F514" s="362">
        <v>10.5</v>
      </c>
      <c r="G514" s="362">
        <v>10.5044</v>
      </c>
      <c r="H514" s="363" t="s">
        <v>178</v>
      </c>
      <c r="I514" s="364">
        <v>16506</v>
      </c>
      <c r="J514" s="364">
        <v>16506</v>
      </c>
      <c r="K514" s="364">
        <v>14949.39</v>
      </c>
      <c r="L514" s="365">
        <v>1</v>
      </c>
    </row>
    <row r="515" spans="1:12" s="366" customFormat="1" ht="20.399999999999999" x14ac:dyDescent="0.3">
      <c r="A515" s="361" t="s">
        <v>575</v>
      </c>
      <c r="B515" s="362" t="s">
        <v>177</v>
      </c>
      <c r="C515" s="362">
        <v>90.641300000000001</v>
      </c>
      <c r="D515" s="362"/>
      <c r="E515" s="362" t="s">
        <v>458</v>
      </c>
      <c r="F515" s="362">
        <v>10.5</v>
      </c>
      <c r="G515" s="362">
        <v>10.508900000000001</v>
      </c>
      <c r="H515" s="363" t="s">
        <v>178</v>
      </c>
      <c r="I515" s="364">
        <v>16502</v>
      </c>
      <c r="J515" s="364">
        <v>16502</v>
      </c>
      <c r="K515" s="364">
        <v>14957.63</v>
      </c>
      <c r="L515" s="365">
        <v>1</v>
      </c>
    </row>
    <row r="516" spans="1:12" s="366" customFormat="1" ht="20.399999999999999" x14ac:dyDescent="0.3">
      <c r="A516" s="361" t="s">
        <v>575</v>
      </c>
      <c r="B516" s="362" t="s">
        <v>177</v>
      </c>
      <c r="C516" s="362">
        <v>95.011899999999997</v>
      </c>
      <c r="D516" s="362"/>
      <c r="E516" s="362" t="s">
        <v>307</v>
      </c>
      <c r="F516" s="362">
        <v>10.5</v>
      </c>
      <c r="G516" s="362">
        <v>10.775600000000001</v>
      </c>
      <c r="H516" s="363" t="s">
        <v>178</v>
      </c>
      <c r="I516" s="364">
        <v>100000</v>
      </c>
      <c r="J516" s="364">
        <v>100000</v>
      </c>
      <c r="K516" s="364">
        <v>95011.88</v>
      </c>
      <c r="L516" s="365">
        <v>1</v>
      </c>
    </row>
    <row r="517" spans="1:12" s="366" customFormat="1" ht="20.399999999999999" x14ac:dyDescent="0.3">
      <c r="A517" s="361" t="s">
        <v>575</v>
      </c>
      <c r="B517" s="362" t="s">
        <v>177</v>
      </c>
      <c r="C517" s="362">
        <v>95.212900000000005</v>
      </c>
      <c r="D517" s="362"/>
      <c r="E517" s="362" t="s">
        <v>264</v>
      </c>
      <c r="F517" s="362">
        <v>10</v>
      </c>
      <c r="G517" s="362">
        <v>10.2486</v>
      </c>
      <c r="H517" s="363" t="s">
        <v>178</v>
      </c>
      <c r="I517" s="364">
        <v>7343</v>
      </c>
      <c r="J517" s="364">
        <v>7343</v>
      </c>
      <c r="K517" s="364">
        <v>6991.48</v>
      </c>
      <c r="L517" s="365">
        <v>1</v>
      </c>
    </row>
    <row r="518" spans="1:12" s="366" customFormat="1" ht="20.399999999999999" x14ac:dyDescent="0.3">
      <c r="A518" s="361" t="s">
        <v>575</v>
      </c>
      <c r="B518" s="362" t="s">
        <v>177</v>
      </c>
      <c r="C518" s="362">
        <v>98.890600000000006</v>
      </c>
      <c r="D518" s="362"/>
      <c r="E518" s="362" t="s">
        <v>459</v>
      </c>
      <c r="F518" s="362">
        <v>9.85</v>
      </c>
      <c r="G518" s="362">
        <v>10.290900000000001</v>
      </c>
      <c r="H518" s="363" t="s">
        <v>178</v>
      </c>
      <c r="I518" s="364">
        <v>180000</v>
      </c>
      <c r="J518" s="364">
        <v>180000</v>
      </c>
      <c r="K518" s="364">
        <v>178003.15</v>
      </c>
      <c r="L518" s="365">
        <v>1</v>
      </c>
    </row>
    <row r="519" spans="1:12" s="366" customFormat="1" ht="20.399999999999999" x14ac:dyDescent="0.3">
      <c r="A519" s="361" t="s">
        <v>575</v>
      </c>
      <c r="B519" s="362" t="s">
        <v>177</v>
      </c>
      <c r="C519" s="362">
        <v>99.157200000000003</v>
      </c>
      <c r="D519" s="362"/>
      <c r="E519" s="362" t="s">
        <v>312</v>
      </c>
      <c r="F519" s="362">
        <v>9</v>
      </c>
      <c r="G519" s="362">
        <v>9.3757999999999999</v>
      </c>
      <c r="H519" s="363" t="s">
        <v>178</v>
      </c>
      <c r="I519" s="364">
        <v>252000</v>
      </c>
      <c r="J519" s="364">
        <v>252000</v>
      </c>
      <c r="K519" s="364">
        <v>249876.05</v>
      </c>
      <c r="L519" s="365">
        <v>1</v>
      </c>
    </row>
    <row r="520" spans="1:12" s="366" customFormat="1" ht="20.399999999999999" x14ac:dyDescent="0.3">
      <c r="A520" s="361" t="s">
        <v>575</v>
      </c>
      <c r="B520" s="362" t="s">
        <v>177</v>
      </c>
      <c r="C520" s="362">
        <v>99.206299999999999</v>
      </c>
      <c r="D520" s="362"/>
      <c r="E520" s="362" t="s">
        <v>460</v>
      </c>
      <c r="F520" s="362">
        <v>9</v>
      </c>
      <c r="G520" s="362">
        <v>9.3782999999999994</v>
      </c>
      <c r="H520" s="363" t="s">
        <v>178</v>
      </c>
      <c r="I520" s="364">
        <v>120000</v>
      </c>
      <c r="J520" s="364">
        <v>120000</v>
      </c>
      <c r="K520" s="364">
        <v>119047.62</v>
      </c>
      <c r="L520" s="365">
        <v>1</v>
      </c>
    </row>
    <row r="521" spans="1:12" s="366" customFormat="1" ht="20.399999999999999" x14ac:dyDescent="0.3">
      <c r="A521" s="361" t="s">
        <v>575</v>
      </c>
      <c r="B521" s="362" t="s">
        <v>177</v>
      </c>
      <c r="C521" s="362">
        <v>99.329499999999996</v>
      </c>
      <c r="D521" s="362"/>
      <c r="E521" s="362" t="s">
        <v>445</v>
      </c>
      <c r="F521" s="362">
        <v>9</v>
      </c>
      <c r="G521" s="362">
        <v>9.3842999999999996</v>
      </c>
      <c r="H521" s="363" t="s">
        <v>178</v>
      </c>
      <c r="I521" s="364">
        <v>50000</v>
      </c>
      <c r="J521" s="364">
        <v>50000</v>
      </c>
      <c r="K521" s="364">
        <v>49664.76</v>
      </c>
      <c r="L521" s="365">
        <v>1</v>
      </c>
    </row>
    <row r="522" spans="1:12" s="366" customFormat="1" ht="20.399999999999999" x14ac:dyDescent="0.3">
      <c r="A522" s="361" t="s">
        <v>574</v>
      </c>
      <c r="B522" s="362" t="s">
        <v>177</v>
      </c>
      <c r="C522" s="362">
        <v>91.368200000000002</v>
      </c>
      <c r="D522" s="362"/>
      <c r="E522" s="362" t="s">
        <v>461</v>
      </c>
      <c r="F522" s="362">
        <v>9.5</v>
      </c>
      <c r="G522" s="362">
        <v>9.5023999999999997</v>
      </c>
      <c r="H522" s="363" t="s">
        <v>178</v>
      </c>
      <c r="I522" s="364">
        <v>4000000</v>
      </c>
      <c r="J522" s="364">
        <v>4000000</v>
      </c>
      <c r="K522" s="364">
        <v>3654729.58</v>
      </c>
      <c r="L522" s="365">
        <v>1</v>
      </c>
    </row>
    <row r="523" spans="1:12" s="366" customFormat="1" ht="20.399999999999999" x14ac:dyDescent="0.3">
      <c r="A523" s="361" t="s">
        <v>550</v>
      </c>
      <c r="B523" s="362" t="s">
        <v>177</v>
      </c>
      <c r="C523" s="362">
        <v>90.932100000000005</v>
      </c>
      <c r="D523" s="362"/>
      <c r="E523" s="362" t="s">
        <v>304</v>
      </c>
      <c r="F523" s="362">
        <v>10</v>
      </c>
      <c r="G523" s="362">
        <v>10.001300000000001</v>
      </c>
      <c r="H523" s="363" t="s">
        <v>178</v>
      </c>
      <c r="I523" s="364">
        <v>20500</v>
      </c>
      <c r="J523" s="364">
        <v>20500</v>
      </c>
      <c r="K523" s="364">
        <v>18641.07</v>
      </c>
      <c r="L523" s="365">
        <v>2</v>
      </c>
    </row>
    <row r="524" spans="1:12" s="366" customFormat="1" ht="20.399999999999999" x14ac:dyDescent="0.3">
      <c r="A524" s="361" t="s">
        <v>550</v>
      </c>
      <c r="B524" s="362" t="s">
        <v>177</v>
      </c>
      <c r="C524" s="362">
        <v>90.954999999999998</v>
      </c>
      <c r="D524" s="362"/>
      <c r="E524" s="362" t="s">
        <v>461</v>
      </c>
      <c r="F524" s="362">
        <v>10</v>
      </c>
      <c r="G524" s="362">
        <v>10.002700000000001</v>
      </c>
      <c r="H524" s="363" t="s">
        <v>178</v>
      </c>
      <c r="I524" s="364">
        <v>320000</v>
      </c>
      <c r="J524" s="364">
        <v>320000</v>
      </c>
      <c r="K524" s="364">
        <v>291056.09000000003</v>
      </c>
      <c r="L524" s="365">
        <v>1</v>
      </c>
    </row>
    <row r="525" spans="1:12" s="366" customFormat="1" ht="20.399999999999999" x14ac:dyDescent="0.3">
      <c r="A525" s="361" t="s">
        <v>550</v>
      </c>
      <c r="B525" s="362" t="s">
        <v>177</v>
      </c>
      <c r="C525" s="362">
        <v>94.557699999999997</v>
      </c>
      <c r="D525" s="362"/>
      <c r="E525" s="362" t="s">
        <v>462</v>
      </c>
      <c r="F525" s="362">
        <v>9.25</v>
      </c>
      <c r="G525" s="362">
        <v>9.4103999999999992</v>
      </c>
      <c r="H525" s="363" t="s">
        <v>178</v>
      </c>
      <c r="I525" s="364">
        <v>2100</v>
      </c>
      <c r="J525" s="364">
        <v>2100</v>
      </c>
      <c r="K525" s="364">
        <v>1985.71</v>
      </c>
      <c r="L525" s="365">
        <v>1</v>
      </c>
    </row>
    <row r="526" spans="1:12" s="366" customFormat="1" ht="20.399999999999999" x14ac:dyDescent="0.3">
      <c r="A526" s="361" t="s">
        <v>550</v>
      </c>
      <c r="B526" s="362" t="s">
        <v>177</v>
      </c>
      <c r="C526" s="362">
        <v>95.441299999999998</v>
      </c>
      <c r="D526" s="362"/>
      <c r="E526" s="362" t="s">
        <v>264</v>
      </c>
      <c r="F526" s="362">
        <v>9.5</v>
      </c>
      <c r="G526" s="362">
        <v>9.7242999999999995</v>
      </c>
      <c r="H526" s="363" t="s">
        <v>178</v>
      </c>
      <c r="I526" s="364">
        <v>16600</v>
      </c>
      <c r="J526" s="364">
        <v>16600</v>
      </c>
      <c r="K526" s="364">
        <v>15843.26</v>
      </c>
      <c r="L526" s="365">
        <v>1</v>
      </c>
    </row>
    <row r="527" spans="1:12" s="366" customFormat="1" ht="20.399999999999999" x14ac:dyDescent="0.3">
      <c r="A527" s="361" t="s">
        <v>550</v>
      </c>
      <c r="B527" s="362" t="s">
        <v>177</v>
      </c>
      <c r="C527" s="362">
        <v>95.465400000000002</v>
      </c>
      <c r="D527" s="362"/>
      <c r="E527" s="362" t="s">
        <v>307</v>
      </c>
      <c r="F527" s="362">
        <v>9.5</v>
      </c>
      <c r="G527" s="362">
        <v>9.7256</v>
      </c>
      <c r="H527" s="363" t="s">
        <v>178</v>
      </c>
      <c r="I527" s="364">
        <v>514105</v>
      </c>
      <c r="J527" s="364">
        <v>514105</v>
      </c>
      <c r="K527" s="364">
        <v>490792.37</v>
      </c>
      <c r="L527" s="365">
        <v>3</v>
      </c>
    </row>
    <row r="528" spans="1:12" s="366" customFormat="1" ht="20.399999999999999" x14ac:dyDescent="0.3">
      <c r="A528" s="361" t="s">
        <v>550</v>
      </c>
      <c r="B528" s="362" t="s">
        <v>177</v>
      </c>
      <c r="C528" s="362">
        <v>95.617500000000007</v>
      </c>
      <c r="D528" s="362"/>
      <c r="E528" s="362" t="s">
        <v>451</v>
      </c>
      <c r="F528" s="362">
        <v>11</v>
      </c>
      <c r="G528" s="362">
        <v>11.3551</v>
      </c>
      <c r="H528" s="363" t="s">
        <v>178</v>
      </c>
      <c r="I528" s="364">
        <v>490000</v>
      </c>
      <c r="J528" s="364">
        <v>490000</v>
      </c>
      <c r="K528" s="364">
        <v>468525.89</v>
      </c>
      <c r="L528" s="365">
        <v>2</v>
      </c>
    </row>
    <row r="529" spans="1:12" s="366" customFormat="1" ht="20.399999999999999" x14ac:dyDescent="0.3">
      <c r="A529" s="361" t="s">
        <v>550</v>
      </c>
      <c r="B529" s="362" t="s">
        <v>177</v>
      </c>
      <c r="C529" s="362">
        <v>95.647999999999996</v>
      </c>
      <c r="D529" s="362"/>
      <c r="E529" s="362" t="s">
        <v>271</v>
      </c>
      <c r="F529" s="362">
        <v>9</v>
      </c>
      <c r="G529" s="362">
        <v>9.2002000000000006</v>
      </c>
      <c r="H529" s="363" t="s">
        <v>178</v>
      </c>
      <c r="I529" s="364">
        <v>49093</v>
      </c>
      <c r="J529" s="364">
        <v>49093</v>
      </c>
      <c r="K529" s="364">
        <v>46956.480000000003</v>
      </c>
      <c r="L529" s="365">
        <v>1</v>
      </c>
    </row>
    <row r="530" spans="1:12" s="366" customFormat="1" ht="20.399999999999999" x14ac:dyDescent="0.3">
      <c r="A530" s="361" t="s">
        <v>550</v>
      </c>
      <c r="B530" s="362" t="s">
        <v>177</v>
      </c>
      <c r="C530" s="362">
        <v>96.193700000000007</v>
      </c>
      <c r="D530" s="362"/>
      <c r="E530" s="362" t="s">
        <v>463</v>
      </c>
      <c r="F530" s="362">
        <v>9.25</v>
      </c>
      <c r="G530" s="362">
        <v>9.4959000000000007</v>
      </c>
      <c r="H530" s="363" t="s">
        <v>178</v>
      </c>
      <c r="I530" s="364">
        <v>10000</v>
      </c>
      <c r="J530" s="364">
        <v>10000</v>
      </c>
      <c r="K530" s="364">
        <v>9619.3700000000008</v>
      </c>
      <c r="L530" s="365">
        <v>1</v>
      </c>
    </row>
    <row r="531" spans="1:12" s="366" customFormat="1" ht="20.399999999999999" x14ac:dyDescent="0.3">
      <c r="A531" s="361" t="s">
        <v>550</v>
      </c>
      <c r="B531" s="362" t="s">
        <v>177</v>
      </c>
      <c r="C531" s="362">
        <v>96.284599999999998</v>
      </c>
      <c r="D531" s="362"/>
      <c r="E531" s="362" t="s">
        <v>464</v>
      </c>
      <c r="F531" s="362">
        <v>9.4499999999999993</v>
      </c>
      <c r="G531" s="362">
        <v>9.7157</v>
      </c>
      <c r="H531" s="363" t="s">
        <v>178</v>
      </c>
      <c r="I531" s="364">
        <v>100000</v>
      </c>
      <c r="J531" s="364">
        <v>100000</v>
      </c>
      <c r="K531" s="364">
        <v>96284.62</v>
      </c>
      <c r="L531" s="365">
        <v>1</v>
      </c>
    </row>
    <row r="532" spans="1:12" s="366" customFormat="1" ht="20.399999999999999" x14ac:dyDescent="0.3">
      <c r="A532" s="361" t="s">
        <v>550</v>
      </c>
      <c r="B532" s="362" t="s">
        <v>177</v>
      </c>
      <c r="C532" s="362">
        <v>97.680099999999996</v>
      </c>
      <c r="D532" s="362"/>
      <c r="E532" s="362" t="s">
        <v>311</v>
      </c>
      <c r="F532" s="362">
        <v>9.5</v>
      </c>
      <c r="G532" s="362">
        <v>9.8437999999999999</v>
      </c>
      <c r="H532" s="363" t="s">
        <v>178</v>
      </c>
      <c r="I532" s="364">
        <v>1000000</v>
      </c>
      <c r="J532" s="364">
        <v>1000000</v>
      </c>
      <c r="K532" s="364">
        <v>976800.98</v>
      </c>
      <c r="L532" s="365">
        <v>2</v>
      </c>
    </row>
    <row r="533" spans="1:12" s="367" customFormat="1" ht="20.399999999999999" x14ac:dyDescent="0.3">
      <c r="A533" s="361" t="s">
        <v>550</v>
      </c>
      <c r="B533" s="362" t="s">
        <v>177</v>
      </c>
      <c r="C533" s="362">
        <v>97.739800000000002</v>
      </c>
      <c r="D533" s="362"/>
      <c r="E533" s="362" t="s">
        <v>311</v>
      </c>
      <c r="F533" s="362">
        <v>9.25</v>
      </c>
      <c r="G533" s="362">
        <v>9.5757999999999992</v>
      </c>
      <c r="H533" s="363" t="s">
        <v>178</v>
      </c>
      <c r="I533" s="364">
        <v>163660</v>
      </c>
      <c r="J533" s="364">
        <v>163660</v>
      </c>
      <c r="K533" s="364">
        <v>159960.9</v>
      </c>
      <c r="L533" s="365">
        <v>1</v>
      </c>
    </row>
    <row r="534" spans="1:12" s="367" customFormat="1" ht="20.399999999999999" x14ac:dyDescent="0.3">
      <c r="A534" s="361" t="s">
        <v>550</v>
      </c>
      <c r="B534" s="362" t="s">
        <v>177</v>
      </c>
      <c r="C534" s="362">
        <v>97.919200000000004</v>
      </c>
      <c r="D534" s="362"/>
      <c r="E534" s="362" t="s">
        <v>311</v>
      </c>
      <c r="F534" s="362">
        <v>8.5</v>
      </c>
      <c r="G534" s="362">
        <v>8.7748000000000008</v>
      </c>
      <c r="H534" s="363" t="s">
        <v>178</v>
      </c>
      <c r="I534" s="364">
        <v>1043</v>
      </c>
      <c r="J534" s="364">
        <v>1043</v>
      </c>
      <c r="K534" s="364">
        <v>1021.3</v>
      </c>
      <c r="L534" s="365">
        <v>1</v>
      </c>
    </row>
    <row r="535" spans="1:12" s="366" customFormat="1" ht="20.399999999999999" x14ac:dyDescent="0.3">
      <c r="A535" s="361" t="s">
        <v>551</v>
      </c>
      <c r="B535" s="362" t="s">
        <v>177</v>
      </c>
      <c r="C535" s="362">
        <v>95.441299999999998</v>
      </c>
      <c r="D535" s="362"/>
      <c r="E535" s="362" t="s">
        <v>264</v>
      </c>
      <c r="F535" s="362">
        <v>9.5</v>
      </c>
      <c r="G535" s="362">
        <v>9.7242999999999995</v>
      </c>
      <c r="H535" s="363" t="s">
        <v>178</v>
      </c>
      <c r="I535" s="364">
        <v>5345</v>
      </c>
      <c r="J535" s="364">
        <v>5345</v>
      </c>
      <c r="K535" s="364">
        <v>5101.34</v>
      </c>
      <c r="L535" s="365">
        <v>1</v>
      </c>
    </row>
    <row r="536" spans="1:12" s="366" customFormat="1" ht="20.399999999999999" x14ac:dyDescent="0.3">
      <c r="A536" s="361" t="s">
        <v>538</v>
      </c>
      <c r="B536" s="362" t="s">
        <v>177</v>
      </c>
      <c r="C536" s="362">
        <v>95.846599999999995</v>
      </c>
      <c r="D536" s="362"/>
      <c r="E536" s="362" t="s">
        <v>465</v>
      </c>
      <c r="F536" s="362">
        <v>9.75</v>
      </c>
      <c r="G536" s="362">
        <v>10.015000000000001</v>
      </c>
      <c r="H536" s="363" t="s">
        <v>178</v>
      </c>
      <c r="I536" s="364">
        <v>219809</v>
      </c>
      <c r="J536" s="364">
        <v>219809</v>
      </c>
      <c r="K536" s="364">
        <v>210679.55</v>
      </c>
      <c r="L536" s="365">
        <v>1</v>
      </c>
    </row>
    <row r="537" spans="1:12" s="366" customFormat="1" ht="20.399999999999999" x14ac:dyDescent="0.3">
      <c r="A537" s="361" t="s">
        <v>538</v>
      </c>
      <c r="B537" s="362" t="s">
        <v>177</v>
      </c>
      <c r="C537" s="362">
        <v>96.980099999999993</v>
      </c>
      <c r="D537" s="362"/>
      <c r="E537" s="362" t="s">
        <v>270</v>
      </c>
      <c r="F537" s="362">
        <v>9.5</v>
      </c>
      <c r="G537" s="362">
        <v>9.8066999999999993</v>
      </c>
      <c r="H537" s="363" t="s">
        <v>178</v>
      </c>
      <c r="I537" s="364">
        <v>18500</v>
      </c>
      <c r="J537" s="364">
        <v>18500</v>
      </c>
      <c r="K537" s="364">
        <v>17941.330000000002</v>
      </c>
      <c r="L537" s="365">
        <v>1</v>
      </c>
    </row>
    <row r="538" spans="1:12" s="366" customFormat="1" ht="20.399999999999999" x14ac:dyDescent="0.3">
      <c r="A538" s="361" t="s">
        <v>538</v>
      </c>
      <c r="B538" s="362" t="s">
        <v>177</v>
      </c>
      <c r="C538" s="362">
        <v>97.378900000000002</v>
      </c>
      <c r="D538" s="362"/>
      <c r="E538" s="362" t="s">
        <v>466</v>
      </c>
      <c r="F538" s="362">
        <v>9.5</v>
      </c>
      <c r="G538" s="362">
        <v>9.8277999999999999</v>
      </c>
      <c r="H538" s="363" t="s">
        <v>178</v>
      </c>
      <c r="I538" s="364">
        <v>30000</v>
      </c>
      <c r="J538" s="364">
        <v>30000</v>
      </c>
      <c r="K538" s="364">
        <v>29213.67</v>
      </c>
      <c r="L538" s="365">
        <v>1</v>
      </c>
    </row>
    <row r="539" spans="1:12" s="366" customFormat="1" ht="20.399999999999999" x14ac:dyDescent="0.3">
      <c r="A539" s="361" t="s">
        <v>552</v>
      </c>
      <c r="B539" s="362" t="s">
        <v>177</v>
      </c>
      <c r="C539" s="362">
        <v>90.932100000000005</v>
      </c>
      <c r="D539" s="362"/>
      <c r="E539" s="362" t="s">
        <v>304</v>
      </c>
      <c r="F539" s="362">
        <v>10</v>
      </c>
      <c r="G539" s="362">
        <v>10.001300000000001</v>
      </c>
      <c r="H539" s="363" t="s">
        <v>178</v>
      </c>
      <c r="I539" s="364">
        <v>33000</v>
      </c>
      <c r="J539" s="364">
        <v>33000</v>
      </c>
      <c r="K539" s="364">
        <v>30007.58</v>
      </c>
      <c r="L539" s="365">
        <v>1</v>
      </c>
    </row>
    <row r="540" spans="1:12" s="366" customFormat="1" ht="20.399999999999999" x14ac:dyDescent="0.3">
      <c r="A540" s="361" t="s">
        <v>552</v>
      </c>
      <c r="B540" s="362" t="s">
        <v>177</v>
      </c>
      <c r="C540" s="362">
        <v>94.775499999999994</v>
      </c>
      <c r="D540" s="362"/>
      <c r="E540" s="362" t="s">
        <v>273</v>
      </c>
      <c r="F540" s="362">
        <v>10.5</v>
      </c>
      <c r="G540" s="362">
        <v>10.7614</v>
      </c>
      <c r="H540" s="363" t="s">
        <v>178</v>
      </c>
      <c r="I540" s="364">
        <v>106000</v>
      </c>
      <c r="J540" s="364">
        <v>106000</v>
      </c>
      <c r="K540" s="364">
        <v>100462.03</v>
      </c>
      <c r="L540" s="365">
        <v>1</v>
      </c>
    </row>
    <row r="541" spans="1:12" s="366" customFormat="1" ht="20.399999999999999" x14ac:dyDescent="0.3">
      <c r="A541" s="361" t="s">
        <v>552</v>
      </c>
      <c r="B541" s="362" t="s">
        <v>177</v>
      </c>
      <c r="C541" s="362">
        <v>94.801699999999997</v>
      </c>
      <c r="D541" s="362"/>
      <c r="E541" s="362" t="s">
        <v>287</v>
      </c>
      <c r="F541" s="362">
        <v>10.5</v>
      </c>
      <c r="G541" s="362">
        <v>10.763</v>
      </c>
      <c r="H541" s="363" t="s">
        <v>178</v>
      </c>
      <c r="I541" s="364">
        <v>422000</v>
      </c>
      <c r="J541" s="364">
        <v>422000</v>
      </c>
      <c r="K541" s="364">
        <v>400063.2</v>
      </c>
      <c r="L541" s="365">
        <v>1</v>
      </c>
    </row>
    <row r="542" spans="1:12" s="366" customFormat="1" ht="20.399999999999999" x14ac:dyDescent="0.3">
      <c r="A542" s="361" t="s">
        <v>552</v>
      </c>
      <c r="B542" s="362" t="s">
        <v>177</v>
      </c>
      <c r="C542" s="362">
        <v>94.8279</v>
      </c>
      <c r="D542" s="362"/>
      <c r="E542" s="362" t="s">
        <v>467</v>
      </c>
      <c r="F542" s="362">
        <v>10.5</v>
      </c>
      <c r="G542" s="362">
        <v>10.7646</v>
      </c>
      <c r="H542" s="363" t="s">
        <v>178</v>
      </c>
      <c r="I542" s="364">
        <v>526000</v>
      </c>
      <c r="J542" s="364">
        <v>526000</v>
      </c>
      <c r="K542" s="364">
        <v>498794.9</v>
      </c>
      <c r="L542" s="365">
        <v>1</v>
      </c>
    </row>
    <row r="543" spans="1:12" s="366" customFormat="1" ht="20.399999999999999" x14ac:dyDescent="0.3">
      <c r="A543" s="361" t="s">
        <v>552</v>
      </c>
      <c r="B543" s="362" t="s">
        <v>177</v>
      </c>
      <c r="C543" s="362">
        <v>94.959199999999996</v>
      </c>
      <c r="D543" s="362"/>
      <c r="E543" s="362" t="s">
        <v>271</v>
      </c>
      <c r="F543" s="362">
        <v>10.5</v>
      </c>
      <c r="G543" s="362">
        <v>10.772500000000001</v>
      </c>
      <c r="H543" s="363" t="s">
        <v>178</v>
      </c>
      <c r="I543" s="364">
        <v>526000</v>
      </c>
      <c r="J543" s="364">
        <v>526000</v>
      </c>
      <c r="K543" s="364">
        <v>499485.64</v>
      </c>
      <c r="L543" s="365">
        <v>1</v>
      </c>
    </row>
    <row r="544" spans="1:12" s="366" customFormat="1" ht="20.399999999999999" x14ac:dyDescent="0.3">
      <c r="A544" s="361" t="s">
        <v>552</v>
      </c>
      <c r="B544" s="362" t="s">
        <v>177</v>
      </c>
      <c r="C544" s="362">
        <v>95.302400000000006</v>
      </c>
      <c r="D544" s="362"/>
      <c r="E544" s="362" t="s">
        <v>271</v>
      </c>
      <c r="F544" s="362">
        <v>9.75</v>
      </c>
      <c r="G544" s="362">
        <v>9.9848999999999997</v>
      </c>
      <c r="H544" s="363" t="s">
        <v>178</v>
      </c>
      <c r="I544" s="364">
        <v>40400</v>
      </c>
      <c r="J544" s="364">
        <v>40400</v>
      </c>
      <c r="K544" s="364">
        <v>38502.160000000003</v>
      </c>
      <c r="L544" s="365">
        <v>1</v>
      </c>
    </row>
    <row r="545" spans="1:12" s="366" customFormat="1" ht="20.399999999999999" x14ac:dyDescent="0.3">
      <c r="A545" s="361" t="s">
        <v>552</v>
      </c>
      <c r="B545" s="362" t="s">
        <v>177</v>
      </c>
      <c r="C545" s="362">
        <v>95.647999999999996</v>
      </c>
      <c r="D545" s="362"/>
      <c r="E545" s="362" t="s">
        <v>317</v>
      </c>
      <c r="F545" s="362">
        <v>9.75</v>
      </c>
      <c r="G545" s="362">
        <v>10.004</v>
      </c>
      <c r="H545" s="363" t="s">
        <v>178</v>
      </c>
      <c r="I545" s="364">
        <v>245700</v>
      </c>
      <c r="J545" s="364">
        <v>245700</v>
      </c>
      <c r="K545" s="364">
        <v>235007.17</v>
      </c>
      <c r="L545" s="365">
        <v>2</v>
      </c>
    </row>
    <row r="546" spans="1:12" s="366" customFormat="1" ht="20.399999999999999" x14ac:dyDescent="0.3">
      <c r="A546" s="361" t="s">
        <v>552</v>
      </c>
      <c r="B546" s="362" t="s">
        <v>177</v>
      </c>
      <c r="C546" s="362">
        <v>96.633899999999997</v>
      </c>
      <c r="D546" s="362"/>
      <c r="E546" s="362" t="s">
        <v>468</v>
      </c>
      <c r="F546" s="362">
        <v>9.5</v>
      </c>
      <c r="G546" s="362">
        <v>9.7881999999999998</v>
      </c>
      <c r="H546" s="363" t="s">
        <v>178</v>
      </c>
      <c r="I546" s="364">
        <v>100000</v>
      </c>
      <c r="J546" s="364">
        <v>100000</v>
      </c>
      <c r="K546" s="364">
        <v>96633.919999999998</v>
      </c>
      <c r="L546" s="365">
        <v>1</v>
      </c>
    </row>
    <row r="547" spans="1:12" s="366" customFormat="1" ht="20.399999999999999" x14ac:dyDescent="0.3">
      <c r="A547" s="361" t="s">
        <v>552</v>
      </c>
      <c r="B547" s="362" t="s">
        <v>177</v>
      </c>
      <c r="C547" s="362">
        <v>96.683199999999999</v>
      </c>
      <c r="D547" s="362"/>
      <c r="E547" s="362" t="s">
        <v>469</v>
      </c>
      <c r="F547" s="362">
        <v>9.5</v>
      </c>
      <c r="G547" s="362">
        <v>9.7908000000000008</v>
      </c>
      <c r="H547" s="363" t="s">
        <v>178</v>
      </c>
      <c r="I547" s="364">
        <v>120000</v>
      </c>
      <c r="J547" s="364">
        <v>120000</v>
      </c>
      <c r="K547" s="364">
        <v>116019.87</v>
      </c>
      <c r="L547" s="365">
        <v>1</v>
      </c>
    </row>
    <row r="548" spans="1:12" s="366" customFormat="1" ht="20.399999999999999" x14ac:dyDescent="0.3">
      <c r="A548" s="361" t="s">
        <v>552</v>
      </c>
      <c r="B548" s="362" t="s">
        <v>177</v>
      </c>
      <c r="C548" s="362">
        <v>96.856200000000001</v>
      </c>
      <c r="D548" s="362"/>
      <c r="E548" s="362" t="s">
        <v>441</v>
      </c>
      <c r="F548" s="362">
        <v>9.5</v>
      </c>
      <c r="G548" s="362">
        <v>9.8001000000000005</v>
      </c>
      <c r="H548" s="363" t="s">
        <v>178</v>
      </c>
      <c r="I548" s="364">
        <v>200000</v>
      </c>
      <c r="J548" s="364">
        <v>200000</v>
      </c>
      <c r="K548" s="364">
        <v>193712.42</v>
      </c>
      <c r="L548" s="365">
        <v>1</v>
      </c>
    </row>
    <row r="549" spans="1:12" s="366" customFormat="1" ht="20.399999999999999" x14ac:dyDescent="0.3">
      <c r="A549" s="361" t="s">
        <v>539</v>
      </c>
      <c r="B549" s="362" t="s">
        <v>177</v>
      </c>
      <c r="C549" s="362">
        <v>90.521600000000007</v>
      </c>
      <c r="D549" s="362"/>
      <c r="E549" s="362" t="s">
        <v>304</v>
      </c>
      <c r="F549" s="362">
        <v>10.5</v>
      </c>
      <c r="G549" s="362">
        <v>10.5015</v>
      </c>
      <c r="H549" s="363" t="s">
        <v>178</v>
      </c>
      <c r="I549" s="364">
        <v>76610</v>
      </c>
      <c r="J549" s="364">
        <v>76610</v>
      </c>
      <c r="K549" s="364">
        <v>69348.61</v>
      </c>
      <c r="L549" s="365">
        <v>7</v>
      </c>
    </row>
    <row r="550" spans="1:12" s="366" customFormat="1" ht="20.399999999999999" x14ac:dyDescent="0.3">
      <c r="A550" s="361" t="s">
        <v>539</v>
      </c>
      <c r="B550" s="362" t="s">
        <v>177</v>
      </c>
      <c r="C550" s="362">
        <v>90.545500000000004</v>
      </c>
      <c r="D550" s="362"/>
      <c r="E550" s="362" t="s">
        <v>461</v>
      </c>
      <c r="F550" s="362">
        <v>10.5</v>
      </c>
      <c r="G550" s="362">
        <v>10.503</v>
      </c>
      <c r="H550" s="363" t="s">
        <v>178</v>
      </c>
      <c r="I550" s="364">
        <v>116575</v>
      </c>
      <c r="J550" s="364">
        <v>116575</v>
      </c>
      <c r="K550" s="364">
        <v>105553.46</v>
      </c>
      <c r="L550" s="365">
        <v>3</v>
      </c>
    </row>
    <row r="551" spans="1:12" s="366" customFormat="1" ht="20.399999999999999" x14ac:dyDescent="0.3">
      <c r="A551" s="361" t="s">
        <v>539</v>
      </c>
      <c r="B551" s="362" t="s">
        <v>177</v>
      </c>
      <c r="C551" s="362">
        <v>92.599699999999999</v>
      </c>
      <c r="D551" s="362"/>
      <c r="E551" s="362" t="s">
        <v>470</v>
      </c>
      <c r="F551" s="362">
        <v>10.5</v>
      </c>
      <c r="G551" s="362">
        <v>10.6294</v>
      </c>
      <c r="H551" s="363" t="s">
        <v>178</v>
      </c>
      <c r="I551" s="364">
        <v>1000000</v>
      </c>
      <c r="J551" s="364">
        <v>1000000</v>
      </c>
      <c r="K551" s="364">
        <v>925997.38</v>
      </c>
      <c r="L551" s="365">
        <v>1</v>
      </c>
    </row>
    <row r="552" spans="1:12" s="366" customFormat="1" ht="20.399999999999999" x14ac:dyDescent="0.3">
      <c r="A552" s="361" t="s">
        <v>539</v>
      </c>
      <c r="B552" s="362" t="s">
        <v>177</v>
      </c>
      <c r="C552" s="362">
        <v>94.566400000000002</v>
      </c>
      <c r="D552" s="362"/>
      <c r="E552" s="362" t="s">
        <v>471</v>
      </c>
      <c r="F552" s="362">
        <v>10.5</v>
      </c>
      <c r="G552" s="362">
        <v>10.748799999999999</v>
      </c>
      <c r="H552" s="363" t="s">
        <v>178</v>
      </c>
      <c r="I552" s="364">
        <v>500000</v>
      </c>
      <c r="J552" s="364">
        <v>500000</v>
      </c>
      <c r="K552" s="364">
        <v>472831.86</v>
      </c>
      <c r="L552" s="365">
        <v>3</v>
      </c>
    </row>
    <row r="553" spans="1:12" s="367" customFormat="1" ht="20.399999999999999" x14ac:dyDescent="0.3">
      <c r="A553" s="361" t="s">
        <v>539</v>
      </c>
      <c r="B553" s="362" t="s">
        <v>177</v>
      </c>
      <c r="C553" s="362">
        <v>95.037000000000006</v>
      </c>
      <c r="D553" s="362"/>
      <c r="E553" s="362" t="s">
        <v>287</v>
      </c>
      <c r="F553" s="362">
        <v>10</v>
      </c>
      <c r="G553" s="362">
        <v>10.2385</v>
      </c>
      <c r="H553" s="363" t="s">
        <v>178</v>
      </c>
      <c r="I553" s="364">
        <v>15755</v>
      </c>
      <c r="J553" s="364">
        <v>15755</v>
      </c>
      <c r="K553" s="364">
        <v>14973.07</v>
      </c>
      <c r="L553" s="365">
        <v>1</v>
      </c>
    </row>
    <row r="554" spans="1:12" s="367" customFormat="1" ht="20.399999999999999" x14ac:dyDescent="0.3">
      <c r="A554" s="361" t="s">
        <v>539</v>
      </c>
      <c r="B554" s="362" t="s">
        <v>177</v>
      </c>
      <c r="C554" s="362">
        <v>95.212900000000005</v>
      </c>
      <c r="D554" s="362"/>
      <c r="E554" s="362" t="s">
        <v>264</v>
      </c>
      <c r="F554" s="362">
        <v>10</v>
      </c>
      <c r="G554" s="362">
        <v>10.2486</v>
      </c>
      <c r="H554" s="363" t="s">
        <v>178</v>
      </c>
      <c r="I554" s="364">
        <v>104848</v>
      </c>
      <c r="J554" s="364">
        <v>104848</v>
      </c>
      <c r="K554" s="364">
        <v>99828.83</v>
      </c>
      <c r="L554" s="365">
        <v>1</v>
      </c>
    </row>
    <row r="555" spans="1:12" s="366" customFormat="1" ht="20.399999999999999" x14ac:dyDescent="0.3">
      <c r="A555" s="361" t="s">
        <v>208</v>
      </c>
      <c r="B555" s="362" t="s">
        <v>208</v>
      </c>
      <c r="C555" s="362" t="s">
        <v>208</v>
      </c>
      <c r="D555" s="362" t="s">
        <v>208</v>
      </c>
      <c r="E555" s="362" t="s">
        <v>208</v>
      </c>
      <c r="F555" s="362" t="s">
        <v>208</v>
      </c>
      <c r="G555" s="362" t="s">
        <v>208</v>
      </c>
      <c r="H555" s="363" t="s">
        <v>208</v>
      </c>
      <c r="I555" s="370">
        <v>28948491</v>
      </c>
      <c r="J555" s="370">
        <v>28948491</v>
      </c>
      <c r="K555" s="370">
        <v>27197381.809999999</v>
      </c>
      <c r="L555" s="307">
        <v>154</v>
      </c>
    </row>
    <row r="556" spans="1:12" s="366" customFormat="1" ht="20.399999999999999" x14ac:dyDescent="0.3">
      <c r="A556" s="304" t="s">
        <v>472</v>
      </c>
      <c r="B556" s="362"/>
      <c r="C556" s="362"/>
      <c r="D556" s="362"/>
      <c r="E556" s="362"/>
      <c r="F556" s="362"/>
      <c r="G556" s="362"/>
      <c r="H556" s="363"/>
      <c r="I556" s="364"/>
      <c r="J556" s="364"/>
      <c r="K556" s="364"/>
      <c r="L556" s="365"/>
    </row>
    <row r="557" spans="1:12" s="366" customFormat="1" ht="20.399999999999999" x14ac:dyDescent="0.3">
      <c r="A557" s="361" t="s">
        <v>573</v>
      </c>
      <c r="B557" s="362" t="s">
        <v>177</v>
      </c>
      <c r="C557" s="362">
        <v>99.685000000000002</v>
      </c>
      <c r="D557" s="362">
        <v>8.5</v>
      </c>
      <c r="E557" s="362" t="s">
        <v>473</v>
      </c>
      <c r="F557" s="362">
        <v>11</v>
      </c>
      <c r="G557" s="362">
        <v>11.542299999999999</v>
      </c>
      <c r="H557" s="363" t="s">
        <v>178</v>
      </c>
      <c r="I557" s="364">
        <v>60905.39</v>
      </c>
      <c r="J557" s="364">
        <v>60251</v>
      </c>
      <c r="K557" s="364">
        <v>60061.2</v>
      </c>
      <c r="L557" s="365">
        <v>1</v>
      </c>
    </row>
    <row r="558" spans="1:12" s="366" customFormat="1" ht="20.399999999999999" x14ac:dyDescent="0.3">
      <c r="A558" s="361" t="s">
        <v>208</v>
      </c>
      <c r="B558" s="362" t="s">
        <v>208</v>
      </c>
      <c r="C558" s="362" t="s">
        <v>208</v>
      </c>
      <c r="D558" s="362" t="s">
        <v>208</v>
      </c>
      <c r="E558" s="362" t="s">
        <v>208</v>
      </c>
      <c r="F558" s="362" t="s">
        <v>208</v>
      </c>
      <c r="G558" s="362" t="s">
        <v>208</v>
      </c>
      <c r="H558" s="363" t="s">
        <v>208</v>
      </c>
      <c r="I558" s="370">
        <v>60905.39</v>
      </c>
      <c r="J558" s="370">
        <v>60251</v>
      </c>
      <c r="K558" s="370">
        <v>60061.2</v>
      </c>
      <c r="L558" s="307">
        <v>1</v>
      </c>
    </row>
    <row r="559" spans="1:12" s="366" customFormat="1" ht="20.399999999999999" x14ac:dyDescent="0.3">
      <c r="A559" s="304" t="s">
        <v>474</v>
      </c>
      <c r="B559" s="362"/>
      <c r="C559" s="362"/>
      <c r="D559" s="362"/>
      <c r="E559" s="362"/>
      <c r="F559" s="362"/>
      <c r="G559" s="362"/>
      <c r="H559" s="363"/>
      <c r="I559" s="364"/>
      <c r="J559" s="364"/>
      <c r="K559" s="364"/>
      <c r="L559" s="365"/>
    </row>
    <row r="560" spans="1:12" s="366" customFormat="1" ht="20.399999999999999" x14ac:dyDescent="0.3">
      <c r="A560" s="361" t="s">
        <v>509</v>
      </c>
      <c r="B560" s="362" t="s">
        <v>177</v>
      </c>
      <c r="C560" s="362">
        <v>100.52849999999999</v>
      </c>
      <c r="D560" s="362">
        <v>7.75</v>
      </c>
      <c r="E560" s="362" t="s">
        <v>320</v>
      </c>
      <c r="F560" s="362">
        <v>5</v>
      </c>
      <c r="G560" s="362">
        <v>5.1017000000000001</v>
      </c>
      <c r="H560" s="363" t="s">
        <v>178</v>
      </c>
      <c r="I560" s="364">
        <v>2032291.66</v>
      </c>
      <c r="J560" s="364">
        <v>2000000</v>
      </c>
      <c r="K560" s="364">
        <v>2010570.74</v>
      </c>
      <c r="L560" s="365">
        <v>1</v>
      </c>
    </row>
    <row r="561" spans="1:12" s="366" customFormat="1" ht="20.399999999999999" x14ac:dyDescent="0.3">
      <c r="A561" s="361" t="s">
        <v>509</v>
      </c>
      <c r="B561" s="362" t="s">
        <v>177</v>
      </c>
      <c r="C561" s="362">
        <v>101.0087</v>
      </c>
      <c r="D561" s="362">
        <v>9.9499999999999993</v>
      </c>
      <c r="E561" s="362" t="s">
        <v>475</v>
      </c>
      <c r="F561" s="362">
        <v>8.6</v>
      </c>
      <c r="G561" s="362">
        <v>8.6442999999999994</v>
      </c>
      <c r="H561" s="363" t="s">
        <v>178</v>
      </c>
      <c r="I561" s="364">
        <v>220121.11</v>
      </c>
      <c r="J561" s="364">
        <v>200000</v>
      </c>
      <c r="K561" s="364">
        <v>202017.41</v>
      </c>
      <c r="L561" s="365">
        <v>1</v>
      </c>
    </row>
    <row r="562" spans="1:12" s="366" customFormat="1" ht="20.399999999999999" x14ac:dyDescent="0.3">
      <c r="A562" s="361" t="s">
        <v>509</v>
      </c>
      <c r="B562" s="362" t="s">
        <v>177</v>
      </c>
      <c r="C562" s="362">
        <v>101.154</v>
      </c>
      <c r="D562" s="362">
        <v>8.3000000000000007</v>
      </c>
      <c r="E562" s="362" t="s">
        <v>325</v>
      </c>
      <c r="F562" s="362">
        <v>2.25</v>
      </c>
      <c r="G562" s="362">
        <v>2.2706</v>
      </c>
      <c r="H562" s="363" t="s">
        <v>178</v>
      </c>
      <c r="I562" s="364">
        <v>3051874.98</v>
      </c>
      <c r="J562" s="364">
        <v>3000000</v>
      </c>
      <c r="K562" s="364">
        <v>3034620.3</v>
      </c>
      <c r="L562" s="365">
        <v>1</v>
      </c>
    </row>
    <row r="563" spans="1:12" s="366" customFormat="1" ht="20.399999999999999" x14ac:dyDescent="0.3">
      <c r="A563" s="361" t="s">
        <v>509</v>
      </c>
      <c r="B563" s="362" t="s">
        <v>177</v>
      </c>
      <c r="C563" s="362">
        <v>101.3398</v>
      </c>
      <c r="D563" s="362">
        <v>8.6</v>
      </c>
      <c r="E563" s="362" t="s">
        <v>476</v>
      </c>
      <c r="F563" s="362">
        <v>2.25</v>
      </c>
      <c r="G563" s="362">
        <v>2.27</v>
      </c>
      <c r="H563" s="363" t="s">
        <v>178</v>
      </c>
      <c r="I563" s="364">
        <v>1773506.11</v>
      </c>
      <c r="J563" s="364">
        <v>1700000</v>
      </c>
      <c r="K563" s="364">
        <v>1722776.44</v>
      </c>
      <c r="L563" s="365">
        <v>1</v>
      </c>
    </row>
    <row r="564" spans="1:12" s="366" customFormat="1" ht="20.399999999999999" x14ac:dyDescent="0.3">
      <c r="A564" s="361" t="s">
        <v>208</v>
      </c>
      <c r="B564" s="362" t="s">
        <v>208</v>
      </c>
      <c r="C564" s="362" t="s">
        <v>208</v>
      </c>
      <c r="D564" s="362" t="s">
        <v>208</v>
      </c>
      <c r="E564" s="362" t="s">
        <v>208</v>
      </c>
      <c r="F564" s="362" t="s">
        <v>208</v>
      </c>
      <c r="G564" s="362" t="s">
        <v>208</v>
      </c>
      <c r="H564" s="363" t="s">
        <v>208</v>
      </c>
      <c r="I564" s="370">
        <v>7077793.8600000003</v>
      </c>
      <c r="J564" s="370">
        <v>6900000</v>
      </c>
      <c r="K564" s="370">
        <v>6969984.8899999997</v>
      </c>
      <c r="L564" s="307">
        <v>4</v>
      </c>
    </row>
    <row r="565" spans="1:12" s="366" customFormat="1" ht="20.399999999999999" x14ac:dyDescent="0.3">
      <c r="A565" s="304" t="s">
        <v>494</v>
      </c>
      <c r="B565" s="362"/>
      <c r="C565" s="362"/>
      <c r="D565" s="362"/>
      <c r="E565" s="362"/>
      <c r="F565" s="362"/>
      <c r="G565" s="362"/>
      <c r="H565" s="363"/>
      <c r="J565" s="364"/>
      <c r="K565" s="364"/>
      <c r="L565" s="365"/>
    </row>
    <row r="566" spans="1:12" s="366" customFormat="1" ht="20.399999999999999" x14ac:dyDescent="0.3">
      <c r="A566" s="361" t="s">
        <v>509</v>
      </c>
      <c r="B566" s="362" t="s">
        <v>177</v>
      </c>
      <c r="C566" s="362"/>
      <c r="D566" s="362"/>
      <c r="E566" s="362" t="s">
        <v>307</v>
      </c>
      <c r="F566" s="362">
        <v>8.5</v>
      </c>
      <c r="G566" s="362"/>
      <c r="H566" s="363"/>
      <c r="I566" s="364">
        <v>4629.09</v>
      </c>
      <c r="J566" s="364">
        <v>4629.09</v>
      </c>
      <c r="K566" s="364">
        <v>4825.83</v>
      </c>
      <c r="L566" s="365">
        <v>1</v>
      </c>
    </row>
    <row r="567" spans="1:12" s="366" customFormat="1" ht="20.399999999999999" x14ac:dyDescent="0.3">
      <c r="A567" s="361" t="s">
        <v>555</v>
      </c>
      <c r="B567" s="362" t="s">
        <v>177</v>
      </c>
      <c r="C567" s="362"/>
      <c r="D567" s="362"/>
      <c r="E567" s="362" t="s">
        <v>307</v>
      </c>
      <c r="F567" s="362">
        <v>9.5</v>
      </c>
      <c r="G567" s="362"/>
      <c r="H567" s="363"/>
      <c r="I567" s="364">
        <v>25077.49</v>
      </c>
      <c r="J567" s="364">
        <v>25077</v>
      </c>
      <c r="K567" s="364">
        <v>26268.67</v>
      </c>
      <c r="L567" s="365">
        <v>1</v>
      </c>
    </row>
    <row r="568" spans="1:12" s="366" customFormat="1" ht="20.399999999999999" x14ac:dyDescent="0.3">
      <c r="A568" s="361" t="s">
        <v>559</v>
      </c>
      <c r="B568" s="362" t="s">
        <v>177</v>
      </c>
      <c r="C568" s="362"/>
      <c r="D568" s="362"/>
      <c r="E568" s="362" t="s">
        <v>496</v>
      </c>
      <c r="F568" s="362">
        <v>10</v>
      </c>
      <c r="G568" s="362"/>
      <c r="H568" s="363"/>
      <c r="I568" s="364">
        <v>10500.92</v>
      </c>
      <c r="J568" s="364">
        <v>10500.92</v>
      </c>
      <c r="K568" s="364">
        <v>10993.88</v>
      </c>
      <c r="L568" s="365">
        <v>1</v>
      </c>
    </row>
    <row r="569" spans="1:12" s="366" customFormat="1" ht="20.399999999999999" x14ac:dyDescent="0.3">
      <c r="A569" s="361" t="s">
        <v>559</v>
      </c>
      <c r="B569" s="362" t="s">
        <v>177</v>
      </c>
      <c r="C569" s="362"/>
      <c r="D569" s="362"/>
      <c r="E569" s="362" t="s">
        <v>284</v>
      </c>
      <c r="F569" s="362">
        <v>10</v>
      </c>
      <c r="G569" s="362"/>
      <c r="H569" s="363"/>
      <c r="I569" s="364">
        <v>16855.879999999997</v>
      </c>
      <c r="J569" s="364">
        <v>16855.879999999997</v>
      </c>
      <c r="K569" s="364">
        <v>17670.579999999998</v>
      </c>
      <c r="L569" s="365">
        <v>2</v>
      </c>
    </row>
    <row r="570" spans="1:12" s="366" customFormat="1" ht="20.399999999999999" x14ac:dyDescent="0.3">
      <c r="A570" s="361" t="s">
        <v>559</v>
      </c>
      <c r="B570" s="362" t="s">
        <v>177</v>
      </c>
      <c r="C570" s="362"/>
      <c r="D570" s="362"/>
      <c r="E570" s="362" t="s">
        <v>497</v>
      </c>
      <c r="F570" s="362">
        <v>10</v>
      </c>
      <c r="G570" s="362"/>
      <c r="H570" s="363"/>
      <c r="I570" s="364">
        <v>10718.72</v>
      </c>
      <c r="J570" s="364">
        <v>10718.72</v>
      </c>
      <c r="K570" s="364">
        <v>11239.77</v>
      </c>
      <c r="L570" s="365">
        <v>1</v>
      </c>
    </row>
    <row r="571" spans="1:12" s="366" customFormat="1" ht="20.399999999999999" x14ac:dyDescent="0.3">
      <c r="A571" s="361" t="s">
        <v>559</v>
      </c>
      <c r="B571" s="362" t="s">
        <v>177</v>
      </c>
      <c r="C571" s="362"/>
      <c r="D571" s="362"/>
      <c r="E571" s="362" t="s">
        <v>268</v>
      </c>
      <c r="F571" s="362">
        <v>10</v>
      </c>
      <c r="G571" s="362"/>
      <c r="H571" s="363"/>
      <c r="I571" s="364">
        <v>14024.52</v>
      </c>
      <c r="J571" s="364">
        <v>14024.52</v>
      </c>
      <c r="K571" s="364">
        <v>14714.06</v>
      </c>
      <c r="L571" s="365">
        <v>1</v>
      </c>
    </row>
    <row r="572" spans="1:12" s="366" customFormat="1" ht="20.399999999999999" x14ac:dyDescent="0.3">
      <c r="A572" s="361" t="s">
        <v>559</v>
      </c>
      <c r="B572" s="362" t="s">
        <v>177</v>
      </c>
      <c r="C572" s="362"/>
      <c r="D572" s="362"/>
      <c r="E572" s="362" t="s">
        <v>200</v>
      </c>
      <c r="F572" s="362">
        <v>9.5</v>
      </c>
      <c r="G572" s="362"/>
      <c r="H572" s="363"/>
      <c r="I572" s="364">
        <v>10078.530000000001</v>
      </c>
      <c r="J572" s="364">
        <v>10078.530000000001</v>
      </c>
      <c r="K572" s="364">
        <v>10551.94</v>
      </c>
      <c r="L572" s="365">
        <v>1</v>
      </c>
    </row>
    <row r="573" spans="1:12" s="366" customFormat="1" ht="20.399999999999999" x14ac:dyDescent="0.3">
      <c r="A573" s="361" t="s">
        <v>559</v>
      </c>
      <c r="B573" s="362" t="s">
        <v>177</v>
      </c>
      <c r="C573" s="362"/>
      <c r="D573" s="362"/>
      <c r="E573" s="362" t="s">
        <v>301</v>
      </c>
      <c r="F573" s="362">
        <v>10</v>
      </c>
      <c r="G573" s="362"/>
      <c r="H573" s="363"/>
      <c r="I573" s="364">
        <v>22397.48</v>
      </c>
      <c r="J573" s="364">
        <v>22397.48</v>
      </c>
      <c r="K573" s="364">
        <v>23511.13</v>
      </c>
      <c r="L573" s="365">
        <v>1</v>
      </c>
    </row>
    <row r="574" spans="1:12" s="366" customFormat="1" ht="20.399999999999999" x14ac:dyDescent="0.3">
      <c r="A574" s="361" t="s">
        <v>559</v>
      </c>
      <c r="B574" s="362" t="s">
        <v>177</v>
      </c>
      <c r="C574" s="362"/>
      <c r="D574" s="362"/>
      <c r="E574" s="362" t="s">
        <v>307</v>
      </c>
      <c r="F574" s="362">
        <v>9</v>
      </c>
      <c r="G574" s="362"/>
      <c r="H574" s="363"/>
      <c r="I574" s="364">
        <v>15641.78</v>
      </c>
      <c r="J574" s="364">
        <v>15641.78</v>
      </c>
      <c r="K574" s="364">
        <v>16345.66</v>
      </c>
      <c r="L574" s="365">
        <v>1</v>
      </c>
    </row>
    <row r="575" spans="1:12" s="366" customFormat="1" ht="20.399999999999999" x14ac:dyDescent="0.3">
      <c r="A575" s="361" t="s">
        <v>559</v>
      </c>
      <c r="B575" s="362" t="s">
        <v>177</v>
      </c>
      <c r="C575" s="362"/>
      <c r="D575" s="362"/>
      <c r="E575" s="362" t="s">
        <v>307</v>
      </c>
      <c r="F575" s="362">
        <v>9.5</v>
      </c>
      <c r="G575" s="362"/>
      <c r="H575" s="363"/>
      <c r="I575" s="364">
        <v>14886.33</v>
      </c>
      <c r="J575" s="364">
        <v>14886.33</v>
      </c>
      <c r="K575" s="364">
        <v>15593.43</v>
      </c>
      <c r="L575" s="365">
        <v>1</v>
      </c>
    </row>
    <row r="576" spans="1:12" s="366" customFormat="1" ht="20.399999999999999" x14ac:dyDescent="0.3">
      <c r="A576" s="361" t="s">
        <v>559</v>
      </c>
      <c r="B576" s="362" t="s">
        <v>177</v>
      </c>
      <c r="C576" s="362"/>
      <c r="D576" s="362"/>
      <c r="E576" s="362" t="s">
        <v>307</v>
      </c>
      <c r="F576" s="362">
        <v>10</v>
      </c>
      <c r="G576" s="362"/>
      <c r="H576" s="363"/>
      <c r="I576" s="364">
        <v>21224.48</v>
      </c>
      <c r="J576" s="364">
        <v>21224.48</v>
      </c>
      <c r="K576" s="364">
        <v>22285.7</v>
      </c>
      <c r="L576" s="365">
        <v>3</v>
      </c>
    </row>
    <row r="577" spans="1:12" s="366" customFormat="1" ht="20.399999999999999" x14ac:dyDescent="0.3">
      <c r="A577" s="361" t="s">
        <v>553</v>
      </c>
      <c r="B577" s="362" t="s">
        <v>177</v>
      </c>
      <c r="C577" s="362"/>
      <c r="D577" s="362"/>
      <c r="E577" s="362" t="s">
        <v>498</v>
      </c>
      <c r="F577" s="362">
        <v>8</v>
      </c>
      <c r="G577" s="362"/>
      <c r="H577" s="363"/>
      <c r="I577" s="364">
        <v>35300</v>
      </c>
      <c r="J577" s="364">
        <v>35300</v>
      </c>
      <c r="K577" s="364">
        <v>35394.130000000005</v>
      </c>
      <c r="L577" s="365">
        <v>2</v>
      </c>
    </row>
    <row r="578" spans="1:12" s="366" customFormat="1" ht="20.399999999999999" x14ac:dyDescent="0.3">
      <c r="A578" s="361" t="s">
        <v>553</v>
      </c>
      <c r="B578" s="362" t="s">
        <v>177</v>
      </c>
      <c r="C578" s="362"/>
      <c r="D578" s="362"/>
      <c r="E578" s="362" t="s">
        <v>498</v>
      </c>
      <c r="F578" s="362">
        <v>9</v>
      </c>
      <c r="G578" s="362"/>
      <c r="H578" s="363"/>
      <c r="I578" s="364">
        <v>33216</v>
      </c>
      <c r="J578" s="364">
        <v>33216</v>
      </c>
      <c r="K578" s="364">
        <v>33315.65</v>
      </c>
      <c r="L578" s="365">
        <v>1</v>
      </c>
    </row>
    <row r="579" spans="1:12" s="366" customFormat="1" ht="20.399999999999999" x14ac:dyDescent="0.3">
      <c r="A579" s="361" t="s">
        <v>553</v>
      </c>
      <c r="B579" s="362" t="s">
        <v>177</v>
      </c>
      <c r="C579" s="362"/>
      <c r="D579" s="362"/>
      <c r="E579" s="362" t="s">
        <v>498</v>
      </c>
      <c r="F579" s="362">
        <v>9.09</v>
      </c>
      <c r="G579" s="362"/>
      <c r="H579" s="363"/>
      <c r="I579" s="364">
        <v>20000</v>
      </c>
      <c r="J579" s="364">
        <v>20000</v>
      </c>
      <c r="K579" s="364">
        <v>20060.599999999999</v>
      </c>
      <c r="L579" s="365">
        <v>1</v>
      </c>
    </row>
    <row r="580" spans="1:12" s="366" customFormat="1" ht="20.399999999999999" x14ac:dyDescent="0.3">
      <c r="A580" s="361" t="s">
        <v>553</v>
      </c>
      <c r="B580" s="362" t="s">
        <v>177</v>
      </c>
      <c r="C580" s="362"/>
      <c r="D580" s="362"/>
      <c r="E580" s="362" t="s">
        <v>499</v>
      </c>
      <c r="F580" s="362">
        <v>7.09</v>
      </c>
      <c r="G580" s="362"/>
      <c r="H580" s="363"/>
      <c r="I580" s="364">
        <v>84710.6</v>
      </c>
      <c r="J580" s="364">
        <v>84710.6</v>
      </c>
      <c r="K580" s="364">
        <v>84927.48</v>
      </c>
      <c r="L580" s="365">
        <v>1</v>
      </c>
    </row>
    <row r="581" spans="1:12" s="366" customFormat="1" ht="20.399999999999999" x14ac:dyDescent="0.3">
      <c r="A581" s="361" t="s">
        <v>553</v>
      </c>
      <c r="B581" s="362" t="s">
        <v>177</v>
      </c>
      <c r="C581" s="362"/>
      <c r="D581" s="362"/>
      <c r="E581" s="362" t="s">
        <v>500</v>
      </c>
      <c r="F581" s="362">
        <v>7.09</v>
      </c>
      <c r="G581" s="362"/>
      <c r="H581" s="363"/>
      <c r="I581" s="364">
        <v>20757.400000000001</v>
      </c>
      <c r="J581" s="364">
        <v>20757.400000000001</v>
      </c>
      <c r="K581" s="364">
        <v>20814.63</v>
      </c>
      <c r="L581" s="365">
        <v>1</v>
      </c>
    </row>
    <row r="582" spans="1:12" s="366" customFormat="1" ht="20.399999999999999" x14ac:dyDescent="0.3">
      <c r="A582" s="361" t="s">
        <v>553</v>
      </c>
      <c r="B582" s="362" t="s">
        <v>177</v>
      </c>
      <c r="C582" s="362"/>
      <c r="D582" s="362"/>
      <c r="E582" s="362" t="s">
        <v>500</v>
      </c>
      <c r="F582" s="362">
        <v>8</v>
      </c>
      <c r="G582" s="362"/>
      <c r="H582" s="363"/>
      <c r="I582" s="364">
        <v>142145.34</v>
      </c>
      <c r="J582" s="364">
        <v>142145.34</v>
      </c>
      <c r="K582" s="364">
        <v>142587.56</v>
      </c>
      <c r="L582" s="365">
        <v>4</v>
      </c>
    </row>
    <row r="583" spans="1:12" s="366" customFormat="1" ht="20.399999999999999" x14ac:dyDescent="0.3">
      <c r="A583" s="361" t="s">
        <v>553</v>
      </c>
      <c r="B583" s="362" t="s">
        <v>177</v>
      </c>
      <c r="C583" s="362"/>
      <c r="D583" s="362"/>
      <c r="E583" s="362" t="s">
        <v>500</v>
      </c>
      <c r="F583" s="362">
        <v>9.09</v>
      </c>
      <c r="G583" s="362"/>
      <c r="H583" s="363"/>
      <c r="I583" s="364">
        <v>20067.259999999998</v>
      </c>
      <c r="J583" s="364">
        <v>20067.259999999998</v>
      </c>
      <c r="K583" s="364">
        <v>20138.2</v>
      </c>
      <c r="L583" s="365">
        <v>1</v>
      </c>
    </row>
    <row r="584" spans="1:12" s="366" customFormat="1" ht="20.399999999999999" x14ac:dyDescent="0.3">
      <c r="A584" s="361" t="s">
        <v>553</v>
      </c>
      <c r="B584" s="362" t="s">
        <v>177</v>
      </c>
      <c r="C584" s="362"/>
      <c r="D584" s="362"/>
      <c r="E584" s="362" t="s">
        <v>501</v>
      </c>
      <c r="F584" s="362">
        <v>7.09</v>
      </c>
      <c r="G584" s="362"/>
      <c r="H584" s="363"/>
      <c r="I584" s="364">
        <v>31000</v>
      </c>
      <c r="J584" s="364">
        <v>31000</v>
      </c>
      <c r="K584" s="364">
        <v>31091.58</v>
      </c>
      <c r="L584" s="365">
        <v>1</v>
      </c>
    </row>
    <row r="585" spans="1:12" s="366" customFormat="1" ht="20.399999999999999" x14ac:dyDescent="0.3">
      <c r="A585" s="361" t="s">
        <v>553</v>
      </c>
      <c r="B585" s="362" t="s">
        <v>177</v>
      </c>
      <c r="C585" s="362"/>
      <c r="D585" s="362"/>
      <c r="E585" s="362" t="s">
        <v>501</v>
      </c>
      <c r="F585" s="362">
        <v>8</v>
      </c>
      <c r="G585" s="362"/>
      <c r="H585" s="363"/>
      <c r="I585" s="364">
        <v>35123</v>
      </c>
      <c r="J585" s="364">
        <v>35123</v>
      </c>
      <c r="K585" s="364">
        <v>35240.080000000002</v>
      </c>
      <c r="L585" s="365">
        <v>2</v>
      </c>
    </row>
    <row r="586" spans="1:12" s="366" customFormat="1" ht="20.399999999999999" x14ac:dyDescent="0.3">
      <c r="A586" s="361" t="s">
        <v>553</v>
      </c>
      <c r="B586" s="362" t="s">
        <v>177</v>
      </c>
      <c r="C586" s="362"/>
      <c r="D586" s="362"/>
      <c r="E586" s="362" t="s">
        <v>502</v>
      </c>
      <c r="F586" s="362">
        <v>8</v>
      </c>
      <c r="G586" s="362"/>
      <c r="H586" s="363"/>
      <c r="I586" s="364">
        <v>28264</v>
      </c>
      <c r="J586" s="364">
        <v>28264</v>
      </c>
      <c r="K586" s="364">
        <v>28364.49</v>
      </c>
      <c r="L586" s="365">
        <v>1</v>
      </c>
    </row>
    <row r="587" spans="1:12" s="366" customFormat="1" ht="20.399999999999999" x14ac:dyDescent="0.3">
      <c r="A587" s="361" t="s">
        <v>553</v>
      </c>
      <c r="B587" s="362" t="s">
        <v>177</v>
      </c>
      <c r="C587" s="362"/>
      <c r="D587" s="362"/>
      <c r="E587" s="362" t="s">
        <v>276</v>
      </c>
      <c r="F587" s="362">
        <v>7.09</v>
      </c>
      <c r="G587" s="362"/>
      <c r="H587" s="363"/>
      <c r="I587" s="364">
        <v>84830</v>
      </c>
      <c r="J587" s="364">
        <v>84830</v>
      </c>
      <c r="K587" s="364">
        <v>85130.72</v>
      </c>
      <c r="L587" s="365">
        <v>1</v>
      </c>
    </row>
    <row r="588" spans="1:12" s="366" customFormat="1" ht="20.399999999999999" x14ac:dyDescent="0.3">
      <c r="A588" s="361" t="s">
        <v>553</v>
      </c>
      <c r="B588" s="362" t="s">
        <v>177</v>
      </c>
      <c r="C588" s="362"/>
      <c r="D588" s="362"/>
      <c r="E588" s="362" t="s">
        <v>274</v>
      </c>
      <c r="F588" s="362">
        <v>10.59</v>
      </c>
      <c r="G588" s="362"/>
      <c r="H588" s="363"/>
      <c r="I588" s="364">
        <v>169450</v>
      </c>
      <c r="J588" s="364">
        <v>169450</v>
      </c>
      <c r="K588" s="364">
        <v>170945.4</v>
      </c>
      <c r="L588" s="365">
        <v>1</v>
      </c>
    </row>
    <row r="589" spans="1:12" s="366" customFormat="1" ht="20.399999999999999" x14ac:dyDescent="0.3">
      <c r="A589" s="361" t="s">
        <v>553</v>
      </c>
      <c r="B589" s="362" t="s">
        <v>177</v>
      </c>
      <c r="C589" s="362"/>
      <c r="D589" s="362"/>
      <c r="E589" s="362" t="s">
        <v>310</v>
      </c>
      <c r="F589" s="362">
        <v>8</v>
      </c>
      <c r="G589" s="362"/>
      <c r="H589" s="363"/>
      <c r="I589" s="364">
        <v>17910</v>
      </c>
      <c r="J589" s="364">
        <v>17910</v>
      </c>
      <c r="K589" s="364">
        <v>18383.61</v>
      </c>
      <c r="L589" s="365">
        <v>4</v>
      </c>
    </row>
    <row r="590" spans="1:12" s="366" customFormat="1" ht="20.399999999999999" x14ac:dyDescent="0.3">
      <c r="A590" s="361" t="s">
        <v>553</v>
      </c>
      <c r="B590" s="362" t="s">
        <v>177</v>
      </c>
      <c r="C590" s="362"/>
      <c r="D590" s="362"/>
      <c r="E590" s="362" t="s">
        <v>310</v>
      </c>
      <c r="F590" s="362">
        <v>8.5</v>
      </c>
      <c r="G590" s="362"/>
      <c r="H590" s="363"/>
      <c r="I590" s="364">
        <v>4520</v>
      </c>
      <c r="J590" s="364">
        <v>4520</v>
      </c>
      <c r="K590" s="364">
        <v>4647</v>
      </c>
      <c r="L590" s="365">
        <v>1</v>
      </c>
    </row>
    <row r="591" spans="1:12" s="366" customFormat="1" ht="20.399999999999999" x14ac:dyDescent="0.3">
      <c r="A591" s="361" t="s">
        <v>553</v>
      </c>
      <c r="B591" s="362" t="s">
        <v>177</v>
      </c>
      <c r="C591" s="362"/>
      <c r="D591" s="362"/>
      <c r="E591" s="362" t="s">
        <v>310</v>
      </c>
      <c r="F591" s="362">
        <v>9.09</v>
      </c>
      <c r="G591" s="362"/>
      <c r="H591" s="363"/>
      <c r="I591" s="364">
        <v>10000</v>
      </c>
      <c r="J591" s="364">
        <v>10000</v>
      </c>
      <c r="K591" s="364">
        <v>10300.48</v>
      </c>
      <c r="L591" s="365">
        <v>1</v>
      </c>
    </row>
    <row r="592" spans="1:12" s="366" customFormat="1" ht="20.399999999999999" x14ac:dyDescent="0.3">
      <c r="A592" s="361" t="s">
        <v>553</v>
      </c>
      <c r="B592" s="362" t="s">
        <v>177</v>
      </c>
      <c r="C592" s="362"/>
      <c r="D592" s="362"/>
      <c r="E592" s="362" t="s">
        <v>309</v>
      </c>
      <c r="F592" s="362">
        <v>8</v>
      </c>
      <c r="G592" s="362"/>
      <c r="H592" s="363"/>
      <c r="I592" s="364">
        <v>18840</v>
      </c>
      <c r="J592" s="364">
        <v>18840</v>
      </c>
      <c r="K592" s="364">
        <v>19342.400000000001</v>
      </c>
      <c r="L592" s="365">
        <v>4</v>
      </c>
    </row>
    <row r="593" spans="1:12" s="366" customFormat="1" ht="20.399999999999999" x14ac:dyDescent="0.3">
      <c r="A593" s="361" t="s">
        <v>553</v>
      </c>
      <c r="B593" s="362" t="s">
        <v>177</v>
      </c>
      <c r="C593" s="362"/>
      <c r="D593" s="362"/>
      <c r="E593" s="362" t="s">
        <v>309</v>
      </c>
      <c r="F593" s="362">
        <v>8.09</v>
      </c>
      <c r="G593" s="362"/>
      <c r="H593" s="363"/>
      <c r="I593" s="364">
        <v>7700</v>
      </c>
      <c r="J593" s="364">
        <v>7700</v>
      </c>
      <c r="K593" s="364">
        <v>7907.64</v>
      </c>
      <c r="L593" s="365">
        <v>1</v>
      </c>
    </row>
    <row r="594" spans="1:12" s="366" customFormat="1" ht="20.399999999999999" x14ac:dyDescent="0.3">
      <c r="A594" s="361" t="s">
        <v>553</v>
      </c>
      <c r="B594" s="362" t="s">
        <v>177</v>
      </c>
      <c r="C594" s="362"/>
      <c r="D594" s="362"/>
      <c r="E594" s="362" t="s">
        <v>309</v>
      </c>
      <c r="F594" s="362">
        <v>9</v>
      </c>
      <c r="G594" s="362"/>
      <c r="H594" s="363"/>
      <c r="I594" s="364">
        <v>3080</v>
      </c>
      <c r="J594" s="364">
        <v>3080</v>
      </c>
      <c r="K594" s="364">
        <v>3172.4</v>
      </c>
      <c r="L594" s="365">
        <v>1</v>
      </c>
    </row>
    <row r="595" spans="1:12" s="366" customFormat="1" ht="20.399999999999999" x14ac:dyDescent="0.3">
      <c r="A595" s="361" t="s">
        <v>553</v>
      </c>
      <c r="B595" s="362" t="s">
        <v>177</v>
      </c>
      <c r="C595" s="362"/>
      <c r="D595" s="362"/>
      <c r="E595" s="362" t="s">
        <v>503</v>
      </c>
      <c r="F595" s="362">
        <v>7.09</v>
      </c>
      <c r="G595" s="362"/>
      <c r="H595" s="363"/>
      <c r="I595" s="364">
        <v>97282.08</v>
      </c>
      <c r="J595" s="364">
        <v>97282.08</v>
      </c>
      <c r="K595" s="364">
        <v>99983.52</v>
      </c>
      <c r="L595" s="365">
        <v>1</v>
      </c>
    </row>
    <row r="596" spans="1:12" s="366" customFormat="1" ht="20.399999999999999" x14ac:dyDescent="0.3">
      <c r="A596" s="361" t="s">
        <v>553</v>
      </c>
      <c r="B596" s="362" t="s">
        <v>177</v>
      </c>
      <c r="C596" s="362"/>
      <c r="D596" s="362"/>
      <c r="E596" s="362" t="s">
        <v>504</v>
      </c>
      <c r="F596" s="362">
        <v>10.09</v>
      </c>
      <c r="G596" s="362"/>
      <c r="H596" s="363"/>
      <c r="I596" s="364">
        <v>10783.4</v>
      </c>
      <c r="J596" s="364">
        <v>10783.4</v>
      </c>
      <c r="K596" s="364">
        <v>11221.64</v>
      </c>
      <c r="L596" s="365">
        <v>1</v>
      </c>
    </row>
    <row r="597" spans="1:12" s="366" customFormat="1" ht="20.399999999999999" x14ac:dyDescent="0.3">
      <c r="A597" s="361" t="s">
        <v>553</v>
      </c>
      <c r="B597" s="362" t="s">
        <v>177</v>
      </c>
      <c r="C597" s="362"/>
      <c r="D597" s="362"/>
      <c r="E597" s="362" t="s">
        <v>505</v>
      </c>
      <c r="F597" s="362">
        <v>8</v>
      </c>
      <c r="G597" s="362"/>
      <c r="H597" s="363"/>
      <c r="I597" s="364">
        <v>46300</v>
      </c>
      <c r="J597" s="364">
        <v>46300</v>
      </c>
      <c r="K597" s="364">
        <v>47894.78</v>
      </c>
      <c r="L597" s="365">
        <v>1</v>
      </c>
    </row>
    <row r="598" spans="1:12" s="366" customFormat="1" ht="20.399999999999999" x14ac:dyDescent="0.3">
      <c r="A598" s="361" t="s">
        <v>553</v>
      </c>
      <c r="B598" s="362" t="s">
        <v>177</v>
      </c>
      <c r="C598" s="362"/>
      <c r="D598" s="362"/>
      <c r="E598" s="362" t="s">
        <v>506</v>
      </c>
      <c r="F598" s="362">
        <v>9.59</v>
      </c>
      <c r="G598" s="362"/>
      <c r="H598" s="363"/>
      <c r="I598" s="364">
        <v>146566.07</v>
      </c>
      <c r="J598" s="364">
        <v>146566.07</v>
      </c>
      <c r="K598" s="364">
        <v>152695.91999999998</v>
      </c>
      <c r="L598" s="365">
        <v>2</v>
      </c>
    </row>
    <row r="599" spans="1:12" s="366" customFormat="1" ht="20.399999999999999" x14ac:dyDescent="0.3">
      <c r="A599" s="361" t="s">
        <v>511</v>
      </c>
      <c r="B599" s="362" t="s">
        <v>177</v>
      </c>
      <c r="C599" s="362"/>
      <c r="D599" s="362"/>
      <c r="E599" s="362" t="s">
        <v>495</v>
      </c>
      <c r="F599" s="362">
        <v>7.5</v>
      </c>
      <c r="G599" s="362"/>
      <c r="H599" s="363"/>
      <c r="I599" s="364">
        <v>10390</v>
      </c>
      <c r="J599" s="364">
        <v>10390</v>
      </c>
      <c r="K599" s="364">
        <v>10476.58</v>
      </c>
      <c r="L599" s="365">
        <v>1</v>
      </c>
    </row>
    <row r="600" spans="1:12" s="366" customFormat="1" ht="20.399999999999999" x14ac:dyDescent="0.3">
      <c r="A600" s="361" t="s">
        <v>511</v>
      </c>
      <c r="B600" s="362" t="s">
        <v>177</v>
      </c>
      <c r="C600" s="362"/>
      <c r="D600" s="362"/>
      <c r="E600" s="362" t="s">
        <v>307</v>
      </c>
      <c r="F600" s="362">
        <v>9</v>
      </c>
      <c r="G600" s="362"/>
      <c r="H600" s="363"/>
      <c r="I600" s="364">
        <v>24695.16</v>
      </c>
      <c r="J600" s="364">
        <v>24695.16</v>
      </c>
      <c r="K600" s="364">
        <v>25806.44</v>
      </c>
      <c r="L600" s="365">
        <v>1</v>
      </c>
    </row>
    <row r="601" spans="1:12" s="366" customFormat="1" ht="20.399999999999999" x14ac:dyDescent="0.3">
      <c r="A601" s="361" t="s">
        <v>208</v>
      </c>
      <c r="B601" s="362" t="s">
        <v>208</v>
      </c>
      <c r="C601" s="362" t="s">
        <v>208</v>
      </c>
      <c r="D601" s="362" t="s">
        <v>208</v>
      </c>
      <c r="E601" s="362" t="s">
        <v>208</v>
      </c>
      <c r="F601" s="362" t="s">
        <v>208</v>
      </c>
      <c r="G601" s="362" t="s">
        <v>208</v>
      </c>
      <c r="H601" s="363" t="s">
        <v>208</v>
      </c>
      <c r="I601" s="370">
        <f>SUM(I566:I600)</f>
        <v>1268965.53</v>
      </c>
      <c r="J601" s="370">
        <f>SUM(J566:J600)</f>
        <v>1268965.04</v>
      </c>
      <c r="K601" s="370">
        <f>SUM(K566:K600)</f>
        <v>1293843.5799999998</v>
      </c>
      <c r="L601" s="307">
        <f>SUM(L566:L600)</f>
        <v>50</v>
      </c>
    </row>
    <row r="602" spans="1:12" s="366" customFormat="1" ht="20.399999999999999" x14ac:dyDescent="0.3">
      <c r="A602" s="304" t="s">
        <v>477</v>
      </c>
      <c r="B602" s="362"/>
      <c r="C602" s="362"/>
      <c r="D602" s="362"/>
      <c r="E602" s="362"/>
      <c r="F602" s="362"/>
      <c r="G602" s="362"/>
      <c r="H602" s="363"/>
      <c r="I602" s="364"/>
      <c r="J602" s="364"/>
      <c r="K602" s="364"/>
      <c r="L602" s="365"/>
    </row>
    <row r="603" spans="1:12" s="366" customFormat="1" ht="20.399999999999999" x14ac:dyDescent="0.3">
      <c r="A603" s="361" t="s">
        <v>571</v>
      </c>
      <c r="B603" s="362" t="s">
        <v>177</v>
      </c>
      <c r="C603" s="362">
        <v>98.216099999999997</v>
      </c>
      <c r="D603" s="362">
        <v>9</v>
      </c>
      <c r="E603" s="362" t="s">
        <v>478</v>
      </c>
      <c r="F603" s="362">
        <v>11</v>
      </c>
      <c r="G603" s="362">
        <v>11.4621</v>
      </c>
      <c r="H603" s="363" t="s">
        <v>179</v>
      </c>
      <c r="I603" s="364">
        <v>24054</v>
      </c>
      <c r="J603" s="364">
        <v>24054</v>
      </c>
      <c r="K603" s="364">
        <v>23624.89</v>
      </c>
      <c r="L603" s="365">
        <v>1</v>
      </c>
    </row>
    <row r="604" spans="1:12" s="366" customFormat="1" ht="20.399999999999999" x14ac:dyDescent="0.3">
      <c r="A604" s="361" t="s">
        <v>571</v>
      </c>
      <c r="B604" s="362" t="s">
        <v>177</v>
      </c>
      <c r="C604" s="362">
        <v>98.2209</v>
      </c>
      <c r="D604" s="362">
        <v>9</v>
      </c>
      <c r="E604" s="362" t="s">
        <v>479</v>
      </c>
      <c r="F604" s="362">
        <v>11</v>
      </c>
      <c r="G604" s="362">
        <v>11.4621</v>
      </c>
      <c r="H604" s="363" t="s">
        <v>179</v>
      </c>
      <c r="I604" s="364">
        <v>48404</v>
      </c>
      <c r="J604" s="364">
        <v>48404</v>
      </c>
      <c r="K604" s="364">
        <v>47542.86</v>
      </c>
      <c r="L604" s="365">
        <v>1</v>
      </c>
    </row>
    <row r="605" spans="1:12" s="366" customFormat="1" ht="20.399999999999999" x14ac:dyDescent="0.3">
      <c r="A605" s="361" t="s">
        <v>571</v>
      </c>
      <c r="B605" s="362" t="s">
        <v>177</v>
      </c>
      <c r="C605" s="362">
        <v>98.230699999999999</v>
      </c>
      <c r="D605" s="362">
        <v>9</v>
      </c>
      <c r="E605" s="362" t="s">
        <v>480</v>
      </c>
      <c r="F605" s="362">
        <v>11</v>
      </c>
      <c r="G605" s="362">
        <v>11.4621</v>
      </c>
      <c r="H605" s="363" t="s">
        <v>179</v>
      </c>
      <c r="I605" s="364">
        <v>12047</v>
      </c>
      <c r="J605" s="364">
        <v>12047</v>
      </c>
      <c r="K605" s="364">
        <v>11833.85</v>
      </c>
      <c r="L605" s="365">
        <v>1</v>
      </c>
    </row>
    <row r="606" spans="1:12" s="366" customFormat="1" ht="20.399999999999999" x14ac:dyDescent="0.3">
      <c r="A606" s="361" t="s">
        <v>185</v>
      </c>
      <c r="B606" s="362" t="s">
        <v>177</v>
      </c>
      <c r="C606" s="362">
        <v>100.5545</v>
      </c>
      <c r="D606" s="362">
        <v>9</v>
      </c>
      <c r="E606" s="362" t="s">
        <v>481</v>
      </c>
      <c r="F606" s="362">
        <v>7.5</v>
      </c>
      <c r="G606" s="362">
        <v>7.7135999999999996</v>
      </c>
      <c r="H606" s="363" t="s">
        <v>179</v>
      </c>
      <c r="I606" s="364">
        <v>150000</v>
      </c>
      <c r="J606" s="364">
        <v>349813.43</v>
      </c>
      <c r="K606" s="364">
        <v>150831.81</v>
      </c>
      <c r="L606" s="365">
        <v>1</v>
      </c>
    </row>
    <row r="607" spans="1:12" s="366" customFormat="1" ht="20.399999999999999" x14ac:dyDescent="0.3">
      <c r="A607" s="361" t="s">
        <v>572</v>
      </c>
      <c r="B607" s="362" t="s">
        <v>177</v>
      </c>
      <c r="C607" s="362">
        <v>98.862499999999997</v>
      </c>
      <c r="D607" s="362">
        <v>8.5</v>
      </c>
      <c r="E607" s="362" t="s">
        <v>412</v>
      </c>
      <c r="F607" s="362">
        <v>9</v>
      </c>
      <c r="G607" s="362">
        <v>9.3082999999999991</v>
      </c>
      <c r="H607" s="363" t="s">
        <v>179</v>
      </c>
      <c r="I607" s="364">
        <v>129183.21</v>
      </c>
      <c r="J607" s="364">
        <v>134650</v>
      </c>
      <c r="K607" s="364">
        <v>127713.68</v>
      </c>
      <c r="L607" s="365">
        <v>5</v>
      </c>
    </row>
    <row r="608" spans="1:12" s="366" customFormat="1" ht="20.399999999999999" x14ac:dyDescent="0.3">
      <c r="A608" s="361" t="s">
        <v>186</v>
      </c>
      <c r="B608" s="362" t="s">
        <v>177</v>
      </c>
      <c r="C608" s="362">
        <v>99.053700000000006</v>
      </c>
      <c r="D608" s="362">
        <v>9</v>
      </c>
      <c r="E608" s="362" t="s">
        <v>482</v>
      </c>
      <c r="F608" s="362">
        <v>9.8000000000000007</v>
      </c>
      <c r="G608" s="362">
        <v>10.2524</v>
      </c>
      <c r="H608" s="363" t="s">
        <v>179</v>
      </c>
      <c r="I608" s="364">
        <v>125000</v>
      </c>
      <c r="J608" s="364">
        <v>132978.72</v>
      </c>
      <c r="K608" s="364">
        <v>123817.13</v>
      </c>
      <c r="L608" s="365">
        <v>1</v>
      </c>
    </row>
    <row r="609" spans="1:12" s="366" customFormat="1" ht="20.399999999999999" x14ac:dyDescent="0.3">
      <c r="A609" s="361" t="s">
        <v>186</v>
      </c>
      <c r="B609" s="362" t="s">
        <v>177</v>
      </c>
      <c r="C609" s="362">
        <v>99.071100000000001</v>
      </c>
      <c r="D609" s="362">
        <v>9</v>
      </c>
      <c r="E609" s="362" t="s">
        <v>483</v>
      </c>
      <c r="F609" s="362">
        <v>9.8000000000000007</v>
      </c>
      <c r="G609" s="362">
        <v>10.2524</v>
      </c>
      <c r="H609" s="363" t="s">
        <v>179</v>
      </c>
      <c r="I609" s="364">
        <v>780000</v>
      </c>
      <c r="J609" s="364">
        <v>829787.23</v>
      </c>
      <c r="K609" s="364">
        <v>772754.3</v>
      </c>
      <c r="L609" s="365">
        <v>1</v>
      </c>
    </row>
    <row r="610" spans="1:12" s="366" customFormat="1" ht="20.399999999999999" x14ac:dyDescent="0.3">
      <c r="A610" s="361" t="s">
        <v>208</v>
      </c>
      <c r="B610" s="362" t="s">
        <v>208</v>
      </c>
      <c r="C610" s="362" t="s">
        <v>208</v>
      </c>
      <c r="D610" s="362" t="s">
        <v>208</v>
      </c>
      <c r="E610" s="362" t="s">
        <v>208</v>
      </c>
      <c r="F610" s="362" t="s">
        <v>208</v>
      </c>
      <c r="G610" s="362" t="s">
        <v>208</v>
      </c>
      <c r="H610" s="363" t="s">
        <v>208</v>
      </c>
      <c r="I610" s="370">
        <v>1268688.21</v>
      </c>
      <c r="J610" s="370">
        <v>1531734.38</v>
      </c>
      <c r="K610" s="370">
        <v>1258118.52</v>
      </c>
      <c r="L610" s="307">
        <v>11</v>
      </c>
    </row>
    <row r="611" spans="1:12" s="376" customFormat="1" ht="6.75" customHeight="1" x14ac:dyDescent="0.3">
      <c r="A611" s="371"/>
      <c r="B611" s="372"/>
      <c r="C611" s="373"/>
      <c r="D611" s="373"/>
      <c r="E611" s="372"/>
      <c r="F611" s="410"/>
      <c r="G611" s="410"/>
      <c r="H611" s="372"/>
      <c r="I611" s="374"/>
      <c r="J611" s="374"/>
      <c r="K611" s="374"/>
      <c r="L611" s="375"/>
    </row>
    <row r="612" spans="1:12" s="366" customFormat="1" ht="24.6" x14ac:dyDescent="0.3">
      <c r="A612" s="377" t="s">
        <v>188</v>
      </c>
      <c r="B612" s="378"/>
      <c r="C612" s="379"/>
      <c r="D612" s="379"/>
      <c r="E612" s="379"/>
      <c r="F612" s="379"/>
      <c r="G612" s="379"/>
      <c r="H612" s="380"/>
      <c r="I612" s="381">
        <f>+I610+I601+I564+I558+I555+I440+I419+I415+I328+I307+I245+I240+I226+I211+I208+I194+I191+I162+I128+I122+I104+I101+I98+I90+I74+I67</f>
        <v>640544398.27999997</v>
      </c>
      <c r="J612" s="381">
        <f>+J610+J601+J564+J558+J555+J440+J419+J415+J328+J307+J245+J240+J226+J211+J208+J194+J191+J162+J128+J122+J104+J101+J98+J90+J74+J67</f>
        <v>637828463.25</v>
      </c>
      <c r="K612" s="381">
        <f>+K610+K601+K564+K558+K555+K440+K419+K415+K328+K307+K245+K240+K226+K211+K208+K194+K191+K162+K128+K122+K104+K101+K98+K90+K74+K67</f>
        <v>628241178.60000002</v>
      </c>
      <c r="L612" s="382">
        <f>+L610+L601+L564+L558+L555+L440+L419+L415+L328+L307+L245+L240+L226+L211+L208+L194+L191+L162+L128+L122+L104+L101+L98+L90+L74+L67</f>
        <v>966</v>
      </c>
    </row>
    <row r="613" spans="1:12" s="338" customFormat="1" ht="6" customHeight="1" x14ac:dyDescent="0.3">
      <c r="A613" s="383"/>
      <c r="B613" s="384"/>
      <c r="C613" s="385"/>
      <c r="D613" s="385"/>
      <c r="E613" s="385"/>
      <c r="F613" s="385"/>
      <c r="G613" s="385"/>
      <c r="H613" s="384"/>
      <c r="I613" s="386"/>
      <c r="J613" s="386"/>
      <c r="K613" s="386"/>
      <c r="L613" s="387"/>
    </row>
    <row r="614" spans="1:12" ht="20.399999999999999" x14ac:dyDescent="0.3">
      <c r="A614" s="388" t="s">
        <v>189</v>
      </c>
      <c r="B614" s="389"/>
      <c r="C614" s="390"/>
      <c r="D614" s="390"/>
      <c r="E614" s="390"/>
      <c r="F614" s="390"/>
      <c r="G614" s="390"/>
      <c r="H614" s="389"/>
      <c r="I614" s="391"/>
      <c r="J614" s="391"/>
      <c r="K614" s="391"/>
      <c r="L614" s="392"/>
    </row>
    <row r="615" spans="1:12" s="338" customFormat="1" ht="15.6" x14ac:dyDescent="0.3">
      <c r="A615" s="393" t="s">
        <v>190</v>
      </c>
      <c r="B615" s="394"/>
      <c r="C615" s="395"/>
      <c r="D615" s="395"/>
      <c r="E615" s="395"/>
      <c r="F615" s="395"/>
      <c r="G615" s="395"/>
      <c r="H615" s="394"/>
      <c r="I615" s="396"/>
      <c r="J615" s="396"/>
      <c r="K615" s="396"/>
      <c r="L615" s="397"/>
    </row>
    <row r="616" spans="1:12" s="338" customFormat="1" ht="6.75" customHeight="1" x14ac:dyDescent="0.3">
      <c r="A616" s="394"/>
      <c r="B616" s="394"/>
      <c r="C616" s="395"/>
      <c r="D616" s="395"/>
      <c r="E616" s="395"/>
      <c r="F616" s="395"/>
      <c r="G616" s="395"/>
      <c r="H616" s="394"/>
      <c r="I616" s="394"/>
      <c r="J616" s="396"/>
      <c r="K616" s="396"/>
      <c r="L616" s="394"/>
    </row>
    <row r="617" spans="1:12" s="338" customFormat="1" ht="6.75" customHeight="1" x14ac:dyDescent="0.3">
      <c r="A617" s="398"/>
      <c r="B617" s="398"/>
      <c r="C617" s="399"/>
      <c r="D617" s="399"/>
      <c r="E617" s="399"/>
      <c r="F617" s="399"/>
      <c r="G617" s="399"/>
      <c r="H617" s="398"/>
      <c r="I617" s="398"/>
      <c r="J617" s="398"/>
      <c r="K617" s="398"/>
      <c r="L617" s="398"/>
    </row>
    <row r="618" spans="1:12" s="439" customFormat="1" ht="43.8" customHeight="1" x14ac:dyDescent="0.3">
      <c r="A618" s="435" t="s">
        <v>191</v>
      </c>
      <c r="B618" s="435"/>
      <c r="C618" s="436"/>
      <c r="D618" s="436"/>
      <c r="E618" s="436"/>
      <c r="F618" s="436"/>
      <c r="G618" s="436"/>
      <c r="H618" s="435"/>
      <c r="I618" s="437"/>
      <c r="J618" s="438">
        <f>J612+J53</f>
        <v>638018790.25</v>
      </c>
      <c r="K618" s="438">
        <f>K612+K53</f>
        <v>628486897.56000006</v>
      </c>
      <c r="L618" s="437">
        <f>L612+L53</f>
        <v>1039</v>
      </c>
    </row>
    <row r="619" spans="1:12" ht="6.75" customHeight="1" x14ac:dyDescent="0.3">
      <c r="A619" s="400"/>
      <c r="B619" s="400"/>
      <c r="C619" s="401"/>
      <c r="D619" s="401"/>
      <c r="E619" s="401"/>
      <c r="F619" s="401"/>
      <c r="G619" s="401"/>
      <c r="H619" s="400"/>
      <c r="I619" s="402"/>
      <c r="J619" s="402"/>
      <c r="K619" s="400"/>
      <c r="L619" s="400"/>
    </row>
    <row r="620" spans="1:12" x14ac:dyDescent="0.3">
      <c r="A620" s="338"/>
      <c r="B620" s="338"/>
      <c r="C620" s="403"/>
      <c r="D620" s="403"/>
      <c r="E620" s="403"/>
      <c r="F620" s="403"/>
      <c r="G620" s="403"/>
      <c r="H620" s="338"/>
      <c r="I620" s="404"/>
      <c r="J620" s="404"/>
      <c r="K620" s="338"/>
      <c r="L620" s="338"/>
    </row>
    <row r="621" spans="1:12" ht="20.399999999999999" x14ac:dyDescent="0.3">
      <c r="J621" s="364"/>
      <c r="K621" s="364"/>
    </row>
    <row r="622" spans="1:12" x14ac:dyDescent="0.3">
      <c r="K622" s="406"/>
    </row>
    <row r="623" spans="1:12" ht="15.6" x14ac:dyDescent="0.3">
      <c r="J623" s="407"/>
      <c r="K623" s="405"/>
    </row>
    <row r="624" spans="1:12" ht="20.399999999999999" x14ac:dyDescent="0.3">
      <c r="J624" s="364"/>
      <c r="K624" s="405"/>
    </row>
    <row r="625" spans="10:11" ht="15.6" x14ac:dyDescent="0.3">
      <c r="K625" s="405"/>
    </row>
    <row r="626" spans="10:11" ht="15.6" x14ac:dyDescent="0.3">
      <c r="K626" s="405"/>
    </row>
    <row r="627" spans="10:11" ht="15.6" x14ac:dyDescent="0.3">
      <c r="K627" s="405"/>
    </row>
    <row r="628" spans="10:11" ht="15.6" x14ac:dyDescent="0.3">
      <c r="J628" s="405"/>
      <c r="K628" s="405"/>
    </row>
    <row r="629" spans="10:11" ht="15.6" x14ac:dyDescent="0.3">
      <c r="J629" s="405"/>
      <c r="K629" s="405"/>
    </row>
    <row r="630" spans="10:11" ht="15.6" x14ac:dyDescent="0.3">
      <c r="K630" s="405"/>
    </row>
  </sheetData>
  <sortState xmlns:xlrd2="http://schemas.microsoft.com/office/spreadsheetml/2017/richdata2" ref="A28:L37">
    <sortCondition ref="A28:A37"/>
  </sortState>
  <mergeCells count="3">
    <mergeCell ref="A1:F1"/>
    <mergeCell ref="A3:L3"/>
    <mergeCell ref="A55:L55"/>
  </mergeCells>
  <phoneticPr fontId="87" type="noConversion"/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42"/>
  <sheetViews>
    <sheetView showGridLines="0" topLeftCell="A18" zoomScale="60" zoomScaleNormal="60" workbookViewId="0"/>
  </sheetViews>
  <sheetFormatPr baseColWidth="10" defaultColWidth="12.88671875" defaultRowHeight="13.2" x14ac:dyDescent="0.25"/>
  <cols>
    <col min="1" max="1" width="1.109375" style="274" customWidth="1"/>
    <col min="2" max="2" width="63" style="271" customWidth="1"/>
    <col min="3" max="3" width="34.88671875" style="272" customWidth="1"/>
    <col min="4" max="4" width="14.5546875" style="273" customWidth="1"/>
    <col min="5" max="5" width="4.88671875" style="273" customWidth="1"/>
    <col min="6" max="6" width="24.109375" style="272" customWidth="1"/>
    <col min="7" max="7" width="13.109375" style="273" customWidth="1"/>
    <col min="8" max="16384" width="12.88671875" style="274"/>
  </cols>
  <sheetData>
    <row r="1" spans="2:7" ht="4.5" customHeight="1" x14ac:dyDescent="0.25"/>
    <row r="2" spans="2:7" ht="112.5" customHeight="1" x14ac:dyDescent="0.25">
      <c r="B2" s="477" t="s">
        <v>484</v>
      </c>
      <c r="C2" s="477"/>
      <c r="D2" s="275"/>
      <c r="E2" s="276"/>
      <c r="F2" s="277"/>
      <c r="G2" s="276"/>
    </row>
    <row r="3" spans="2:7" ht="19.8" x14ac:dyDescent="0.25">
      <c r="B3" s="278"/>
      <c r="C3" s="277"/>
      <c r="D3" s="276"/>
      <c r="E3" s="276"/>
      <c r="F3" s="277"/>
      <c r="G3" s="276"/>
    </row>
    <row r="4" spans="2:7" ht="25.5" customHeight="1" x14ac:dyDescent="0.25">
      <c r="B4" s="279" t="s">
        <v>40</v>
      </c>
      <c r="C4" s="280" t="s">
        <v>192</v>
      </c>
      <c r="D4" s="281" t="s">
        <v>81</v>
      </c>
      <c r="E4" s="281"/>
      <c r="F4" s="280" t="s">
        <v>193</v>
      </c>
      <c r="G4" s="281" t="s">
        <v>81</v>
      </c>
    </row>
    <row r="5" spans="2:7" ht="19.5" customHeight="1" x14ac:dyDescent="0.45">
      <c r="B5" s="282" t="s">
        <v>194</v>
      </c>
      <c r="C5" s="283"/>
      <c r="D5" s="284"/>
      <c r="E5" s="284"/>
      <c r="F5" s="283"/>
      <c r="G5" s="284"/>
    </row>
    <row r="6" spans="2:7" ht="22.5" customHeight="1" x14ac:dyDescent="0.25">
      <c r="B6" s="285" t="s">
        <v>195</v>
      </c>
      <c r="C6" s="286">
        <v>176727</v>
      </c>
      <c r="D6" s="287">
        <f>(C6/$C$40)*100</f>
        <v>2.7699340944292824E-2</v>
      </c>
      <c r="E6" s="287"/>
      <c r="F6" s="286">
        <v>232140.96000000005</v>
      </c>
      <c r="G6" s="287">
        <f>(F6/$F$40)*100</f>
        <v>3.6936483624599045E-2</v>
      </c>
    </row>
    <row r="7" spans="2:7" ht="22.5" customHeight="1" x14ac:dyDescent="0.25">
      <c r="B7" s="285" t="s">
        <v>485</v>
      </c>
      <c r="C7" s="286">
        <v>1100</v>
      </c>
      <c r="D7" s="287">
        <f>(C7/$C$40)*100</f>
        <v>1.7240871535601299E-4</v>
      </c>
      <c r="E7" s="287"/>
      <c r="F7" s="286">
        <v>1078</v>
      </c>
      <c r="G7" s="287">
        <f>(F7/$F$40)*100</f>
        <v>1.7152306662003019E-4</v>
      </c>
    </row>
    <row r="8" spans="2:7" ht="22.5" customHeight="1" x14ac:dyDescent="0.25">
      <c r="B8" s="285" t="s">
        <v>486</v>
      </c>
      <c r="C8" s="286">
        <v>12500</v>
      </c>
      <c r="D8" s="287">
        <f>(C8/$C$40)*100</f>
        <v>1.9591899472274203E-3</v>
      </c>
      <c r="E8" s="287"/>
      <c r="F8" s="286">
        <v>12500</v>
      </c>
      <c r="G8" s="287">
        <f>(F8/$F$40)*100</f>
        <v>1.9889038337202016E-3</v>
      </c>
    </row>
    <row r="9" spans="2:7" ht="18.75" customHeight="1" x14ac:dyDescent="0.25">
      <c r="B9" s="288"/>
      <c r="C9" s="289">
        <f>SUM(C6:C8)</f>
        <v>190327</v>
      </c>
      <c r="D9" s="290"/>
      <c r="E9" s="290"/>
      <c r="F9" s="289">
        <f>SUM(F6:F8)</f>
        <v>245718.96000000005</v>
      </c>
      <c r="G9" s="287"/>
    </row>
    <row r="10" spans="2:7" ht="7.5" customHeight="1" x14ac:dyDescent="0.25">
      <c r="B10" s="291"/>
      <c r="C10" s="292"/>
      <c r="D10" s="293"/>
      <c r="E10" s="293"/>
      <c r="F10" s="292"/>
      <c r="G10" s="293"/>
    </row>
    <row r="11" spans="2:7" ht="15.75" customHeight="1" x14ac:dyDescent="0.45">
      <c r="B11" s="282" t="s">
        <v>196</v>
      </c>
      <c r="C11" s="292"/>
      <c r="D11" s="293"/>
      <c r="E11" s="293"/>
      <c r="F11" s="292"/>
      <c r="G11" s="294"/>
    </row>
    <row r="12" spans="2:7" ht="22.5" customHeight="1" x14ac:dyDescent="0.25">
      <c r="B12" s="285" t="s">
        <v>199</v>
      </c>
      <c r="C12" s="286">
        <v>1610334.7</v>
      </c>
      <c r="D12" s="287">
        <f t="shared" ref="D12:D37" si="0">(C12/$C$40)*100</f>
        <v>0.2523961244729187</v>
      </c>
      <c r="E12" s="287"/>
      <c r="F12" s="286">
        <v>1552493.6400000001</v>
      </c>
      <c r="G12" s="287">
        <f t="shared" ref="G12:G37" si="1">(F12/$F$40)*100</f>
        <v>0.24702084419377848</v>
      </c>
    </row>
    <row r="13" spans="2:7" ht="22.5" customHeight="1" x14ac:dyDescent="0.25">
      <c r="B13" s="285" t="s">
        <v>209</v>
      </c>
      <c r="C13" s="286">
        <v>1106137.32</v>
      </c>
      <c r="D13" s="287">
        <f t="shared" si="0"/>
        <v>0.17337064940776642</v>
      </c>
      <c r="E13" s="287"/>
      <c r="F13" s="286">
        <v>1052001.4099999999</v>
      </c>
      <c r="G13" s="287">
        <f t="shared" si="1"/>
        <v>0.16738637099424461</v>
      </c>
    </row>
    <row r="14" spans="2:7" ht="22.5" customHeight="1" x14ac:dyDescent="0.25">
      <c r="B14" s="285" t="s">
        <v>180</v>
      </c>
      <c r="C14" s="286">
        <v>1537097.5</v>
      </c>
      <c r="D14" s="287">
        <f t="shared" si="0"/>
        <v>0.24091727759267198</v>
      </c>
      <c r="E14" s="287"/>
      <c r="F14" s="286">
        <v>1115806.56</v>
      </c>
      <c r="G14" s="287">
        <f t="shared" si="1"/>
        <v>0.17753855558993203</v>
      </c>
    </row>
    <row r="15" spans="2:7" ht="22.5" customHeight="1" x14ac:dyDescent="0.25">
      <c r="B15" s="285" t="s">
        <v>181</v>
      </c>
      <c r="C15" s="286">
        <v>54386.43</v>
      </c>
      <c r="D15" s="287">
        <f t="shared" si="0"/>
        <v>8.5242677537270238E-3</v>
      </c>
      <c r="E15" s="287"/>
      <c r="F15" s="286">
        <v>38146.200000000004</v>
      </c>
      <c r="G15" s="287">
        <f t="shared" si="1"/>
        <v>6.0695298737486053E-3</v>
      </c>
    </row>
    <row r="16" spans="2:7" ht="22.5" customHeight="1" x14ac:dyDescent="0.25">
      <c r="B16" s="285" t="s">
        <v>236</v>
      </c>
      <c r="C16" s="286">
        <v>53100</v>
      </c>
      <c r="D16" s="287">
        <f t="shared" si="0"/>
        <v>8.32263889582208E-3</v>
      </c>
      <c r="E16" s="287"/>
      <c r="F16" s="286">
        <v>50090.92</v>
      </c>
      <c r="G16" s="287">
        <f t="shared" si="1"/>
        <v>7.9700818258057523E-3</v>
      </c>
    </row>
    <row r="17" spans="2:7" ht="22.5" customHeight="1" x14ac:dyDescent="0.25">
      <c r="B17" s="285" t="s">
        <v>238</v>
      </c>
      <c r="C17" s="286">
        <v>51625</v>
      </c>
      <c r="D17" s="287">
        <f t="shared" si="0"/>
        <v>8.0914544820492457E-3</v>
      </c>
      <c r="E17" s="287"/>
      <c r="F17" s="286">
        <v>42937.66</v>
      </c>
      <c r="G17" s="287">
        <f t="shared" si="1"/>
        <v>6.8319101267979646E-3</v>
      </c>
    </row>
    <row r="18" spans="2:7" ht="22.5" customHeight="1" x14ac:dyDescent="0.25">
      <c r="B18" s="285" t="s">
        <v>240</v>
      </c>
      <c r="C18" s="286">
        <v>39791243.289999999</v>
      </c>
      <c r="D18" s="287">
        <f t="shared" si="0"/>
        <v>6.236688307315883</v>
      </c>
      <c r="E18" s="287"/>
      <c r="F18" s="286">
        <v>36542851.460000008</v>
      </c>
      <c r="G18" s="287">
        <f t="shared" si="1"/>
        <v>5.814417389108951</v>
      </c>
    </row>
    <row r="19" spans="2:7" ht="22.5" customHeight="1" x14ac:dyDescent="0.25">
      <c r="B19" s="285" t="s">
        <v>255</v>
      </c>
      <c r="C19" s="286">
        <v>69513.5</v>
      </c>
      <c r="D19" s="287">
        <f t="shared" si="0"/>
        <v>1.0895212031727462E-2</v>
      </c>
      <c r="E19" s="287"/>
      <c r="F19" s="286">
        <v>45780.19</v>
      </c>
      <c r="G19" s="287">
        <f t="shared" si="1"/>
        <v>7.284191631955139E-3</v>
      </c>
    </row>
    <row r="20" spans="2:7" ht="22.5" customHeight="1" x14ac:dyDescent="0.25">
      <c r="B20" s="285" t="s">
        <v>260</v>
      </c>
      <c r="C20" s="286">
        <v>123744898.73999999</v>
      </c>
      <c r="D20" s="287">
        <f t="shared" si="0"/>
        <v>19.395180930566642</v>
      </c>
      <c r="E20" s="287"/>
      <c r="F20" s="286">
        <v>123747654.08</v>
      </c>
      <c r="G20" s="287">
        <f t="shared" si="1"/>
        <v>19.689774689087468</v>
      </c>
    </row>
    <row r="21" spans="2:7" ht="22.5" customHeight="1" x14ac:dyDescent="0.25">
      <c r="B21" s="285" t="s">
        <v>283</v>
      </c>
      <c r="C21" s="286">
        <v>56184500</v>
      </c>
      <c r="D21" s="287">
        <f t="shared" si="0"/>
        <v>8.8060886071999196</v>
      </c>
      <c r="E21" s="287"/>
      <c r="F21" s="286">
        <v>56206775.749999993</v>
      </c>
      <c r="G21" s="287">
        <f t="shared" si="1"/>
        <v>8.9431897416181325</v>
      </c>
    </row>
    <row r="22" spans="2:7" ht="22.5" customHeight="1" x14ac:dyDescent="0.25">
      <c r="B22" s="285" t="s">
        <v>302</v>
      </c>
      <c r="C22" s="286">
        <v>100000</v>
      </c>
      <c r="D22" s="287">
        <f t="shared" si="0"/>
        <v>1.5673519577819362E-2</v>
      </c>
      <c r="E22" s="287"/>
      <c r="F22" s="286">
        <v>100000</v>
      </c>
      <c r="G22" s="287">
        <f t="shared" si="1"/>
        <v>1.5911230669761613E-2</v>
      </c>
    </row>
    <row r="23" spans="2:7" ht="22.5" customHeight="1" x14ac:dyDescent="0.25">
      <c r="B23" s="285" t="s">
        <v>303</v>
      </c>
      <c r="C23" s="286">
        <v>186945000</v>
      </c>
      <c r="D23" s="287">
        <f t="shared" si="0"/>
        <v>29.300861174754406</v>
      </c>
      <c r="E23" s="287"/>
      <c r="F23" s="286">
        <v>185615061.03000003</v>
      </c>
      <c r="G23" s="287">
        <f t="shared" si="1"/>
        <v>29.5336405183021</v>
      </c>
    </row>
    <row r="24" spans="2:7" ht="22.5" customHeight="1" x14ac:dyDescent="0.25">
      <c r="B24" s="285" t="s">
        <v>313</v>
      </c>
      <c r="C24" s="286">
        <v>100000</v>
      </c>
      <c r="D24" s="287">
        <f t="shared" si="0"/>
        <v>1.5673519577819362E-2</v>
      </c>
      <c r="E24" s="287"/>
      <c r="F24" s="286">
        <v>100000</v>
      </c>
      <c r="G24" s="287">
        <f t="shared" si="1"/>
        <v>1.5911230669761613E-2</v>
      </c>
    </row>
    <row r="25" spans="2:7" ht="22.5" customHeight="1" x14ac:dyDescent="0.25">
      <c r="B25" s="285" t="s">
        <v>314</v>
      </c>
      <c r="C25" s="286">
        <v>127610000</v>
      </c>
      <c r="D25" s="287">
        <f t="shared" si="0"/>
        <v>20.000978333255286</v>
      </c>
      <c r="E25" s="287"/>
      <c r="F25" s="286">
        <v>127610000</v>
      </c>
      <c r="G25" s="287">
        <f t="shared" si="1"/>
        <v>20.304321457682796</v>
      </c>
    </row>
    <row r="26" spans="2:7" ht="22.5" customHeight="1" x14ac:dyDescent="0.25">
      <c r="B26" s="285" t="s">
        <v>318</v>
      </c>
      <c r="C26" s="286">
        <v>4330000</v>
      </c>
      <c r="D26" s="287">
        <f t="shared" si="0"/>
        <v>0.6786633977195784</v>
      </c>
      <c r="E26" s="287"/>
      <c r="F26" s="286">
        <v>4333296.2700000005</v>
      </c>
      <c r="G26" s="287">
        <f t="shared" si="1"/>
        <v>0.68948076512387613</v>
      </c>
    </row>
    <row r="27" spans="2:7" ht="22.5" customHeight="1" x14ac:dyDescent="0.25">
      <c r="B27" s="285" t="s">
        <v>187</v>
      </c>
      <c r="C27" s="286">
        <v>19891.849999999999</v>
      </c>
      <c r="D27" s="287">
        <f t="shared" si="0"/>
        <v>3.1177530041404601E-3</v>
      </c>
      <c r="E27" s="287"/>
      <c r="F27" s="286">
        <v>18617.53</v>
      </c>
      <c r="G27" s="287">
        <f t="shared" si="1"/>
        <v>2.9622781433120689E-3</v>
      </c>
    </row>
    <row r="28" spans="2:7" ht="22.5" customHeight="1" x14ac:dyDescent="0.25">
      <c r="B28" s="285" t="s">
        <v>182</v>
      </c>
      <c r="C28" s="286">
        <v>17600423.260000013</v>
      </c>
      <c r="D28" s="287">
        <f t="shared" si="0"/>
        <v>2.7586057854351744</v>
      </c>
      <c r="E28" s="287"/>
      <c r="F28" s="286">
        <v>17532477.139999993</v>
      </c>
      <c r="G28" s="287">
        <f t="shared" si="1"/>
        <v>2.7896328798686225</v>
      </c>
    </row>
    <row r="29" spans="2:7" ht="22.5" customHeight="1" x14ac:dyDescent="0.25">
      <c r="B29" s="285" t="s">
        <v>329</v>
      </c>
      <c r="C29" s="286">
        <v>21589503.869999997</v>
      </c>
      <c r="D29" s="287">
        <f t="shared" si="0"/>
        <v>3.3838351158185183</v>
      </c>
      <c r="E29" s="287"/>
      <c r="F29" s="286">
        <v>21068628.950000003</v>
      </c>
      <c r="G29" s="287">
        <f t="shared" si="1"/>
        <v>3.3522781511906747</v>
      </c>
    </row>
    <row r="30" spans="2:7" ht="22.5" customHeight="1" x14ac:dyDescent="0.25">
      <c r="B30" s="285" t="s">
        <v>330</v>
      </c>
      <c r="C30" s="286">
        <v>14999621.049999999</v>
      </c>
      <c r="D30" s="287">
        <f t="shared" si="0"/>
        <v>2.350968541870464</v>
      </c>
      <c r="E30" s="287"/>
      <c r="F30" s="286">
        <v>13109161.739999998</v>
      </c>
      <c r="G30" s="287">
        <f t="shared" si="1"/>
        <v>2.085828963323535</v>
      </c>
    </row>
    <row r="31" spans="2:7" ht="22.5" customHeight="1" x14ac:dyDescent="0.25">
      <c r="B31" s="285" t="s">
        <v>410</v>
      </c>
      <c r="C31" s="286">
        <v>406000</v>
      </c>
      <c r="D31" s="287">
        <f t="shared" si="0"/>
        <v>6.3634489485946605E-2</v>
      </c>
      <c r="E31" s="287"/>
      <c r="F31" s="286">
        <v>372514.06999999995</v>
      </c>
      <c r="G31" s="287">
        <f t="shared" si="1"/>
        <v>5.927157295501724E-2</v>
      </c>
    </row>
    <row r="32" spans="2:7" ht="22.5" customHeight="1" x14ac:dyDescent="0.25">
      <c r="B32" s="285" t="s">
        <v>184</v>
      </c>
      <c r="C32" s="286">
        <v>1215745.3199999998</v>
      </c>
      <c r="D32" s="287">
        <f t="shared" si="0"/>
        <v>0.19055008074662264</v>
      </c>
      <c r="E32" s="287"/>
      <c r="F32" s="286">
        <v>1207494</v>
      </c>
      <c r="G32" s="287">
        <f t="shared" si="1"/>
        <v>0.19212715566353128</v>
      </c>
    </row>
    <row r="33" spans="1:7" ht="22.5" customHeight="1" x14ac:dyDescent="0.25">
      <c r="B33" s="285" t="s">
        <v>429</v>
      </c>
      <c r="C33" s="286">
        <v>28948491</v>
      </c>
      <c r="D33" s="287">
        <f t="shared" si="0"/>
        <v>4.5372474043682764</v>
      </c>
      <c r="E33" s="287"/>
      <c r="F33" s="286">
        <v>27197381.810000002</v>
      </c>
      <c r="G33" s="287">
        <f t="shared" si="1"/>
        <v>4.3274381559248862</v>
      </c>
    </row>
    <row r="34" spans="1:7" ht="22.5" customHeight="1" x14ac:dyDescent="0.25">
      <c r="B34" s="285" t="s">
        <v>472</v>
      </c>
      <c r="C34" s="286">
        <v>60251</v>
      </c>
      <c r="D34" s="287">
        <f t="shared" si="0"/>
        <v>9.4434522808319425E-3</v>
      </c>
      <c r="E34" s="287"/>
      <c r="F34" s="286">
        <v>60061.2</v>
      </c>
      <c r="G34" s="287">
        <f t="shared" si="1"/>
        <v>9.556476075026861E-3</v>
      </c>
    </row>
    <row r="35" spans="1:7" ht="22.5" customHeight="1" x14ac:dyDescent="0.25">
      <c r="B35" s="285" t="s">
        <v>474</v>
      </c>
      <c r="C35" s="286">
        <v>6900000</v>
      </c>
      <c r="D35" s="287">
        <f t="shared" si="0"/>
        <v>1.0814728508695359</v>
      </c>
      <c r="E35" s="287"/>
      <c r="F35" s="286">
        <v>6969984.8900000006</v>
      </c>
      <c r="G35" s="287">
        <f t="shared" si="1"/>
        <v>1.1090103734954302</v>
      </c>
    </row>
    <row r="36" spans="1:7" ht="22.5" customHeight="1" x14ac:dyDescent="0.25">
      <c r="B36" s="285" t="s">
        <v>487</v>
      </c>
      <c r="C36" s="286">
        <v>1268965.04</v>
      </c>
      <c r="D36" s="287">
        <f t="shared" si="0"/>
        <v>0.1988914839800833</v>
      </c>
      <c r="E36" s="287"/>
      <c r="F36" s="286">
        <v>1293843.5799999996</v>
      </c>
      <c r="G36" s="287">
        <f t="shared" si="1"/>
        <v>0.20586643651970157</v>
      </c>
    </row>
    <row r="37" spans="1:7" ht="22.5" customHeight="1" x14ac:dyDescent="0.25">
      <c r="B37" s="285" t="s">
        <v>477</v>
      </c>
      <c r="C37" s="286">
        <v>1531734.38</v>
      </c>
      <c r="D37" s="287">
        <f t="shared" si="0"/>
        <v>0.24007668792949</v>
      </c>
      <c r="E37" s="287"/>
      <c r="F37" s="286">
        <v>1258118.52</v>
      </c>
      <c r="G37" s="287">
        <f t="shared" si="1"/>
        <v>0.20018213981619087</v>
      </c>
    </row>
    <row r="38" spans="1:7" ht="22.5" customHeight="1" x14ac:dyDescent="0.25">
      <c r="B38" s="285"/>
      <c r="C38" s="289">
        <f>SUM(C12:C37)</f>
        <v>637828463.25</v>
      </c>
      <c r="D38" s="287"/>
      <c r="E38" s="287"/>
      <c r="F38" s="289">
        <f>SUM(F12:F37)</f>
        <v>628241178.60000014</v>
      </c>
      <c r="G38" s="287"/>
    </row>
    <row r="39" spans="1:7" x14ac:dyDescent="0.25">
      <c r="C39" s="295"/>
      <c r="F39" s="295"/>
    </row>
    <row r="40" spans="1:7" ht="24.6" x14ac:dyDescent="0.25">
      <c r="B40" s="296" t="s">
        <v>197</v>
      </c>
      <c r="C40" s="297">
        <f>C38+C9</f>
        <v>638018790.25</v>
      </c>
      <c r="D40" s="298">
        <f>(C40/$C$40)*100</f>
        <v>100</v>
      </c>
      <c r="E40" s="299"/>
      <c r="F40" s="297">
        <f>F38+F9</f>
        <v>628486897.56000018</v>
      </c>
      <c r="G40" s="298">
        <f>(F40/F40)*100</f>
        <v>100</v>
      </c>
    </row>
    <row r="42" spans="1:7" s="272" customFormat="1" x14ac:dyDescent="0.25">
      <c r="A42" s="274"/>
      <c r="B42" s="271"/>
      <c r="D42" s="273"/>
      <c r="E42" s="273"/>
      <c r="F42" s="300"/>
      <c r="G42" s="273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Año'!Área_de_impresión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2024-04-03T20:07:56Z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