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8_{E87730DC-C944-432E-B32D-ED0A9A7157EC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cumulado" sheetId="23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Acumulado'!$B$2:$O$56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(mes)'!$A$1:$L$32</definedName>
    <definedName name="_xlnm.Print_Area" localSheetId="3">Titulos!$B$2:$I$60</definedName>
    <definedName name="_xlnm.Print_Area" localSheetId="8">'Titulos (mes)'!$B$1:$G$41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39" i="12" l="1"/>
  <c r="K1039" i="12"/>
  <c r="J1039" i="12"/>
  <c r="I1039" i="12"/>
  <c r="L1037" i="12"/>
  <c r="K1037" i="12"/>
  <c r="J1037" i="12"/>
  <c r="I1037" i="12"/>
  <c r="L439" i="12"/>
  <c r="K439" i="12"/>
  <c r="J439" i="12"/>
  <c r="I439" i="12"/>
  <c r="G38" i="12"/>
  <c r="K37" i="12"/>
  <c r="K36" i="12"/>
  <c r="J36" i="12"/>
  <c r="E13" i="5"/>
  <c r="D10" i="5"/>
  <c r="E34" i="7" l="1"/>
  <c r="D34" i="7"/>
  <c r="E33" i="7"/>
  <c r="D33" i="7"/>
  <c r="E6" i="7"/>
  <c r="E5" i="7"/>
  <c r="D6" i="7"/>
  <c r="D5" i="7"/>
  <c r="D43" i="4"/>
  <c r="C43" i="4"/>
  <c r="D16" i="4"/>
  <c r="C16" i="4"/>
  <c r="G28" i="12"/>
  <c r="G27" i="12"/>
  <c r="G26" i="12"/>
  <c r="G25" i="12"/>
  <c r="G24" i="12"/>
  <c r="G23" i="12"/>
  <c r="G22" i="12"/>
  <c r="G11" i="12"/>
  <c r="G10" i="12"/>
  <c r="G9" i="12"/>
  <c r="C25" i="6"/>
  <c r="E8" i="5"/>
  <c r="E9" i="5"/>
  <c r="E10" i="5"/>
  <c r="E11" i="5"/>
  <c r="E12" i="5"/>
  <c r="E14" i="5"/>
  <c r="E15" i="5"/>
  <c r="E17" i="5"/>
  <c r="D16" i="5"/>
  <c r="E16" i="5" s="1"/>
  <c r="D8" i="5"/>
  <c r="E7" i="7" l="1"/>
  <c r="D7" i="7"/>
  <c r="G12" i="12" l="1"/>
  <c r="L39" i="12"/>
  <c r="I39" i="12"/>
  <c r="B37" i="4"/>
  <c r="G12" i="6"/>
  <c r="G8" i="6"/>
  <c r="G7" i="6"/>
  <c r="G6" i="6"/>
  <c r="E35" i="7" l="1"/>
  <c r="L15" i="12" l="1"/>
  <c r="K15" i="12"/>
  <c r="J15" i="12"/>
  <c r="I15" i="12"/>
  <c r="K39" i="12" l="1"/>
  <c r="J39" i="12"/>
  <c r="G21" i="6"/>
  <c r="O48" i="23" l="1"/>
  <c r="N48" i="23"/>
  <c r="L48" i="23"/>
  <c r="J48" i="23"/>
  <c r="H48" i="23"/>
  <c r="F48" i="23"/>
  <c r="D48" i="23"/>
  <c r="O34" i="23"/>
  <c r="N34" i="23"/>
  <c r="L34" i="23"/>
  <c r="J34" i="23"/>
  <c r="H34" i="23"/>
  <c r="F34" i="23"/>
  <c r="D34" i="23"/>
  <c r="L54" i="23" l="1"/>
  <c r="M43" i="23" s="1"/>
  <c r="H54" i="23"/>
  <c r="I21" i="23" s="1"/>
  <c r="J54" i="23"/>
  <c r="K28" i="23" s="1"/>
  <c r="D54" i="23"/>
  <c r="E31" i="23" s="1"/>
  <c r="F54" i="23"/>
  <c r="G39" i="23" s="1"/>
  <c r="N54" i="23"/>
  <c r="O54" i="23"/>
  <c r="I26" i="23"/>
  <c r="I29" i="23"/>
  <c r="I17" i="23"/>
  <c r="G21" i="12"/>
  <c r="G7" i="12"/>
  <c r="G8" i="12"/>
  <c r="G13" i="12"/>
  <c r="G14" i="12"/>
  <c r="G45" i="23" l="1"/>
  <c r="M45" i="23"/>
  <c r="M8" i="23"/>
  <c r="M16" i="23"/>
  <c r="M32" i="23"/>
  <c r="M15" i="23"/>
  <c r="M25" i="23"/>
  <c r="M28" i="23"/>
  <c r="M14" i="23"/>
  <c r="M17" i="23"/>
  <c r="M26" i="23"/>
  <c r="M18" i="23"/>
  <c r="M44" i="23"/>
  <c r="M22" i="23"/>
  <c r="M30" i="23"/>
  <c r="M19" i="23"/>
  <c r="M23" i="23"/>
  <c r="M31" i="23"/>
  <c r="M41" i="23"/>
  <c r="M20" i="23"/>
  <c r="M46" i="23"/>
  <c r="M24" i="23"/>
  <c r="M29" i="23"/>
  <c r="M21" i="23"/>
  <c r="M42" i="23"/>
  <c r="M6" i="23"/>
  <c r="M10" i="23"/>
  <c r="M9" i="23"/>
  <c r="M40" i="23"/>
  <c r="M48" i="23"/>
  <c r="M7" i="23"/>
  <c r="M27" i="23"/>
  <c r="M11" i="23"/>
  <c r="K40" i="23"/>
  <c r="I46" i="23"/>
  <c r="G43" i="23"/>
  <c r="I39" i="23"/>
  <c r="K17" i="23"/>
  <c r="K34" i="23"/>
  <c r="K24" i="23"/>
  <c r="K42" i="23"/>
  <c r="K29" i="23"/>
  <c r="K48" i="23"/>
  <c r="K22" i="23"/>
  <c r="E6" i="23"/>
  <c r="K20" i="23"/>
  <c r="K25" i="23"/>
  <c r="K43" i="23"/>
  <c r="K23" i="23"/>
  <c r="K19" i="23"/>
  <c r="K46" i="23"/>
  <c r="G15" i="23"/>
  <c r="G12" i="23"/>
  <c r="G20" i="23"/>
  <c r="E17" i="23"/>
  <c r="I13" i="23"/>
  <c r="I25" i="23"/>
  <c r="I43" i="23"/>
  <c r="I9" i="23"/>
  <c r="G14" i="23"/>
  <c r="G30" i="23"/>
  <c r="M34" i="23"/>
  <c r="M39" i="23"/>
  <c r="M12" i="23"/>
  <c r="M13" i="23"/>
  <c r="E10" i="23"/>
  <c r="E19" i="23"/>
  <c r="E7" i="23"/>
  <c r="E30" i="23"/>
  <c r="E18" i="23"/>
  <c r="E26" i="23"/>
  <c r="E13" i="23"/>
  <c r="E14" i="23"/>
  <c r="E32" i="23"/>
  <c r="E11" i="23"/>
  <c r="E8" i="23"/>
  <c r="E39" i="23"/>
  <c r="E20" i="23"/>
  <c r="E21" i="23"/>
  <c r="E45" i="23"/>
  <c r="E24" i="23"/>
  <c r="E46" i="23"/>
  <c r="E29" i="23"/>
  <c r="E12" i="23"/>
  <c r="E28" i="23"/>
  <c r="E40" i="23"/>
  <c r="E48" i="23"/>
  <c r="E16" i="23"/>
  <c r="E22" i="23"/>
  <c r="E42" i="23"/>
  <c r="I48" i="23"/>
  <c r="I44" i="23"/>
  <c r="I18" i="23"/>
  <c r="I7" i="23"/>
  <c r="I15" i="23"/>
  <c r="I30" i="23"/>
  <c r="I12" i="23"/>
  <c r="I27" i="23"/>
  <c r="I11" i="23"/>
  <c r="G8" i="23"/>
  <c r="I24" i="23"/>
  <c r="I45" i="23"/>
  <c r="I23" i="23"/>
  <c r="I10" i="23"/>
  <c r="I40" i="23"/>
  <c r="I42" i="23"/>
  <c r="I41" i="23"/>
  <c r="G11" i="23"/>
  <c r="I19" i="23"/>
  <c r="I20" i="23"/>
  <c r="I28" i="23"/>
  <c r="I6" i="23"/>
  <c r="I22" i="23"/>
  <c r="I14" i="23"/>
  <c r="I8" i="23"/>
  <c r="I16" i="23"/>
  <c r="I34" i="23"/>
  <c r="G23" i="23"/>
  <c r="I31" i="23"/>
  <c r="I32" i="23"/>
  <c r="G42" i="23"/>
  <c r="G26" i="23"/>
  <c r="E9" i="23"/>
  <c r="E43" i="23"/>
  <c r="G17" i="23"/>
  <c r="E23" i="23"/>
  <c r="E25" i="23"/>
  <c r="G34" i="23"/>
  <c r="K39" i="23"/>
  <c r="K8" i="23"/>
  <c r="K26" i="23"/>
  <c r="K32" i="23"/>
  <c r="K7" i="23"/>
  <c r="K13" i="23"/>
  <c r="K6" i="23"/>
  <c r="K10" i="23"/>
  <c r="K41" i="23"/>
  <c r="G41" i="23"/>
  <c r="E44" i="23"/>
  <c r="E41" i="23"/>
  <c r="E27" i="23"/>
  <c r="G31" i="23"/>
  <c r="G19" i="23"/>
  <c r="G29" i="23"/>
  <c r="E34" i="23"/>
  <c r="E15" i="23"/>
  <c r="G22" i="23"/>
  <c r="G28" i="23"/>
  <c r="K16" i="23"/>
  <c r="G44" i="23"/>
  <c r="G48" i="23"/>
  <c r="G16" i="23"/>
  <c r="G32" i="23"/>
  <c r="G46" i="23"/>
  <c r="G7" i="23"/>
  <c r="G27" i="23"/>
  <c r="G21" i="23"/>
  <c r="K18" i="23"/>
  <c r="K31" i="23"/>
  <c r="K15" i="23"/>
  <c r="K30" i="23"/>
  <c r="K9" i="23"/>
  <c r="K14" i="23"/>
  <c r="K27" i="23"/>
  <c r="K44" i="23"/>
  <c r="K45" i="23"/>
  <c r="K11" i="23"/>
  <c r="K12" i="23"/>
  <c r="K21" i="23"/>
  <c r="G24" i="23"/>
  <c r="G13" i="23"/>
  <c r="G6" i="23"/>
  <c r="G10" i="23"/>
  <c r="G25" i="23"/>
  <c r="G9" i="23"/>
  <c r="G40" i="23"/>
  <c r="G18" i="23"/>
  <c r="P39" i="6"/>
  <c r="H18" i="6"/>
  <c r="I18" i="6"/>
  <c r="M54" i="23" l="1"/>
  <c r="K54" i="23"/>
  <c r="I54" i="23"/>
  <c r="G54" i="23"/>
  <c r="E54" i="23"/>
  <c r="O48" i="22" l="1"/>
  <c r="N48" i="22"/>
  <c r="L48" i="22"/>
  <c r="J48" i="22"/>
  <c r="H48" i="22"/>
  <c r="F48" i="22"/>
  <c r="D48" i="22"/>
  <c r="O34" i="22"/>
  <c r="N34" i="22"/>
  <c r="L34" i="22"/>
  <c r="J34" i="22"/>
  <c r="H34" i="22"/>
  <c r="F34" i="22"/>
  <c r="D34" i="22"/>
  <c r="N54" i="22" l="1"/>
  <c r="F54" i="22"/>
  <c r="O54" i="22"/>
  <c r="H54" i="22"/>
  <c r="D54" i="22"/>
  <c r="J54" i="22"/>
  <c r="L54" i="22"/>
  <c r="M45" i="22" s="1"/>
  <c r="G45" i="22" l="1"/>
  <c r="G32" i="22"/>
  <c r="G30" i="22"/>
  <c r="G21" i="22"/>
  <c r="G10" i="22"/>
  <c r="G22" i="22"/>
  <c r="G40" i="22"/>
  <c r="G15" i="22"/>
  <c r="G8" i="22"/>
  <c r="G44" i="22"/>
  <c r="G20" i="22"/>
  <c r="G48" i="22"/>
  <c r="G42" i="22"/>
  <c r="G27" i="22"/>
  <c r="G31" i="22"/>
  <c r="G12" i="22"/>
  <c r="G19" i="22"/>
  <c r="G41" i="22"/>
  <c r="G46" i="22"/>
  <c r="G16" i="22"/>
  <c r="I45" i="22"/>
  <c r="G11" i="22"/>
  <c r="G28" i="22"/>
  <c r="G29" i="22"/>
  <c r="G34" i="22"/>
  <c r="G9" i="22"/>
  <c r="E34" i="22"/>
  <c r="E45" i="22"/>
  <c r="K48" i="22"/>
  <c r="K45" i="22"/>
  <c r="G26" i="22"/>
  <c r="G13" i="22"/>
  <c r="G23" i="22"/>
  <c r="G39" i="22"/>
  <c r="G24" i="22"/>
  <c r="G18" i="22"/>
  <c r="G43" i="22"/>
  <c r="G14" i="22"/>
  <c r="G25" i="22"/>
  <c r="G17" i="22"/>
  <c r="G7" i="22"/>
  <c r="G6" i="22"/>
  <c r="M29" i="22"/>
  <c r="M17" i="22"/>
  <c r="M31" i="22"/>
  <c r="M19" i="22"/>
  <c r="M7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10" i="22"/>
  <c r="M28" i="22"/>
  <c r="M24" i="22"/>
  <c r="M42" i="22"/>
  <c r="M34" i="22"/>
  <c r="M16" i="22"/>
  <c r="M8" i="22"/>
  <c r="M9" i="22"/>
  <c r="M23" i="22"/>
  <c r="M12" i="22"/>
  <c r="M41" i="22"/>
  <c r="M26" i="22"/>
  <c r="M46" i="22"/>
  <c r="M15" i="22"/>
  <c r="M40" i="22"/>
  <c r="M22" i="22"/>
  <c r="M21" i="22"/>
  <c r="M27" i="22"/>
  <c r="K40" i="22"/>
  <c r="K22" i="22"/>
  <c r="K10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7" i="22"/>
  <c r="K14" i="22"/>
  <c r="K28" i="22"/>
  <c r="K13" i="22"/>
  <c r="K39" i="22"/>
  <c r="K17" i="22"/>
  <c r="K31" i="22"/>
  <c r="K27" i="22"/>
  <c r="K9" i="22"/>
  <c r="K19" i="22"/>
  <c r="K26" i="22"/>
  <c r="K21" i="22"/>
  <c r="K32" i="22"/>
  <c r="K16" i="22"/>
  <c r="K34" i="22"/>
  <c r="K8" i="22"/>
  <c r="K46" i="22"/>
  <c r="K15" i="22"/>
  <c r="K20" i="22"/>
  <c r="M48" i="22"/>
  <c r="I46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10" i="22"/>
  <c r="I24" i="22"/>
  <c r="I39" i="22"/>
  <c r="I20" i="22"/>
  <c r="I21" i="22"/>
  <c r="I32" i="22"/>
  <c r="I6" i="22"/>
  <c r="I42" i="22"/>
  <c r="I31" i="22"/>
  <c r="I9" i="22"/>
  <c r="I12" i="22"/>
  <c r="I19" i="22"/>
  <c r="I34" i="22"/>
  <c r="I26" i="22"/>
  <c r="I8" i="22"/>
  <c r="I7" i="22"/>
  <c r="I13" i="22"/>
  <c r="E43" i="22"/>
  <c r="E25" i="22"/>
  <c r="E13" i="22"/>
  <c r="E46" i="22"/>
  <c r="E27" i="22"/>
  <c r="E15" i="22"/>
  <c r="E44" i="22"/>
  <c r="E26" i="22"/>
  <c r="E14" i="22"/>
  <c r="E39" i="22"/>
  <c r="E21" i="22"/>
  <c r="E9" i="22"/>
  <c r="E28" i="22"/>
  <c r="E30" i="22"/>
  <c r="E19" i="22"/>
  <c r="E8" i="22"/>
  <c r="E40" i="22"/>
  <c r="E22" i="22"/>
  <c r="E10" i="22"/>
  <c r="E32" i="22"/>
  <c r="E29" i="22"/>
  <c r="E18" i="22"/>
  <c r="E7" i="22"/>
  <c r="E24" i="22"/>
  <c r="E6" i="22"/>
  <c r="E42" i="22"/>
  <c r="E20" i="22"/>
  <c r="E16" i="22"/>
  <c r="E41" i="22"/>
  <c r="E31" i="22"/>
  <c r="E23" i="22"/>
  <c r="E12" i="22"/>
  <c r="E11" i="22"/>
  <c r="E17" i="22"/>
  <c r="E48" i="22"/>
  <c r="I48" i="22"/>
  <c r="G54" i="22" l="1"/>
  <c r="E54" i="22"/>
  <c r="M54" i="22"/>
  <c r="K54" i="22"/>
  <c r="I54" i="22"/>
  <c r="Q34" i="6" l="1"/>
  <c r="Q35" i="6"/>
  <c r="Q36" i="6"/>
  <c r="Q37" i="6"/>
  <c r="Q38" i="6"/>
  <c r="Q39" i="6"/>
  <c r="Q33" i="6"/>
  <c r="L33" i="7" l="1"/>
  <c r="L34" i="7"/>
  <c r="L35" i="7" l="1"/>
  <c r="M33" i="7" s="1"/>
  <c r="M34" i="7" l="1"/>
  <c r="H5" i="6"/>
  <c r="G9" i="6"/>
  <c r="G10" i="6"/>
  <c r="G11" i="6"/>
  <c r="G13" i="6"/>
  <c r="G14" i="6"/>
  <c r="G15" i="6"/>
  <c r="G16" i="6"/>
  <c r="G17" i="6"/>
  <c r="G19" i="6"/>
  <c r="G20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9" i="6"/>
  <c r="H20" i="6"/>
  <c r="H21" i="6"/>
  <c r="H22" i="6"/>
  <c r="H23" i="6"/>
  <c r="D18" i="6" l="1"/>
  <c r="D5" i="6"/>
  <c r="D6" i="6"/>
  <c r="F15" i="4"/>
  <c r="F14" i="4"/>
  <c r="F16" i="4" l="1"/>
  <c r="M39" i="6"/>
  <c r="C39" i="13" l="1"/>
  <c r="F8" i="13"/>
  <c r="C8" i="13"/>
  <c r="F39" i="13"/>
  <c r="L29" i="12"/>
  <c r="K29" i="12"/>
  <c r="J29" i="12"/>
  <c r="I29" i="12"/>
  <c r="C41" i="13" l="1"/>
  <c r="F41" i="13"/>
  <c r="I32" i="12"/>
  <c r="I41" i="12" s="1"/>
  <c r="J32" i="12"/>
  <c r="K32" i="12"/>
  <c r="L32" i="12"/>
  <c r="L41" i="12" s="1"/>
  <c r="G32" i="13" l="1"/>
  <c r="G31" i="13"/>
  <c r="G33" i="13"/>
  <c r="D33" i="13"/>
  <c r="D32" i="13"/>
  <c r="D31" i="13"/>
  <c r="G22" i="13"/>
  <c r="G21" i="13"/>
  <c r="G20" i="13"/>
  <c r="D22" i="13"/>
  <c r="D20" i="13"/>
  <c r="D21" i="13"/>
  <c r="G37" i="13"/>
  <c r="G17" i="13"/>
  <c r="G16" i="13"/>
  <c r="G14" i="13"/>
  <c r="G15" i="13"/>
  <c r="G18" i="13"/>
  <c r="D37" i="13"/>
  <c r="D18" i="13"/>
  <c r="D17" i="13"/>
  <c r="D16" i="13"/>
  <c r="D15" i="13"/>
  <c r="D14" i="13"/>
  <c r="K41" i="12"/>
  <c r="K1041" i="12" s="1"/>
  <c r="J41" i="12"/>
  <c r="J1041" i="12" s="1"/>
  <c r="G7" i="13"/>
  <c r="G27" i="13"/>
  <c r="D7" i="13"/>
  <c r="D27" i="13"/>
  <c r="L1041" i="12"/>
  <c r="G23" i="13"/>
  <c r="G19" i="13"/>
  <c r="D19" i="13"/>
  <c r="D23" i="13"/>
  <c r="D12" i="13"/>
  <c r="D38" i="13"/>
  <c r="D11" i="13"/>
  <c r="D36" i="13"/>
  <c r="D35" i="13"/>
  <c r="D6" i="13"/>
  <c r="D34" i="13"/>
  <c r="D30" i="13"/>
  <c r="D29" i="13"/>
  <c r="D28" i="13"/>
  <c r="D26" i="13"/>
  <c r="D25" i="13"/>
  <c r="D24" i="13"/>
  <c r="D13" i="13"/>
  <c r="G34" i="13"/>
  <c r="G30" i="13"/>
  <c r="G29" i="13"/>
  <c r="G28" i="13"/>
  <c r="G26" i="13"/>
  <c r="G25" i="13"/>
  <c r="G24" i="13"/>
  <c r="G6" i="13"/>
  <c r="G13" i="13"/>
  <c r="G12" i="13"/>
  <c r="G38" i="13"/>
  <c r="G11" i="13"/>
  <c r="G36" i="13"/>
  <c r="G35" i="13"/>
  <c r="G41" i="13"/>
  <c r="L13" i="7"/>
  <c r="C42" i="4"/>
  <c r="J25" i="4"/>
  <c r="L9" i="7"/>
  <c r="L8" i="7"/>
  <c r="L14" i="7"/>
  <c r="L19" i="7"/>
  <c r="F5" i="7"/>
  <c r="N34" i="6"/>
  <c r="G15" i="4"/>
  <c r="D42" i="4"/>
  <c r="J24" i="4"/>
  <c r="K26" i="4"/>
  <c r="K24" i="4"/>
  <c r="L40" i="7" l="1"/>
  <c r="J52" i="4"/>
  <c r="F6" i="7"/>
  <c r="L15" i="7" s="1"/>
  <c r="F42" i="4"/>
  <c r="N33" i="6"/>
  <c r="N39" i="6"/>
  <c r="N38" i="6"/>
  <c r="N37" i="6"/>
  <c r="N36" i="6"/>
  <c r="N35" i="6"/>
  <c r="K53" i="4"/>
  <c r="K25" i="4"/>
  <c r="K52" i="4"/>
  <c r="K54" i="4"/>
  <c r="J26" i="4"/>
  <c r="F43" i="4" l="1"/>
  <c r="J53" i="4"/>
  <c r="G16" i="4"/>
  <c r="G14" i="4"/>
  <c r="F33" i="7"/>
  <c r="L45" i="7"/>
  <c r="F7" i="7"/>
  <c r="L20" i="7" s="1"/>
  <c r="L18" i="7"/>
  <c r="E25" i="6"/>
  <c r="E7" i="5"/>
  <c r="G42" i="4"/>
  <c r="J54" i="4"/>
  <c r="F20" i="6" l="1"/>
  <c r="F18" i="6"/>
  <c r="F44" i="4"/>
  <c r="G44" i="4" s="1"/>
  <c r="G43" i="4"/>
  <c r="M18" i="7"/>
  <c r="F14" i="6"/>
  <c r="I25" i="6"/>
  <c r="F22" i="6"/>
  <c r="F19" i="6"/>
  <c r="F15" i="6"/>
  <c r="F21" i="6"/>
  <c r="F5" i="6"/>
  <c r="F6" i="6"/>
  <c r="F9" i="6"/>
  <c r="F7" i="6"/>
  <c r="F10" i="6"/>
  <c r="F23" i="6"/>
  <c r="F11" i="6"/>
  <c r="F12" i="6"/>
  <c r="F13" i="6"/>
  <c r="F16" i="6"/>
  <c r="F17" i="6"/>
  <c r="F8" i="6"/>
  <c r="F25" i="6" l="1"/>
  <c r="G33" i="7" l="1"/>
  <c r="M19" i="7"/>
  <c r="G7" i="7"/>
  <c r="L10" i="7"/>
  <c r="M8" i="7" s="1"/>
  <c r="G5" i="7" l="1"/>
  <c r="G6" i="7"/>
  <c r="M14" i="7"/>
  <c r="M13" i="7"/>
  <c r="M9" i="7"/>
  <c r="G25" i="6"/>
  <c r="D9" i="6"/>
  <c r="D13" i="6"/>
  <c r="D14" i="6" l="1"/>
  <c r="D8" i="6"/>
  <c r="D12" i="6"/>
  <c r="D17" i="6"/>
  <c r="D21" i="6"/>
  <c r="D10" i="6"/>
  <c r="D11" i="6"/>
  <c r="H25" i="6"/>
  <c r="D23" i="6"/>
  <c r="D15" i="6"/>
  <c r="D16" i="6"/>
  <c r="D22" i="6"/>
  <c r="D7" i="6"/>
  <c r="D19" i="6"/>
  <c r="D20" i="6"/>
  <c r="D25" i="6" l="1"/>
  <c r="L39" i="7" l="1"/>
  <c r="L41" i="7" s="1"/>
  <c r="M40" i="7" s="1"/>
  <c r="F34" i="7"/>
  <c r="G34" i="7" s="1"/>
  <c r="D35" i="7"/>
  <c r="M39" i="7" l="1"/>
  <c r="F35" i="7"/>
  <c r="G35" i="7" s="1"/>
  <c r="L44" i="7"/>
  <c r="L46" i="7" l="1"/>
  <c r="M45" i="7" s="1"/>
  <c r="M44" i="7" l="1"/>
</calcChain>
</file>

<file path=xl/sharedStrings.xml><?xml version="1.0" encoding="utf-8"?>
<sst xmlns="http://schemas.openxmlformats.org/spreadsheetml/2006/main" count="4265" uniqueCount="882">
  <si>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</si>
  <si>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</si>
  <si>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</si>
  <si>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</si>
  <si>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</si>
  <si>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</si>
  <si>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</si>
  <si>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</si>
  <si>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</si>
  <si>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</si>
  <si>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</si>
  <si>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</si>
  <si>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</si>
  <si>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</si>
  <si>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</si>
  <si>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</si>
  <si>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</si>
  <si>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</si>
  <si>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</si>
  <si>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</si>
  <si>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</si>
  <si>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</si>
  <si>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</si>
  <si>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</si>
  <si>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</si>
  <si>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</si>
  <si>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</si>
  <si>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</si>
  <si>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</si>
  <si>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</si>
  <si>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</si>
  <si>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</si>
  <si>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</si>
  <si>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</si>
  <si>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</si>
  <si>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</si>
  <si>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</si>
  <si>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</si>
  <si>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</si>
  <si>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</si>
  <si>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</si>
  <si>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% Part.</t>
  </si>
  <si>
    <t>% Variación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</si>
  <si>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</si>
  <si>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</si>
  <si>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</si>
  <si>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</si>
  <si>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</si>
  <si>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</si>
  <si>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</si>
  <si>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</si>
  <si>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</si>
  <si>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</si>
  <si>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</si>
  <si>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</si>
  <si>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</si>
  <si>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</si>
  <si>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</si>
  <si>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</si>
  <si>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</si>
  <si>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</si>
  <si>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</si>
  <si>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</si>
  <si>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</si>
  <si>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</si>
  <si>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</si>
  <si>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</si>
  <si>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</si>
  <si>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</si>
  <si>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</si>
  <si>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</si>
  <si>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</si>
  <si>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</si>
  <si>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</si>
  <si>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</si>
  <si>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</si>
  <si>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</si>
  <si>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</si>
  <si>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</si>
  <si>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</si>
  <si>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</si>
  <si>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</si>
  <si>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</si>
  <si>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</si>
  <si>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</si>
  <si>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</si>
  <si>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</si>
  <si>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</si>
  <si>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</si>
  <si>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</si>
  <si>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</si>
  <si>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</si>
  <si>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</si>
  <si>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</si>
  <si>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</si>
  <si>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</si>
  <si>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</si>
  <si>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</si>
  <si>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</si>
  <si>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</si>
  <si>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</si>
  <si>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</si>
  <si>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</si>
  <si>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</si>
  <si>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</si>
  <si>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</si>
  <si>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</si>
  <si>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</si>
  <si>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</si>
  <si>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</si>
  <si>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</si>
  <si>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</si>
  <si>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</si>
  <si>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</si>
  <si>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</si>
  <si>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</si>
  <si>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</si>
  <si>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VALOR NOMINAL</t>
  </si>
  <si>
    <t>VALOR EFECTIVO</t>
  </si>
  <si>
    <t>Renta Variable</t>
  </si>
  <si>
    <t>Renta Fija</t>
  </si>
  <si>
    <t>TOTALES</t>
  </si>
  <si>
    <t>AVAL BANCARIO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</si>
  <si>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</si>
  <si>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</si>
  <si>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</si>
  <si>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</si>
  <si>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</si>
  <si>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</si>
  <si>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</si>
  <si>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</si>
  <si>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PAPEL COMERCIAL CERO CUPON</t>
  </si>
  <si>
    <t>POLIZAS DE ACUMULACION</t>
  </si>
  <si>
    <t>VALORES TITULARIZACION CREDITICIA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</si>
  <si>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</si>
  <si>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</si>
  <si>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</si>
  <si>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</si>
  <si>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</si>
  <si>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</si>
  <si>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</si>
  <si>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</si>
  <si>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</si>
  <si>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</si>
  <si>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</si>
  <si>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</si>
  <si>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</si>
  <si>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</si>
  <si>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</si>
  <si>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</si>
  <si>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</si>
  <si>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</si>
  <si>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</si>
  <si>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</si>
  <si>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</si>
  <si>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</si>
  <si>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</si>
  <si>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</si>
  <si>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</si>
  <si>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</si>
  <si>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</si>
  <si>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</si>
  <si>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</si>
  <si>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</si>
  <si>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</si>
  <si>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</si>
  <si>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</si>
  <si>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</si>
  <si>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</si>
  <si>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</si>
  <si>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</si>
  <si>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</si>
  <si>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</si>
  <si>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</si>
  <si>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</si>
  <si>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</si>
  <si>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</si>
  <si>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</si>
  <si>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</si>
  <si>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</si>
  <si>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</si>
  <si>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</si>
  <si>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</si>
  <si>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</si>
  <si>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</si>
  <si>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</si>
  <si>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</si>
  <si>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CUOTA DE PARTICIPACION</t>
  </si>
  <si>
    <t>BANCO DEL PACIFICO S.A.</t>
  </si>
  <si>
    <t>$</t>
  </si>
  <si>
    <t>(1)</t>
  </si>
  <si>
    <t>BANCO GENERAL RUMIÑAHUI S.A.</t>
  </si>
  <si>
    <t>359 D</t>
  </si>
  <si>
    <t>BANCO GUAYAQUIL S.A.</t>
  </si>
  <si>
    <t>272 D</t>
  </si>
  <si>
    <t/>
  </si>
  <si>
    <t>MINISTERIO DE ECONOMÍA Y FINANZAS</t>
  </si>
  <si>
    <t>(2)</t>
  </si>
  <si>
    <t>BANCO AMAZONAS S.A.</t>
  </si>
  <si>
    <t>181 D</t>
  </si>
  <si>
    <t>BANCO DE DESARROLLO DEL ECUADOR B.P.</t>
  </si>
  <si>
    <t>91 D</t>
  </si>
  <si>
    <t>182 D</t>
  </si>
  <si>
    <t>BANCO DE LA PRODUCCION S.A PRODUBANCO</t>
  </si>
  <si>
    <t>210 D</t>
  </si>
  <si>
    <t>BANCO DEL AUSTRO S.A.</t>
  </si>
  <si>
    <t>31 D</t>
  </si>
  <si>
    <t>180 D</t>
  </si>
  <si>
    <t>30 D</t>
  </si>
  <si>
    <t>BANCO BOLIVARIANO C.A.</t>
  </si>
  <si>
    <t>361 D</t>
  </si>
  <si>
    <t>BANCO PICHINCHA C.A.</t>
  </si>
  <si>
    <t>358 D</t>
  </si>
  <si>
    <t>357 D</t>
  </si>
  <si>
    <t>90 D</t>
  </si>
  <si>
    <t>27 D</t>
  </si>
  <si>
    <t>BANECUADOR B.P.</t>
  </si>
  <si>
    <t>35 D</t>
  </si>
  <si>
    <t>CORPORACIÓN FINANCIERA NACIONAL B.P.</t>
  </si>
  <si>
    <t>63 D</t>
  </si>
  <si>
    <t>BANCO DINERS CLUB DEL ECUADOR S.A.</t>
  </si>
  <si>
    <t>SERVICIO DE RENTAS INTERNAS</t>
  </si>
  <si>
    <t>EMPACADORA GRUPO GRANMAR S.A. EMPAGRAN</t>
  </si>
  <si>
    <t>ENVASES DEL LITORAL S.A.</t>
  </si>
  <si>
    <t>INVESTEAM S.A.</t>
  </si>
  <si>
    <t>LA FABRIL S.A.</t>
  </si>
  <si>
    <t>MINUTOCORP S.A.</t>
  </si>
  <si>
    <t>NATLUK S.A.</t>
  </si>
  <si>
    <t>PLASTICOS DEL LITORAL PLASTLIT S.A</t>
  </si>
  <si>
    <t>SUPERDEPORTE S.A.</t>
  </si>
  <si>
    <t>TELCONET S.A.</t>
  </si>
  <si>
    <t>ARTES GRAFICAS SENEFELDER C.A.</t>
  </si>
  <si>
    <t>120 D</t>
  </si>
  <si>
    <t>DREAMPACK ECUADOR S.A.</t>
  </si>
  <si>
    <t>DULCENAC S.A. DULCERIA NACIONAL</t>
  </si>
  <si>
    <t>356 D</t>
  </si>
  <si>
    <t>270 D</t>
  </si>
  <si>
    <t>INDUSTRIA ECUATORIANA DE CABLES INCABLE S.A.</t>
  </si>
  <si>
    <t>PROMOTORES INMOBILIARIOS PRONOBIS S.A.</t>
  </si>
  <si>
    <t>SURGALARE S.A.</t>
  </si>
  <si>
    <t>STARCARGO CIA. LTDA.</t>
  </si>
  <si>
    <t>FIDEICOMISO TITULARIZACIÓN CARTERA CREDITO RETAIL II</t>
  </si>
  <si>
    <t>CORPORACION FAVORITA C.A.</t>
  </si>
  <si>
    <t>CUOTAS Y VALORES  DE PARTICIPACIÓN</t>
  </si>
  <si>
    <t>INVERSANCARLOS S.A.</t>
  </si>
  <si>
    <t>SOCIEDAD AGRICOLA E INDUSTRIAL SAN CARLOS S.A.</t>
  </si>
  <si>
    <t>Instituto de Seguridad Social de la Policía Nacional</t>
  </si>
  <si>
    <t>Notas del Tesoro</t>
  </si>
  <si>
    <t>TOTAL CUOTAS Y VALORES  DE PARTICIPACIÓN</t>
  </si>
  <si>
    <t>271 D</t>
  </si>
  <si>
    <t>363 D</t>
  </si>
  <si>
    <t>1056 D</t>
  </si>
  <si>
    <t>PRODUCTORA CARTONERA S.A.</t>
  </si>
  <si>
    <t>ASISERVY S.A.</t>
  </si>
  <si>
    <t>87 D</t>
  </si>
  <si>
    <t>Valor Efectivo 2025</t>
  </si>
  <si>
    <t>PAPEL COMERCIAL CON INTERES TIPO 1</t>
  </si>
  <si>
    <t>97 D</t>
  </si>
  <si>
    <t>BANCO DE MACHALA S.A.</t>
  </si>
  <si>
    <t>349 D</t>
  </si>
  <si>
    <t>330 D</t>
  </si>
  <si>
    <t>CORPORACIÓN ECUATORIANA DE ALIMENTOS Y BEBIDAS CORPABE S.A</t>
  </si>
  <si>
    <t>125 D</t>
  </si>
  <si>
    <t>CERVECERIA NACIONAL CN S.A.</t>
  </si>
  <si>
    <t>1050 D</t>
  </si>
  <si>
    <t>96 D</t>
  </si>
  <si>
    <t>BANCO D-MIRO S.A.</t>
  </si>
  <si>
    <t>71 D</t>
  </si>
  <si>
    <t>COOPERATIVA DE AHORRO Y CRÉDITO ALIANZA DEL VALLE</t>
  </si>
  <si>
    <t>98 D</t>
  </si>
  <si>
    <t>350 D</t>
  </si>
  <si>
    <t>152 D</t>
  </si>
  <si>
    <t>301 D</t>
  </si>
  <si>
    <t>PRODUCTOS DEL AGRO SYLVIA MARIA S.A. AGROSYLMA</t>
  </si>
  <si>
    <t>1821 D</t>
  </si>
  <si>
    <t>183 D</t>
  </si>
  <si>
    <t>199 D</t>
  </si>
  <si>
    <t>Promedio Diario 2025</t>
  </si>
  <si>
    <t>172 D</t>
  </si>
  <si>
    <t>BONO CDF-RES-2025-001</t>
  </si>
  <si>
    <t>297 D</t>
  </si>
  <si>
    <t>78 D</t>
  </si>
  <si>
    <t>36 D</t>
  </si>
  <si>
    <t>365 D</t>
  </si>
  <si>
    <t>NOTAS DEL TESORO</t>
  </si>
  <si>
    <t>CARVAGU S.A.</t>
  </si>
  <si>
    <t>1085 D</t>
  </si>
  <si>
    <t>1096 D</t>
  </si>
  <si>
    <t>1365 D</t>
  </si>
  <si>
    <t>987 D</t>
  </si>
  <si>
    <t>FÁBRICA DE DILUYENTES Y ADHESIVOS DISTHER C. LTDA. DISTHER</t>
  </si>
  <si>
    <t>242 D</t>
  </si>
  <si>
    <t>1061 D</t>
  </si>
  <si>
    <t>TEOJAMA COMERCIAL S.A.</t>
  </si>
  <si>
    <t>360 D</t>
  </si>
  <si>
    <t>959 D</t>
  </si>
  <si>
    <t>233 D</t>
  </si>
  <si>
    <t>34 D</t>
  </si>
  <si>
    <t>266 D</t>
  </si>
  <si>
    <t>319 D</t>
  </si>
  <si>
    <t>95 D</t>
  </si>
  <si>
    <t>TOYOTA DEL ECUADOR S.A.</t>
  </si>
  <si>
    <t>154 D</t>
  </si>
  <si>
    <t>1613 D</t>
  </si>
  <si>
    <t>1462 D</t>
  </si>
  <si>
    <t>1809 D</t>
  </si>
  <si>
    <t>1806 D</t>
  </si>
  <si>
    <t>1078 D</t>
  </si>
  <si>
    <t>1075 D</t>
  </si>
  <si>
    <t>1076 D</t>
  </si>
  <si>
    <t>1071 D</t>
  </si>
  <si>
    <t>362 D</t>
  </si>
  <si>
    <t>BONO DEL ESTADO CDF-RES-2024-0004 JUBILA</t>
  </si>
  <si>
    <t>1650 D</t>
  </si>
  <si>
    <t>256 D</t>
  </si>
  <si>
    <t>312 D</t>
  </si>
  <si>
    <t>1659 D</t>
  </si>
  <si>
    <t>227 D</t>
  </si>
  <si>
    <t>364 D</t>
  </si>
  <si>
    <t>160 D</t>
  </si>
  <si>
    <t>COOPERATIVA DE AHORRO Y CREDITO ANDALUCIA LTDA.</t>
  </si>
  <si>
    <t>COOPERATIVA DE AHORRO Y CREDITO CHIBULEO LTDA.</t>
  </si>
  <si>
    <t>88 D</t>
  </si>
  <si>
    <t>1665 D</t>
  </si>
  <si>
    <t>910 D</t>
  </si>
  <si>
    <t>811 D</t>
  </si>
  <si>
    <t>1092 D</t>
  </si>
  <si>
    <t>1041 D</t>
  </si>
  <si>
    <t>1036 D</t>
  </si>
  <si>
    <t>150 D</t>
  </si>
  <si>
    <t>1001 D</t>
  </si>
  <si>
    <t>815 D</t>
  </si>
  <si>
    <t>455 D</t>
  </si>
  <si>
    <t>448 D</t>
  </si>
  <si>
    <t>195 D</t>
  </si>
  <si>
    <t>175 D</t>
  </si>
  <si>
    <t>1051 D</t>
  </si>
  <si>
    <t>648 D</t>
  </si>
  <si>
    <t>294 D</t>
  </si>
  <si>
    <t>300 D</t>
  </si>
  <si>
    <t>280 D</t>
  </si>
  <si>
    <t>243 D</t>
  </si>
  <si>
    <t>250 D</t>
  </si>
  <si>
    <t>FABRICA DE ENVASES S.A. FADESA</t>
  </si>
  <si>
    <t>257 D</t>
  </si>
  <si>
    <t>OFFSET ABAD C.A.</t>
  </si>
  <si>
    <t>185 D</t>
  </si>
  <si>
    <t>320 D</t>
  </si>
  <si>
    <t>353 D</t>
  </si>
  <si>
    <t>SOCIEDAD INDUSTRIAL GANADERA ELORDEÑO S.A.</t>
  </si>
  <si>
    <t>167 D</t>
  </si>
  <si>
    <t>FIDEICOMISO TITULARIZACIÓN COSTA GARDENS</t>
  </si>
  <si>
    <t>FONDO COLECTIVO DE INVERSIÓN VANGUARDIA VERSÁTIL</t>
  </si>
  <si>
    <t>FONDO DE INVERSIÓN COTIZADO FIDUCIA ETF</t>
  </si>
  <si>
    <t>140 D</t>
  </si>
  <si>
    <t>1459 D</t>
  </si>
  <si>
    <t>1439 D</t>
  </si>
  <si>
    <t>1425 D</t>
  </si>
  <si>
    <t>1048 D</t>
  </si>
  <si>
    <t>1792 D</t>
  </si>
  <si>
    <t>1788 D</t>
  </si>
  <si>
    <t>329 D</t>
  </si>
  <si>
    <t>1057 D</t>
  </si>
  <si>
    <t>1058 D</t>
  </si>
  <si>
    <t>1063 D</t>
  </si>
  <si>
    <t>1044 D</t>
  </si>
  <si>
    <t>315 D</t>
  </si>
  <si>
    <t>332 D</t>
  </si>
  <si>
    <t>1054 D</t>
  </si>
  <si>
    <t>311 D</t>
  </si>
  <si>
    <t>1062 D</t>
  </si>
  <si>
    <t>BONO CDF-RES-2025-001 JUBILADOS</t>
  </si>
  <si>
    <t>1824 D</t>
  </si>
  <si>
    <t>1816 D</t>
  </si>
  <si>
    <t>1805 D</t>
  </si>
  <si>
    <t>1803 D</t>
  </si>
  <si>
    <t>1797 D</t>
  </si>
  <si>
    <t>1456 D</t>
  </si>
  <si>
    <t>1448 D</t>
  </si>
  <si>
    <t>1447 D</t>
  </si>
  <si>
    <t>1435 D</t>
  </si>
  <si>
    <t>1074 D</t>
  </si>
  <si>
    <t>1072 D</t>
  </si>
  <si>
    <t>2388 D</t>
  </si>
  <si>
    <t>1682 D</t>
  </si>
  <si>
    <t>1624 D</t>
  </si>
  <si>
    <t>1622 D</t>
  </si>
  <si>
    <t>1476 D</t>
  </si>
  <si>
    <t>BONO DEL ESTADOCDF-RES-2024-0004</t>
  </si>
  <si>
    <t>1492 D</t>
  </si>
  <si>
    <t>76 D</t>
  </si>
  <si>
    <t>273 D</t>
  </si>
  <si>
    <t>132 D</t>
  </si>
  <si>
    <t>245 D</t>
  </si>
  <si>
    <t>73 D</t>
  </si>
  <si>
    <t>228 D</t>
  </si>
  <si>
    <t>161 D</t>
  </si>
  <si>
    <t>187 D</t>
  </si>
  <si>
    <t>112 D</t>
  </si>
  <si>
    <t>75 D</t>
  </si>
  <si>
    <t>AUTOMOTORES Y ANEXOS S.A. A.Y.A.S.A</t>
  </si>
  <si>
    <t>462 D</t>
  </si>
  <si>
    <t>CARTIMEX S. A.</t>
  </si>
  <si>
    <t>490 D</t>
  </si>
  <si>
    <t>DOLTREX S.A.</t>
  </si>
  <si>
    <t>633 D</t>
  </si>
  <si>
    <t>637 D</t>
  </si>
  <si>
    <t>1005 D</t>
  </si>
  <si>
    <t>1257 D</t>
  </si>
  <si>
    <t>1064 D</t>
  </si>
  <si>
    <t>IMPORT GREEN POWER TECHNOLOGY, EQUIPMENT &amp; MACHINERY ITEM S.A.</t>
  </si>
  <si>
    <t>IMPORTADORA INDUSTRIAL AGRICOLA DEL MONTE SOCIEDAD ANONIMA INMONTE</t>
  </si>
  <si>
    <t>INMOBILIARIA LAVIE S.A.</t>
  </si>
  <si>
    <t>1139 D</t>
  </si>
  <si>
    <t>615 D</t>
  </si>
  <si>
    <t>1028 D</t>
  </si>
  <si>
    <t>677 D</t>
  </si>
  <si>
    <t>676 D</t>
  </si>
  <si>
    <t>672 D</t>
  </si>
  <si>
    <t>980 D</t>
  </si>
  <si>
    <t>965 D</t>
  </si>
  <si>
    <t>865 D</t>
  </si>
  <si>
    <t>613 D</t>
  </si>
  <si>
    <t>592 D</t>
  </si>
  <si>
    <t>408 D</t>
  </si>
  <si>
    <t>499 D</t>
  </si>
  <si>
    <t>248 D</t>
  </si>
  <si>
    <t>244 D</t>
  </si>
  <si>
    <t>55 D</t>
  </si>
  <si>
    <t>1826 D</t>
  </si>
  <si>
    <t>1645 D</t>
  </si>
  <si>
    <t>1446 D</t>
  </si>
  <si>
    <t>1438 D</t>
  </si>
  <si>
    <t>1280 D</t>
  </si>
  <si>
    <t>1256 D</t>
  </si>
  <si>
    <t>1082 D</t>
  </si>
  <si>
    <t>991 D</t>
  </si>
  <si>
    <t>983 D</t>
  </si>
  <si>
    <t>822 D</t>
  </si>
  <si>
    <t>706 D</t>
  </si>
  <si>
    <t>643 D</t>
  </si>
  <si>
    <t>525 D</t>
  </si>
  <si>
    <t>433 D</t>
  </si>
  <si>
    <t>341 D</t>
  </si>
  <si>
    <t>616 D</t>
  </si>
  <si>
    <t>260 D</t>
  </si>
  <si>
    <t>252 D</t>
  </si>
  <si>
    <t>1444 D</t>
  </si>
  <si>
    <t>1263 D</t>
  </si>
  <si>
    <t>903 D</t>
  </si>
  <si>
    <t>805 D</t>
  </si>
  <si>
    <t>628 D</t>
  </si>
  <si>
    <t>536 D</t>
  </si>
  <si>
    <t>265 D</t>
  </si>
  <si>
    <t>263 D</t>
  </si>
  <si>
    <t>259 D</t>
  </si>
  <si>
    <t>439 D</t>
  </si>
  <si>
    <t>1088 D</t>
  </si>
  <si>
    <t>914 D</t>
  </si>
  <si>
    <t>367 D</t>
  </si>
  <si>
    <t>TUBERIAS PACIFICO S.A. TUPASA</t>
  </si>
  <si>
    <t>2358 D</t>
  </si>
  <si>
    <t>2175 D</t>
  </si>
  <si>
    <t>1081 D</t>
  </si>
  <si>
    <t>ALMACENES BOYACA S.A.</t>
  </si>
  <si>
    <t>223 D</t>
  </si>
  <si>
    <t>179 D</t>
  </si>
  <si>
    <t>COMPUTRONSA S.A.</t>
  </si>
  <si>
    <t>58 D</t>
  </si>
  <si>
    <t>DIPAC MANTA S.A.</t>
  </si>
  <si>
    <t>318 D</t>
  </si>
  <si>
    <t>237 D</t>
  </si>
  <si>
    <t>238 D</t>
  </si>
  <si>
    <t>221 D</t>
  </si>
  <si>
    <t>188 D</t>
  </si>
  <si>
    <t>130 D</t>
  </si>
  <si>
    <t>101 D</t>
  </si>
  <si>
    <t>218 D</t>
  </si>
  <si>
    <t>70 D</t>
  </si>
  <si>
    <t>207 D</t>
  </si>
  <si>
    <t>104 D</t>
  </si>
  <si>
    <t>FIDEICOMISO TITULARIZACION CARTERA CREDITO RETAIL I</t>
  </si>
  <si>
    <t>585 D</t>
  </si>
  <si>
    <t>FIDEICOMISO TITULARIZACIÓN DE FLUJOS FUTUROS DE FONDOS VIA NATURA</t>
  </si>
  <si>
    <t>OCTAVA TITULARIZACIÓN CARTERA COMERCIAL-IASA</t>
  </si>
  <si>
    <t>BOLSA DE VALORES DE QUITO BVQ SOCIEDAD ANÓNIMA</t>
  </si>
  <si>
    <t>147 D</t>
  </si>
  <si>
    <t>FIDEICOMISO TITULARIZACIÓN OMNI HOSPITAL</t>
  </si>
  <si>
    <t>BEVERAGE BRAND &amp; PATENTS COMPANY BBPC S.A</t>
  </si>
  <si>
    <t>SIEMPREVERDE S.A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</si>
  <si>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Junio 2025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</si>
  <si>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 - Junio 2025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</si>
  <si>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Junio de 2025 - No. 357</t>
    </r>
  </si>
  <si>
    <t>EN JUNIO DE 2025</t>
  </si>
  <si>
    <t>El monto tranzado en la BVG en el mes de Junio fue de US$ 707,5 millones, mientras que a nivel nacional  el monto negociado fue de US$ 1.497,2 millones
La participación de la BVG en valores efectivos en el monto nacional es del 47.3%
Por tipo de Renta a Nivel Nacional, la renta variable alcanzó US$ 11,1 millones que representa el 0.7% mientras que en renta fija se cerró US$ 1.486,0 millones que representa el 99.3% del total negociado.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</si>
  <si>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a Enero - Junio 2025</t>
    </r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</si>
  <si>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Junio de 2025 - No. 357</t>
    </r>
  </si>
  <si>
    <t>COMPORTAMIENTO COMPARATIVO ENERO-JUNIO 2025 VS 2024</t>
  </si>
  <si>
    <t>En  el período Enero-Junio  de 2025, el monto transado en BVG es de US$4151,8 millones mostrando un  crecimiento del 11,9% respecto al mismo período del año 2024.
Las negociaciones por sector de emisión, en papeles del sector privado se negociaron US$ 1482,6 millones que representa el 35,7% del total transado frente a US$ 2669,2 millones en papeles del sector público que tienen una participación del 64,3%. Los papeles del sector privado muestran un incremento del 9,2% respecto al período anterior mientras los papeles emitidos por el sector público presentan un aumento del 13,5%.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</si>
  <si>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a Enero  - Junio</t>
    </r>
  </si>
  <si>
    <t>BOLETÍN MENSUAL DE OPERACIONES
JUNIO 2025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</si>
  <si>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Junio de 2025  Hasta: 30 de Junio de 2025</t>
    </r>
  </si>
  <si>
    <t>ACEPTACION BANCARIA</t>
  </si>
  <si>
    <t>155 D</t>
  </si>
  <si>
    <t>67 D</t>
  </si>
  <si>
    <t>45 D</t>
  </si>
  <si>
    <t>38 D</t>
  </si>
  <si>
    <t>BONO ACTA RESOLUTIVA 002-2021</t>
  </si>
  <si>
    <t>305 D</t>
  </si>
  <si>
    <t>1944 D</t>
  </si>
  <si>
    <t>1160 D</t>
  </si>
  <si>
    <t>BONO ACTA RESOLUTIVA 002-2022</t>
  </si>
  <si>
    <t>692 D</t>
  </si>
  <si>
    <t>2517 D</t>
  </si>
  <si>
    <t>2513 D</t>
  </si>
  <si>
    <t>2530 D</t>
  </si>
  <si>
    <t>2527 D</t>
  </si>
  <si>
    <t>2524 D</t>
  </si>
  <si>
    <t>2176 D</t>
  </si>
  <si>
    <t>2170 D</t>
  </si>
  <si>
    <t>1807 D</t>
  </si>
  <si>
    <t>1668 D</t>
  </si>
  <si>
    <t>1443 D</t>
  </si>
  <si>
    <t>1442 D</t>
  </si>
  <si>
    <t>1436 D</t>
  </si>
  <si>
    <t>1407 D</t>
  </si>
  <si>
    <t>1411 D</t>
  </si>
  <si>
    <t>1410 D</t>
  </si>
  <si>
    <t>1038 D</t>
  </si>
  <si>
    <t>1037 D</t>
  </si>
  <si>
    <t>684 D</t>
  </si>
  <si>
    <t>574 D</t>
  </si>
  <si>
    <t>509 D</t>
  </si>
  <si>
    <t>BONO ACTA RESOLUTIVA 004-2018 - JUBILADO</t>
  </si>
  <si>
    <t>1791 D</t>
  </si>
  <si>
    <t>1752 D</t>
  </si>
  <si>
    <t>1765 D</t>
  </si>
  <si>
    <t>1751 D</t>
  </si>
  <si>
    <t>1020 D</t>
  </si>
  <si>
    <t>1014 D</t>
  </si>
  <si>
    <t>345 D</t>
  </si>
  <si>
    <t>1030 D</t>
  </si>
  <si>
    <t>291 D</t>
  </si>
  <si>
    <t>1013 D</t>
  </si>
  <si>
    <t>1009 D</t>
  </si>
  <si>
    <t>306 D</t>
  </si>
  <si>
    <t>1029 D</t>
  </si>
  <si>
    <t>1023 D</t>
  </si>
  <si>
    <t>1022 D</t>
  </si>
  <si>
    <t>1021 D</t>
  </si>
  <si>
    <t>1026 D</t>
  </si>
  <si>
    <t>1800 D</t>
  </si>
  <si>
    <t>1070 D</t>
  </si>
  <si>
    <t>2155 D</t>
  </si>
  <si>
    <t>2152 D</t>
  </si>
  <si>
    <t>1768 D</t>
  </si>
  <si>
    <t>1767 D</t>
  </si>
  <si>
    <t>2131 D</t>
  </si>
  <si>
    <t>1770 D</t>
  </si>
  <si>
    <t>1790 D</t>
  </si>
  <si>
    <t>1789 D</t>
  </si>
  <si>
    <t>1783 D</t>
  </si>
  <si>
    <t>1782 D</t>
  </si>
  <si>
    <t>1776 D</t>
  </si>
  <si>
    <t>1775 D</t>
  </si>
  <si>
    <t>1774 D</t>
  </si>
  <si>
    <t>1769 D</t>
  </si>
  <si>
    <t>1784 D</t>
  </si>
  <si>
    <t>1421 D</t>
  </si>
  <si>
    <t>1412 D</t>
  </si>
  <si>
    <t>1405 D</t>
  </si>
  <si>
    <t>678 D</t>
  </si>
  <si>
    <t>667 D</t>
  </si>
  <si>
    <t>3101 D</t>
  </si>
  <si>
    <t>3068 D</t>
  </si>
  <si>
    <t>2953 D</t>
  </si>
  <si>
    <t>2366 D</t>
  </si>
  <si>
    <t>2359 D</t>
  </si>
  <si>
    <t>2277 D</t>
  </si>
  <si>
    <t>2367 D</t>
  </si>
  <si>
    <t>2362 D</t>
  </si>
  <si>
    <t>2594 D</t>
  </si>
  <si>
    <t>2355 D</t>
  </si>
  <si>
    <t>2368 D</t>
  </si>
  <si>
    <t>2018 D</t>
  </si>
  <si>
    <t>1994 D</t>
  </si>
  <si>
    <t>1912 D</t>
  </si>
  <si>
    <t>1895 D</t>
  </si>
  <si>
    <t>1814 D</t>
  </si>
  <si>
    <t>1480 D</t>
  </si>
  <si>
    <t>1654 D</t>
  </si>
  <si>
    <t>1636 D</t>
  </si>
  <si>
    <t>1608 D</t>
  </si>
  <si>
    <t>1661 D</t>
  </si>
  <si>
    <t>1640 D</t>
  </si>
  <si>
    <t>1658 D</t>
  </si>
  <si>
    <t>1651 D</t>
  </si>
  <si>
    <t>1644 D</t>
  </si>
  <si>
    <t>1615 D</t>
  </si>
  <si>
    <t>1610 D</t>
  </si>
  <si>
    <t>1607 D</t>
  </si>
  <si>
    <t>1594 D</t>
  </si>
  <si>
    <t>1168 D</t>
  </si>
  <si>
    <t>1471 D</t>
  </si>
  <si>
    <t>1469 D</t>
  </si>
  <si>
    <t>1274 D</t>
  </si>
  <si>
    <t>1293 D</t>
  </si>
  <si>
    <t>1141 D</t>
  </si>
  <si>
    <t>1133 D</t>
  </si>
  <si>
    <t>1132 D</t>
  </si>
  <si>
    <t>1125 D</t>
  </si>
  <si>
    <t>1123 D</t>
  </si>
  <si>
    <t>764 D</t>
  </si>
  <si>
    <t>371 D</t>
  </si>
  <si>
    <t>2381 D</t>
  </si>
  <si>
    <t>669 D</t>
  </si>
  <si>
    <t>1463 D</t>
  </si>
  <si>
    <t>640 D</t>
  </si>
  <si>
    <t>251 D</t>
  </si>
  <si>
    <t>2573 D</t>
  </si>
  <si>
    <t>1599 D</t>
  </si>
  <si>
    <t>1861 D</t>
  </si>
  <si>
    <t>1598 D</t>
  </si>
  <si>
    <t>1591 D</t>
  </si>
  <si>
    <t>1590 D</t>
  </si>
  <si>
    <t>1589 D</t>
  </si>
  <si>
    <t>1583 D</t>
  </si>
  <si>
    <t>1581 D</t>
  </si>
  <si>
    <t>1224 D</t>
  </si>
  <si>
    <t>476 D</t>
  </si>
  <si>
    <t>495 D</t>
  </si>
  <si>
    <t>111 D</t>
  </si>
  <si>
    <t>124 D</t>
  </si>
  <si>
    <t>BANCO COOPNACIONAL S.A.</t>
  </si>
  <si>
    <t>194 D</t>
  </si>
  <si>
    <t>368 D</t>
  </si>
  <si>
    <t>32 D</t>
  </si>
  <si>
    <t>366 D</t>
  </si>
  <si>
    <t>145 D</t>
  </si>
  <si>
    <t>77 D</t>
  </si>
  <si>
    <t>65 D</t>
  </si>
  <si>
    <t>72 D</t>
  </si>
  <si>
    <t>216 D</t>
  </si>
  <si>
    <t>86 D</t>
  </si>
  <si>
    <t>206 D</t>
  </si>
  <si>
    <t>BANCO INTERNACIONAL S. A.</t>
  </si>
  <si>
    <t>202 D</t>
  </si>
  <si>
    <t>13 D</t>
  </si>
  <si>
    <t>BANCO PROCREDIT S.A.</t>
  </si>
  <si>
    <t>BANCO VISIONFUND ECUADOR S.A.</t>
  </si>
  <si>
    <t>COOPERATIVA DE AHORRO Y CREDITO 23 DE JULIO LTDA</t>
  </si>
  <si>
    <t>122 D</t>
  </si>
  <si>
    <t>COOPERATIVA DE AHORRO Y CRÉDITO 29 DE OCTUBRE LTDA.</t>
  </si>
  <si>
    <t>COOPERATIVA DE AHORRO Y CRÉDITO DE LA PEQUEÑA EMPRESA DE COTOPAXI</t>
  </si>
  <si>
    <t>163 D</t>
  </si>
  <si>
    <t>197 D</t>
  </si>
  <si>
    <t>BANCO SOLIDARIO S.A.</t>
  </si>
  <si>
    <t>105 D</t>
  </si>
  <si>
    <t>CERTIFICADO DE AHORRO A PLAZO</t>
  </si>
  <si>
    <t>ASOCIACION MUTUALISTA DE AHORRO Y CREDITO PARA LA VIVIENDA PICHINCHA</t>
  </si>
  <si>
    <t>119 D</t>
  </si>
  <si>
    <t>118 D</t>
  </si>
  <si>
    <t>ALPHA FACTORING DEL ECUADOR ALLFACTOR S.A.</t>
  </si>
  <si>
    <t>ARRENDATOTEM S.A</t>
  </si>
  <si>
    <t>1519 D</t>
  </si>
  <si>
    <t>1505 D</t>
  </si>
  <si>
    <t>1068 D</t>
  </si>
  <si>
    <t>434 D</t>
  </si>
  <si>
    <t>BABY’S S.A</t>
  </si>
  <si>
    <t>COMPUTADORES Y EQUIPOS COMPUEQUIP DOS S.A.</t>
  </si>
  <si>
    <t>1015 D</t>
  </si>
  <si>
    <t>1025 D</t>
  </si>
  <si>
    <t>1018 D</t>
  </si>
  <si>
    <t>1496 D</t>
  </si>
  <si>
    <t>CORPETROLSA S.A</t>
  </si>
  <si>
    <t>CORPORACIÓN FERNÁNDEZ CORPFERNÁNDEZ S. A.</t>
  </si>
  <si>
    <t>1526 D</t>
  </si>
  <si>
    <t>502 D</t>
  </si>
  <si>
    <t>879 D</t>
  </si>
  <si>
    <t>971 D</t>
  </si>
  <si>
    <t>978 D</t>
  </si>
  <si>
    <t>984 D</t>
  </si>
  <si>
    <t>986 D</t>
  </si>
  <si>
    <t>992 D</t>
  </si>
  <si>
    <t>814 D</t>
  </si>
  <si>
    <t>821 D</t>
  </si>
  <si>
    <t>1497 D</t>
  </si>
  <si>
    <t>1494 D</t>
  </si>
  <si>
    <t>760 D</t>
  </si>
  <si>
    <t>1500 D</t>
  </si>
  <si>
    <t>866 D</t>
  </si>
  <si>
    <t>1097 D</t>
  </si>
  <si>
    <t>1095 D</t>
  </si>
  <si>
    <t>853 D</t>
  </si>
  <si>
    <t>738 D</t>
  </si>
  <si>
    <t>859 D</t>
  </si>
  <si>
    <t>605 D</t>
  </si>
  <si>
    <t>727 D</t>
  </si>
  <si>
    <t>FEEDPRO S.A.</t>
  </si>
  <si>
    <t>GREEN ENERGY CONSTRUCTIONS &amp; INTEGRATION C&amp;I S.A</t>
  </si>
  <si>
    <t>1298 D</t>
  </si>
  <si>
    <t>417 D</t>
  </si>
  <si>
    <t>424 D</t>
  </si>
  <si>
    <t>479 D</t>
  </si>
  <si>
    <t>486 D</t>
  </si>
  <si>
    <t>INDUSTRIAS OMEGA C.A.</t>
  </si>
  <si>
    <t>1827 D</t>
  </si>
  <si>
    <t>INDUSUR INDUSTRIAL DEL SUR S.A.</t>
  </si>
  <si>
    <t>1358 D</t>
  </si>
  <si>
    <t>METALTRONIC S.A</t>
  </si>
  <si>
    <t>710 D</t>
  </si>
  <si>
    <t>950 D</t>
  </si>
  <si>
    <t>941 D</t>
  </si>
  <si>
    <t>MULTICINES S.A</t>
  </si>
  <si>
    <t>2321 D</t>
  </si>
  <si>
    <t>422 D</t>
  </si>
  <si>
    <t>PETROLEOS DE LOS RIOS PETROLRIOS C.A.</t>
  </si>
  <si>
    <t>419 D</t>
  </si>
  <si>
    <t>746 D</t>
  </si>
  <si>
    <t>PROMOTORA INMOBILIARIA PROZONAS S.A</t>
  </si>
  <si>
    <t>REPRODUCTORAS DEL ECUADOR S.A. REPROECSA</t>
  </si>
  <si>
    <t>1585 D</t>
  </si>
  <si>
    <t>1548 D</t>
  </si>
  <si>
    <t>RIPCONCIV CONSTRUCCIONES CIVILES CIA. LTDA.</t>
  </si>
  <si>
    <t>745 D</t>
  </si>
  <si>
    <t>RYC S.A.</t>
  </si>
  <si>
    <t>SALCEDO MOTORS S.A. SALMOTORSA</t>
  </si>
  <si>
    <t>SUPER DEALER DUEÑAS GUTIERREZ CIA. LTDA.</t>
  </si>
  <si>
    <t>666 D</t>
  </si>
  <si>
    <t>659 D</t>
  </si>
  <si>
    <t>679 D</t>
  </si>
  <si>
    <t>1404 D</t>
  </si>
  <si>
    <t>2557 D</t>
  </si>
  <si>
    <t>957 D</t>
  </si>
  <si>
    <t>2332 D</t>
  </si>
  <si>
    <t>2347 D</t>
  </si>
  <si>
    <t>647 D</t>
  </si>
  <si>
    <t>3436 D</t>
  </si>
  <si>
    <t>3430 D</t>
  </si>
  <si>
    <t>3421 D</t>
  </si>
  <si>
    <t>905 D</t>
  </si>
  <si>
    <t>896 D</t>
  </si>
  <si>
    <t>813 D</t>
  </si>
  <si>
    <t>812 D</t>
  </si>
  <si>
    <t>1100 D</t>
  </si>
  <si>
    <t>446 D</t>
  </si>
  <si>
    <t>461 D</t>
  </si>
  <si>
    <t>537 D</t>
  </si>
  <si>
    <t>552 D</t>
  </si>
  <si>
    <t>719 D</t>
  </si>
  <si>
    <t>734 D</t>
  </si>
  <si>
    <t>826 D</t>
  </si>
  <si>
    <t>CORPORACION EL ROSADO S.A.</t>
  </si>
  <si>
    <t>61 D</t>
  </si>
  <si>
    <t>426 D</t>
  </si>
  <si>
    <t>791 D</t>
  </si>
  <si>
    <t>1039 D</t>
  </si>
  <si>
    <t>578 D</t>
  </si>
  <si>
    <t>491 D</t>
  </si>
  <si>
    <t>489 D</t>
  </si>
  <si>
    <t>397 D</t>
  </si>
  <si>
    <t>15 D</t>
  </si>
  <si>
    <t>12 D</t>
  </si>
  <si>
    <t>11 D</t>
  </si>
  <si>
    <t>1825 D</t>
  </si>
  <si>
    <t>1733 D</t>
  </si>
  <si>
    <t>1729 D</t>
  </si>
  <si>
    <t>1643 D</t>
  </si>
  <si>
    <t>1639 D</t>
  </si>
  <si>
    <t>1552 D</t>
  </si>
  <si>
    <t>1460 D</t>
  </si>
  <si>
    <t>1369 D</t>
  </si>
  <si>
    <t>1278 D</t>
  </si>
  <si>
    <t>1187 D</t>
  </si>
  <si>
    <t>1183 D</t>
  </si>
  <si>
    <t>823 D</t>
  </si>
  <si>
    <t>819 D</t>
  </si>
  <si>
    <t>729 D</t>
  </si>
  <si>
    <t>725 D</t>
  </si>
  <si>
    <t>547 D</t>
  </si>
  <si>
    <t>543 D</t>
  </si>
  <si>
    <t>456 D</t>
  </si>
  <si>
    <t>452 D</t>
  </si>
  <si>
    <t>268 D</t>
  </si>
  <si>
    <t>FRESTO FOODS S.A</t>
  </si>
  <si>
    <t>2000 D</t>
  </si>
  <si>
    <t>1989 D</t>
  </si>
  <si>
    <t>1253 D</t>
  </si>
  <si>
    <t>1441 D</t>
  </si>
  <si>
    <t>1259 D</t>
  </si>
  <si>
    <t>FUNDAMETZ S.A.</t>
  </si>
  <si>
    <t>FUROIANI OBRAS Y PROYECTOS S. A.</t>
  </si>
  <si>
    <t>492 D</t>
  </si>
  <si>
    <t>594 D</t>
  </si>
  <si>
    <t>588 D</t>
  </si>
  <si>
    <t>497 D</t>
  </si>
  <si>
    <t>409 D</t>
  </si>
  <si>
    <t>407 D</t>
  </si>
  <si>
    <t>405 D</t>
  </si>
  <si>
    <t>310 D</t>
  </si>
  <si>
    <t>309 D</t>
  </si>
  <si>
    <t>402 D</t>
  </si>
  <si>
    <t>406 D</t>
  </si>
  <si>
    <t>487 D</t>
  </si>
  <si>
    <t>494 D</t>
  </si>
  <si>
    <t>498 D</t>
  </si>
  <si>
    <t>584 D</t>
  </si>
  <si>
    <t>587 D</t>
  </si>
  <si>
    <t>591 D</t>
  </si>
  <si>
    <t>593 D</t>
  </si>
  <si>
    <t>1019 D</t>
  </si>
  <si>
    <t>836 D</t>
  </si>
  <si>
    <t>654 D</t>
  </si>
  <si>
    <t>472 D</t>
  </si>
  <si>
    <t>290 D</t>
  </si>
  <si>
    <t>108 D</t>
  </si>
  <si>
    <t>769 D</t>
  </si>
  <si>
    <t>663 D</t>
  </si>
  <si>
    <t>403 D</t>
  </si>
  <si>
    <t>981 D</t>
  </si>
  <si>
    <t>889 D</t>
  </si>
  <si>
    <t>888 D</t>
  </si>
  <si>
    <t>797 D</t>
  </si>
  <si>
    <t>796 D</t>
  </si>
  <si>
    <t>705 D</t>
  </si>
  <si>
    <t>524 D</t>
  </si>
  <si>
    <t>523 D</t>
  </si>
  <si>
    <t>432 D</t>
  </si>
  <si>
    <t>782 D</t>
  </si>
  <si>
    <t>342 D</t>
  </si>
  <si>
    <t>159 D</t>
  </si>
  <si>
    <t>69 D</t>
  </si>
  <si>
    <t>ACERÍA DEL ECUADOR C.A. ADELCA</t>
  </si>
  <si>
    <t>10 D</t>
  </si>
  <si>
    <t>230 D</t>
  </si>
  <si>
    <t>241 D</t>
  </si>
  <si>
    <t>282 D</t>
  </si>
  <si>
    <t>281 D</t>
  </si>
  <si>
    <t>134 D</t>
  </si>
  <si>
    <t>346 D</t>
  </si>
  <si>
    <t>339 D</t>
  </si>
  <si>
    <t>340 D</t>
  </si>
  <si>
    <t>295 D</t>
  </si>
  <si>
    <t>303 D</t>
  </si>
  <si>
    <t>289 D</t>
  </si>
  <si>
    <t>246 D</t>
  </si>
  <si>
    <t>236 D</t>
  </si>
  <si>
    <t>235 D</t>
  </si>
  <si>
    <t>224 D</t>
  </si>
  <si>
    <t>201 D</t>
  </si>
  <si>
    <t>121 D</t>
  </si>
  <si>
    <t>107 D</t>
  </si>
  <si>
    <t>24 D</t>
  </si>
  <si>
    <t>100 D</t>
  </si>
  <si>
    <t>254 D</t>
  </si>
  <si>
    <t>LIGA PROFESIONAL DE FUTBOL DEL ECUADOR</t>
  </si>
  <si>
    <t>225 D</t>
  </si>
  <si>
    <t>39 D</t>
  </si>
  <si>
    <t>NESTLE ECUADOR S.A.</t>
  </si>
  <si>
    <t>109 D</t>
  </si>
  <si>
    <t>205 D</t>
  </si>
  <si>
    <t>136 D</t>
  </si>
  <si>
    <t>52 D</t>
  </si>
  <si>
    <t>186 D</t>
  </si>
  <si>
    <t>99 D</t>
  </si>
  <si>
    <t>114 D</t>
  </si>
  <si>
    <t>328 D</t>
  </si>
  <si>
    <t>326 D</t>
  </si>
  <si>
    <t>198 D</t>
  </si>
  <si>
    <t>143 D</t>
  </si>
  <si>
    <t>FIDEICOMISO NOVENA TITULARIZACIÓN CARTERA AUTOMOTRIZ AMAZONAS</t>
  </si>
  <si>
    <t>994 D</t>
  </si>
  <si>
    <t>1000 D</t>
  </si>
  <si>
    <t>FIDEICOMISO TITULARIZACION PHS</t>
  </si>
  <si>
    <t>2041 D</t>
  </si>
  <si>
    <t>693 D</t>
  </si>
  <si>
    <t>863 D</t>
  </si>
  <si>
    <t>878 D</t>
  </si>
  <si>
    <t>1596 D</t>
  </si>
  <si>
    <t>REPORTO - ACCIONES</t>
  </si>
  <si>
    <t>133 D</t>
  </si>
  <si>
    <t>28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</si>
</sst>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Segoe UI"/>
      <family val="2"/>
    </font>
    <font>
      <sz val="22"/>
      <name val="Poppins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6" fillId="0" borderId="0"/>
  </cellStyleXfs>
  <cellXfs count="471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60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2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0" fontId="59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3" fillId="0" borderId="0" xfId="1" applyFont="1"/>
    <xf numFmtId="0" fontId="64" fillId="2" borderId="0" xfId="1" applyFont="1" applyFill="1" applyAlignment="1">
      <alignment horizontal="left"/>
    </xf>
    <xf numFmtId="166" fontId="63" fillId="2" borderId="0" xfId="5" applyNumberFormat="1" applyFont="1" applyFill="1" applyAlignment="1">
      <alignment horizontal="right"/>
    </xf>
    <xf numFmtId="10" fontId="63" fillId="0" borderId="0" xfId="3" applyNumberFormat="1" applyFont="1"/>
    <xf numFmtId="0" fontId="63" fillId="2" borderId="0" xfId="1" applyFont="1" applyFill="1"/>
    <xf numFmtId="3" fontId="63" fillId="2" borderId="0" xfId="1" applyNumberFormat="1" applyFont="1" applyFill="1" applyAlignment="1">
      <alignment horizontal="right"/>
    </xf>
    <xf numFmtId="9" fontId="63" fillId="0" borderId="0" xfId="1" applyNumberFormat="1" applyFont="1"/>
    <xf numFmtId="0" fontId="63" fillId="2" borderId="0" xfId="1" applyFont="1" applyFill="1" applyAlignment="1">
      <alignment horizontal="right"/>
    </xf>
    <xf numFmtId="166" fontId="63" fillId="2" borderId="0" xfId="5" applyNumberFormat="1" applyFont="1" applyFill="1"/>
    <xf numFmtId="3" fontId="63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5" fillId="3" borderId="10" xfId="3" applyNumberFormat="1" applyFont="1" applyFill="1" applyBorder="1" applyAlignment="1">
      <alignment horizontal="center" vertical="center" wrapText="1"/>
    </xf>
    <xf numFmtId="173" fontId="6" fillId="0" borderId="0" xfId="1" applyNumberFormat="1" applyFont="1"/>
    <xf numFmtId="0" fontId="33" fillId="0" borderId="0" xfId="7" applyFont="1" applyAlignment="1">
      <alignment horizontal="center" vertical="center"/>
    </xf>
    <xf numFmtId="3" fontId="13" fillId="0" borderId="0" xfId="7" applyNumberFormat="1" applyFont="1" applyAlignment="1">
      <alignment vertical="center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8" fillId="0" borderId="0" xfId="6" applyFont="1" applyAlignment="1">
      <alignment horizontal="left" vertical="center"/>
    </xf>
    <xf numFmtId="0" fontId="69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1" fillId="0" borderId="18" xfId="6" applyFont="1" applyBorder="1" applyAlignment="1">
      <alignment vertical="center"/>
    </xf>
    <xf numFmtId="0" fontId="71" fillId="0" borderId="18" xfId="6" applyFont="1" applyBorder="1" applyAlignment="1">
      <alignment horizontal="left" vertical="center"/>
    </xf>
    <xf numFmtId="4" fontId="71" fillId="0" borderId="18" xfId="6" applyNumberFormat="1" applyFont="1" applyBorder="1" applyAlignment="1">
      <alignment horizontal="right" vertical="center"/>
    </xf>
    <xf numFmtId="10" fontId="71" fillId="0" borderId="18" xfId="6" applyNumberFormat="1" applyFont="1" applyBorder="1" applyAlignment="1">
      <alignment horizontal="right" vertical="center"/>
    </xf>
    <xf numFmtId="3" fontId="71" fillId="0" borderId="18" xfId="6" applyNumberFormat="1" applyFont="1" applyBorder="1" applyAlignment="1">
      <alignment horizontal="center" vertical="center"/>
    </xf>
    <xf numFmtId="0" fontId="72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3" fillId="0" borderId="0" xfId="6" applyNumberFormat="1" applyFont="1" applyAlignment="1">
      <alignment horizontal="right" vertical="center"/>
    </xf>
    <xf numFmtId="10" fontId="73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4" fillId="0" borderId="0" xfId="6" applyFont="1" applyAlignment="1">
      <alignment vertical="center"/>
    </xf>
    <xf numFmtId="0" fontId="75" fillId="0" borderId="0" xfId="6" applyFont="1" applyAlignment="1">
      <alignment vertical="center"/>
    </xf>
    <xf numFmtId="0" fontId="75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76" fillId="0" borderId="0" xfId="1" applyFont="1" applyAlignment="1">
      <alignment horizontal="left" vertical="center"/>
    </xf>
    <xf numFmtId="10" fontId="65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7" fillId="0" borderId="0" xfId="1" applyFont="1"/>
    <xf numFmtId="0" fontId="78" fillId="0" borderId="0" xfId="1" applyFont="1"/>
    <xf numFmtId="0" fontId="78" fillId="2" borderId="0" xfId="1" applyFont="1" applyFill="1"/>
    <xf numFmtId="0" fontId="78" fillId="2" borderId="0" xfId="1" applyFont="1" applyFill="1" applyAlignment="1">
      <alignment horizontal="right"/>
    </xf>
    <xf numFmtId="0" fontId="79" fillId="2" borderId="0" xfId="1" applyFont="1" applyFill="1" applyAlignment="1">
      <alignment horizontal="left"/>
    </xf>
    <xf numFmtId="166" fontId="78" fillId="2" borderId="0" xfId="5" applyNumberFormat="1" applyFont="1" applyFill="1" applyAlignment="1">
      <alignment horizontal="right"/>
    </xf>
    <xf numFmtId="10" fontId="78" fillId="0" borderId="0" xfId="3" applyNumberFormat="1" applyFont="1"/>
    <xf numFmtId="3" fontId="63" fillId="0" borderId="0" xfId="1" applyNumberFormat="1" applyFont="1"/>
    <xf numFmtId="0" fontId="63" fillId="0" borderId="0" xfId="3" applyNumberFormat="1" applyFont="1"/>
    <xf numFmtId="173" fontId="80" fillId="0" borderId="0" xfId="1" applyNumberFormat="1" applyFont="1"/>
    <xf numFmtId="3" fontId="81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2" fillId="0" borderId="0" xfId="1" applyFont="1" applyAlignment="1">
      <alignment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4" fillId="0" borderId="1" xfId="0" applyFont="1" applyBorder="1"/>
    <xf numFmtId="0" fontId="84" fillId="0" borderId="2" xfId="0" applyFont="1" applyBorder="1" applyAlignment="1">
      <alignment horizontal="center"/>
    </xf>
    <xf numFmtId="0" fontId="83" fillId="0" borderId="1" xfId="0" applyFont="1" applyBorder="1"/>
    <xf numFmtId="0" fontId="83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0" fontId="85" fillId="0" borderId="3" xfId="0" applyFont="1" applyBorder="1"/>
    <xf numFmtId="0" fontId="85" fillId="0" borderId="4" xfId="0" applyFont="1" applyBorder="1" applyAlignment="1">
      <alignment horizontal="center"/>
    </xf>
    <xf numFmtId="172" fontId="85" fillId="0" borderId="4" xfId="0" applyNumberFormat="1" applyFont="1" applyBorder="1"/>
    <xf numFmtId="0" fontId="85" fillId="0" borderId="4" xfId="0" applyFont="1" applyBorder="1" applyAlignment="1">
      <alignment horizontal="right"/>
    </xf>
    <xf numFmtId="4" fontId="85" fillId="0" borderId="4" xfId="0" applyNumberFormat="1" applyFont="1" applyBorder="1"/>
    <xf numFmtId="0" fontId="85" fillId="0" borderId="5" xfId="0" applyFont="1" applyBorder="1" applyAlignment="1">
      <alignment horizontal="center"/>
    </xf>
    <xf numFmtId="0" fontId="33" fillId="0" borderId="4" xfId="7" applyFont="1" applyBorder="1" applyAlignment="1">
      <alignment horizontal="center" vertical="center"/>
    </xf>
    <xf numFmtId="0" fontId="33" fillId="4" borderId="0" xfId="7" applyFont="1" applyFill="1" applyAlignment="1">
      <alignment horizontal="center" vertical="center"/>
    </xf>
    <xf numFmtId="0" fontId="57" fillId="6" borderId="0" xfId="7" applyFont="1" applyFill="1" applyAlignment="1">
      <alignment horizontal="center" vertical="center"/>
    </xf>
    <xf numFmtId="0" fontId="57" fillId="6" borderId="4" xfId="7" applyFont="1" applyFill="1" applyBorder="1" applyAlignment="1">
      <alignment horizontal="center" vertical="center"/>
    </xf>
    <xf numFmtId="0" fontId="67" fillId="6" borderId="4" xfId="7" applyFont="1" applyFill="1" applyBorder="1" applyAlignment="1">
      <alignment horizontal="center" vertical="center"/>
    </xf>
    <xf numFmtId="0" fontId="18" fillId="0" borderId="0" xfId="7" applyFont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52" fillId="0" borderId="6" xfId="1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 wrapText="1"/>
    </xf>
    <xf numFmtId="3" fontId="52" fillId="0" borderId="8" xfId="1" applyNumberFormat="1" applyFont="1" applyBorder="1" applyAlignment="1">
      <alignment horizontal="center" vertical="center" wrapText="1"/>
    </xf>
    <xf numFmtId="0" fontId="41" fillId="5" borderId="3" xfId="1" applyFont="1" applyFill="1" applyBorder="1" applyAlignment="1">
      <alignment vertical="center" wrapText="1"/>
    </xf>
    <xf numFmtId="0" fontId="54" fillId="0" borderId="4" xfId="1" applyFont="1" applyBorder="1" applyAlignment="1">
      <alignment vertical="center" wrapText="1"/>
    </xf>
    <xf numFmtId="0" fontId="54" fillId="0" borderId="4" xfId="1" applyFont="1" applyBorder="1" applyAlignment="1">
      <alignment horizontal="center" vertical="center" wrapText="1"/>
    </xf>
    <xf numFmtId="3" fontId="54" fillId="0" borderId="5" xfId="1" applyNumberFormat="1" applyFont="1" applyBorder="1" applyAlignment="1">
      <alignment vertical="center" wrapText="1"/>
    </xf>
    <xf numFmtId="10" fontId="86" fillId="0" borderId="1" xfId="10" applyNumberFormat="1" applyFont="1" applyBorder="1" applyAlignment="1">
      <alignment vertical="center"/>
    </xf>
    <xf numFmtId="3" fontId="49" fillId="0" borderId="0" xfId="1" applyNumberFormat="1" applyFont="1" applyAlignment="1">
      <alignment vertical="center"/>
    </xf>
    <xf numFmtId="3" fontId="36" fillId="0" borderId="2" xfId="4338" applyNumberFormat="1" applyFont="1" applyBorder="1" applyAlignment="1">
      <alignment horizontal="center"/>
    </xf>
    <xf numFmtId="2" fontId="33" fillId="0" borderId="5" xfId="10" applyNumberFormat="1" applyFont="1" applyBorder="1" applyAlignment="1">
      <alignment horizontal="center" vertical="center"/>
    </xf>
    <xf numFmtId="2" fontId="33" fillId="0" borderId="5" xfId="4338" applyNumberFormat="1" applyFont="1" applyBorder="1" applyAlignment="1">
      <alignment horizontal="center" vertical="center"/>
    </xf>
    <xf numFmtId="2" fontId="23" fillId="0" borderId="2" xfId="4338" applyNumberFormat="1" applyFont="1" applyBorder="1" applyAlignment="1">
      <alignment horizontal="center" vertical="center"/>
    </xf>
    <xf numFmtId="4" fontId="33" fillId="0" borderId="21" xfId="4338" applyNumberFormat="1" applyFont="1" applyBorder="1" applyAlignment="1">
      <alignment horizontal="center" vertical="center"/>
    </xf>
    <xf numFmtId="172" fontId="84" fillId="0" borderId="0" xfId="0" applyNumberFormat="1" applyFont="1"/>
    <xf numFmtId="0" fontId="84" fillId="0" borderId="0" xfId="0" applyFont="1" applyAlignment="1">
      <alignment horizontal="center"/>
    </xf>
    <xf numFmtId="4" fontId="84" fillId="0" borderId="0" xfId="0" applyNumberFormat="1" applyFont="1"/>
    <xf numFmtId="0" fontId="83" fillId="0" borderId="0" xfId="0" applyFont="1"/>
    <xf numFmtId="172" fontId="83" fillId="0" borderId="0" xfId="0" applyNumberFormat="1" applyFont="1"/>
    <xf numFmtId="0" fontId="83" fillId="0" borderId="0" xfId="0" applyFont="1" applyAlignment="1">
      <alignment horizontal="center"/>
    </xf>
    <xf numFmtId="4" fontId="83" fillId="0" borderId="0" xfId="0" applyNumberFormat="1" applyFont="1"/>
    <xf numFmtId="4" fontId="14" fillId="0" borderId="0" xfId="6" applyNumberFormat="1" applyFont="1" applyAlignment="1">
      <alignment vertical="center"/>
    </xf>
    <xf numFmtId="0" fontId="49" fillId="2" borderId="0" xfId="1" applyFont="1" applyFill="1" applyAlignment="1">
      <alignment vertical="center"/>
    </xf>
    <xf numFmtId="3" fontId="49" fillId="2" borderId="0" xfId="1" applyNumberFormat="1" applyFont="1" applyFill="1" applyAlignment="1">
      <alignment vertical="center"/>
    </xf>
    <xf numFmtId="0" fontId="76" fillId="2" borderId="0" xfId="1" applyFont="1" applyFill="1" applyAlignment="1">
      <alignment horizontal="left" vertical="center"/>
    </xf>
    <xf numFmtId="10" fontId="49" fillId="2" borderId="0" xfId="3" applyNumberFormat="1" applyFont="1" applyFill="1" applyAlignment="1">
      <alignment vertical="center"/>
    </xf>
    <xf numFmtId="3" fontId="76" fillId="0" borderId="0" xfId="1" applyNumberFormat="1" applyFont="1" applyAlignment="1">
      <alignment horizontal="left" vertical="center"/>
    </xf>
    <xf numFmtId="172" fontId="84" fillId="0" borderId="0" xfId="0" applyNumberFormat="1" applyFont="1" applyAlignment="1">
      <alignment horizontal="right"/>
    </xf>
    <xf numFmtId="172" fontId="83" fillId="0" borderId="0" xfId="0" applyNumberFormat="1" applyFont="1" applyAlignment="1">
      <alignment horizontal="right"/>
    </xf>
    <xf numFmtId="0" fontId="83" fillId="0" borderId="0" xfId="0" applyFont="1" applyAlignment="1">
      <alignment horizontal="right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70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 wrapText="1"/>
    </xf>
    <xf numFmtId="0" fontId="70" fillId="3" borderId="0" xfId="1" applyFont="1" applyFill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53" fillId="2" borderId="1" xfId="1" applyFont="1" applyFill="1" applyBorder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2" xfId="1" applyFont="1" applyFill="1" applyBorder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Depositos a Plazo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984728237.25</c:v>
                </c:pt>
                <c:pt idx="1">
                  <c:v>931020400.07999992</c:v>
                </c:pt>
                <c:pt idx="2">
                  <c:v>743217562.02000034</c:v>
                </c:pt>
                <c:pt idx="3">
                  <c:v>600096942.70000005</c:v>
                </c:pt>
                <c:pt idx="4">
                  <c:v>448035515.57000005</c:v>
                </c:pt>
                <c:pt idx="5">
                  <c:v>444697886.68000007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1189529458.6800003</c:v>
                </c:pt>
                <c:pt idx="1">
                  <c:v>954588427.55000019</c:v>
                </c:pt>
                <c:pt idx="2">
                  <c:v>834573869.38000011</c:v>
                </c:pt>
                <c:pt idx="3">
                  <c:v>222078058.6400001</c:v>
                </c:pt>
                <c:pt idx="4">
                  <c:v>221557053.42999986</c:v>
                </c:pt>
                <c:pt idx="5">
                  <c:v>287004397.21999955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5.5207362978334971E-2"/>
                  <c:y val="5.96206861763282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2.7516953980137527E-2"/>
                  <c:y val="-8.82015357307355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4137806851.0799994</c:v>
                </c:pt>
                <c:pt idx="1">
                  <c:v>4532873549.5600004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Enero-Junio 2025</a:t>
            </a:r>
            <a:endParaRPr lang="es-MX" sz="900" b="1">
              <a:latin typeface="Segoe UI Variable Display Semib" pitchFamily="2" charset="0"/>
            </a:endParaRP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4151796544.2999992</c:v>
                </c:pt>
                <c:pt idx="1">
                  <c:v>4575874374.7400007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13989693.220000001</c:v>
                </c:pt>
                <c:pt idx="1">
                  <c:v>43000825.18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4.0102613480776136E-2"/>
                  <c:y val="-0.146566724320524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8.6640704570627877E-2"/>
                  <c:y val="0.175590682273288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2146449086.106416</c:v>
                </c:pt>
                <c:pt idx="1">
                  <c:v>2346962074.7797794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8.758260093575114E-2"/>
                  <c:y val="0.128340444290504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2160438779.326416</c:v>
                </c:pt>
                <c:pt idx="1">
                  <c:v>2389962899.9597793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5.3065665552817123E-2"/>
                  <c:y val="-8.8519964575249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5.4146357637852707E-2"/>
                  <c:y val="0.105783749473947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13989693.220000001</c:v>
                </c:pt>
                <c:pt idx="1">
                  <c:v>43000825.18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3225757.89</c:v>
                </c:pt>
                <c:pt idx="1">
                  <c:v>704276153.22999954</c:v>
                </c:pt>
                <c:pt idx="2">
                  <c:v>707501911.11999953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7903477.2500000019</c:v>
                </c:pt>
                <c:pt idx="1">
                  <c:v>781766565.49000013</c:v>
                </c:pt>
                <c:pt idx="2">
                  <c:v>789670042.74000013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ax val="10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3225757.89</c:v>
                </c:pt>
                <c:pt idx="1">
                  <c:v>354808922.79583597</c:v>
                </c:pt>
                <c:pt idx="2">
                  <c:v>358034680.68583596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7903477.2500000019</c:v>
                </c:pt>
                <c:pt idx="1">
                  <c:v>405106565.01284933</c:v>
                </c:pt>
                <c:pt idx="2">
                  <c:v>413010042.26284933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JUNIO 2025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0.01967</cdr:x>
      <cdr:y>0.01489</cdr:y>
    </cdr:from>
    <cdr:to>
      <cdr:x>0.98779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473" y="78275"/>
          <a:ext cx="6226153" cy="1011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Enero-Junio  2025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Enero-Junio 2024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293594</xdr:colOff>
      <xdr:row>38</xdr:row>
      <xdr:rowOff>99191</xdr:rowOff>
    </xdr:from>
    <xdr:to>
      <xdr:col>8</xdr:col>
      <xdr:colOff>421341</xdr:colOff>
      <xdr:row>61</xdr:row>
      <xdr:rowOff>130735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508747" y="8490156"/>
          <a:ext cx="10239935" cy="350985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9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535699" y="9291654"/>
          <a:ext cx="3514195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Enero-Junio 2025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Enero-Junio 2025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0.02365</cdr:x>
      <cdr:y>0</cdr:y>
    </cdr:from>
    <cdr:to>
      <cdr:x>0.98257</cdr:x>
      <cdr:y>0.20739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01" y="0"/>
          <a:ext cx="3292421" cy="717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Enero-Junio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2025</a:t>
          </a:r>
          <a:endParaRPr lang="es-EC" sz="900" b="0">
            <a:effectLst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0.17733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29" y="76717"/>
          <a:ext cx="3035949" cy="542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1100" b="0" i="0" baseline="0">
              <a:effectLst/>
              <a:latin typeface="+mn-lt"/>
              <a:ea typeface="+mn-ea"/>
              <a:cs typeface="+mn-cs"/>
            </a:rPr>
            <a:t>Enero-Junio 2025</a:t>
          </a:r>
          <a:endParaRPr lang="es-EC" sz="900" b="0">
            <a:effectLst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Enero-Junio 2025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Plusbursátil y Accitlán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B6A89245-8A97-41FC-B533-CBA724121BBF}"/>
            </a:ext>
          </a:extLst>
        </xdr:cNvPr>
        <xdr:cNvSpPr>
          <a:spLocks noChangeArrowheads="1"/>
        </xdr:cNvSpPr>
      </xdr:nvSpPr>
      <xdr:spPr bwMode="auto">
        <a:xfrm>
          <a:off x="2674620" y="187611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Plusbursátil y Masvalores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acumulado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CE3590-F06A-4E0F-B8BA-075BAD6B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1126A03E-EFDF-40F4-827C-FBBA28BA4A95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06098155-3628-420E-8644-83C4BFAB8FC5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6</xdr:col>
      <xdr:colOff>893066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59129" y="7358185"/>
          <a:ext cx="12772841" cy="5249593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opLeftCell="A4" zoomScale="79" zoomScaleNormal="79" workbookViewId="0"/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38" t="s">
        <v>492</v>
      </c>
      <c r="C1" s="439"/>
      <c r="D1" s="48"/>
      <c r="E1" s="48"/>
      <c r="F1" s="48"/>
      <c r="G1" s="65"/>
    </row>
    <row r="2" spans="1:13" ht="9.75" customHeight="1" x14ac:dyDescent="0.3">
      <c r="B2" s="440" t="s">
        <v>0</v>
      </c>
      <c r="C2" s="441"/>
      <c r="D2" s="441"/>
      <c r="E2" s="441"/>
      <c r="F2" s="441"/>
      <c r="G2" s="442"/>
    </row>
    <row r="3" spans="1:13" s="8" customFormat="1" ht="23.25" customHeight="1" x14ac:dyDescent="0.3">
      <c r="B3" s="440"/>
      <c r="C3" s="441"/>
      <c r="D3" s="441"/>
      <c r="E3" s="441"/>
      <c r="F3" s="441"/>
      <c r="G3" s="442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43" t="s">
        <v>494</v>
      </c>
      <c r="C4" s="444"/>
      <c r="D4" s="444"/>
      <c r="E4" s="444"/>
      <c r="F4" s="444"/>
      <c r="G4" s="445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46"/>
      <c r="C5" s="447"/>
      <c r="D5" s="447"/>
      <c r="E5" s="447"/>
      <c r="F5" s="447"/>
      <c r="G5" s="448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35" t="s">
        <v>1</v>
      </c>
      <c r="C7" s="436"/>
      <c r="D7" s="436"/>
      <c r="E7" s="436"/>
      <c r="F7" s="436"/>
      <c r="G7" s="437"/>
      <c r="H7" s="11"/>
      <c r="I7" s="7"/>
      <c r="J7" s="7"/>
      <c r="K7" s="7"/>
      <c r="L7" s="7"/>
      <c r="M7" s="7"/>
    </row>
    <row r="8" spans="1:13" s="8" customFormat="1" x14ac:dyDescent="0.3">
      <c r="A8" s="49"/>
      <c r="B8" s="435" t="s">
        <v>2</v>
      </c>
      <c r="C8" s="436"/>
      <c r="D8" s="436"/>
      <c r="E8" s="436"/>
      <c r="F8" s="436"/>
      <c r="G8" s="437"/>
      <c r="H8" s="11"/>
      <c r="I8" s="7"/>
      <c r="J8" s="7"/>
      <c r="K8" s="7"/>
      <c r="L8" s="7"/>
      <c r="M8" s="7"/>
    </row>
    <row r="9" spans="1:13" s="8" customFormat="1" x14ac:dyDescent="0.3">
      <c r="A9" s="49"/>
      <c r="B9" s="435" t="s">
        <v>493</v>
      </c>
      <c r="C9" s="436"/>
      <c r="D9" s="436"/>
      <c r="E9" s="436"/>
      <c r="F9" s="436"/>
      <c r="G9" s="437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32" t="s">
        <v>3</v>
      </c>
      <c r="C10" s="433"/>
      <c r="D10" s="433"/>
      <c r="E10" s="433"/>
      <c r="F10" s="433"/>
      <c r="G10" s="434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2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3225757.89</v>
      </c>
      <c r="D14" s="61">
        <v>7903477.2500000019</v>
      </c>
      <c r="E14" s="62"/>
      <c r="F14" s="63">
        <f>SUM(C14:E14)</f>
        <v>11129235.140000002</v>
      </c>
      <c r="G14" s="197">
        <f>+C14/F14</f>
        <v>0.28984542508282374</v>
      </c>
      <c r="H14" s="409"/>
      <c r="I14" s="16"/>
      <c r="J14" s="4"/>
      <c r="K14" s="7"/>
      <c r="L14" s="7"/>
      <c r="M14" s="7"/>
    </row>
    <row r="15" spans="1:13" s="8" customFormat="1" ht="42.6" x14ac:dyDescent="0.3">
      <c r="A15" s="49"/>
      <c r="B15" s="60" t="s">
        <v>12</v>
      </c>
      <c r="C15" s="61">
        <v>704276153.22999954</v>
      </c>
      <c r="D15" s="61">
        <v>781766565.49000013</v>
      </c>
      <c r="E15" s="63"/>
      <c r="F15" s="63">
        <f>SUM(C15:E15)</f>
        <v>1486042718.7199998</v>
      </c>
      <c r="G15" s="197">
        <f>+C15/F15</f>
        <v>0.4739272595316954</v>
      </c>
      <c r="H15" s="409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f>SUM(C14:C15)</f>
        <v>707501911.11999953</v>
      </c>
      <c r="D16" s="61">
        <f>SUM(D14:D15)</f>
        <v>789670042.74000013</v>
      </c>
      <c r="E16" s="61"/>
      <c r="F16" s="63">
        <f>SUM(F14:F15)</f>
        <v>1497171953.8599999</v>
      </c>
      <c r="G16" s="197">
        <f>+C16/F16</f>
        <v>0.47255888630288745</v>
      </c>
      <c r="H16" s="12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2"/>
      <c r="I17" s="7"/>
      <c r="J17" s="7"/>
      <c r="K17" s="7"/>
      <c r="L17" s="7"/>
      <c r="M17" s="7"/>
    </row>
    <row r="18" spans="2:13" s="8" customFormat="1" ht="22.8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3225757.89</v>
      </c>
      <c r="K24" s="192">
        <f>D14</f>
        <v>7903477.2500000019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704276153.22999954</v>
      </c>
      <c r="K25" s="192">
        <f t="shared" si="0"/>
        <v>781766565.49000013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707501911.11999953</v>
      </c>
      <c r="K26" s="192">
        <f t="shared" si="0"/>
        <v>789670042.74000013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35" t="s">
        <v>16</v>
      </c>
      <c r="C35" s="436"/>
      <c r="D35" s="436"/>
      <c r="E35" s="436"/>
      <c r="F35" s="436"/>
      <c r="G35" s="437"/>
      <c r="H35" s="6"/>
      <c r="I35" s="7"/>
      <c r="J35" s="20"/>
      <c r="K35" s="7"/>
      <c r="L35" s="7"/>
      <c r="M35" s="7"/>
    </row>
    <row r="36" spans="2:13" s="8" customFormat="1" x14ac:dyDescent="0.3">
      <c r="B36" s="435" t="s">
        <v>2</v>
      </c>
      <c r="C36" s="436"/>
      <c r="D36" s="436"/>
      <c r="E36" s="436"/>
      <c r="F36" s="436"/>
      <c r="G36" s="437"/>
      <c r="H36" s="6"/>
      <c r="I36" s="7"/>
      <c r="J36" s="7"/>
      <c r="K36" s="7"/>
      <c r="L36" s="7"/>
      <c r="M36" s="7"/>
    </row>
    <row r="37" spans="2:13" s="8" customFormat="1" x14ac:dyDescent="0.3">
      <c r="B37" s="435" t="str">
        <f>B9</f>
        <v>EN JUNIO DE 2025</v>
      </c>
      <c r="C37" s="436"/>
      <c r="D37" s="436"/>
      <c r="E37" s="436"/>
      <c r="F37" s="436"/>
      <c r="G37" s="437"/>
      <c r="H37" s="6"/>
      <c r="I37" s="7"/>
      <c r="J37" s="7"/>
      <c r="K37" s="7"/>
      <c r="L37" s="7"/>
      <c r="M37" s="7"/>
    </row>
    <row r="38" spans="2:13" s="8" customFormat="1" x14ac:dyDescent="0.3">
      <c r="B38" s="432" t="s">
        <v>17</v>
      </c>
      <c r="C38" s="433"/>
      <c r="D38" s="433"/>
      <c r="E38" s="433"/>
      <c r="F38" s="433"/>
      <c r="G38" s="434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3225757.89</v>
      </c>
      <c r="D42" s="100">
        <f>+D14</f>
        <v>7903477.2500000019</v>
      </c>
      <c r="E42" s="101"/>
      <c r="F42" s="102">
        <f>SUM(C42:E42)</f>
        <v>11129235.140000002</v>
      </c>
      <c r="G42" s="103">
        <f>C42/F42</f>
        <v>0.28984542508282374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f>C44-C42</f>
        <v>354808922.79583597</v>
      </c>
      <c r="D43" s="100">
        <f>D44-D42</f>
        <v>405106565.01284933</v>
      </c>
      <c r="E43" s="102"/>
      <c r="F43" s="102">
        <f>SUM(C43:E43)</f>
        <v>759915487.8086853</v>
      </c>
      <c r="G43" s="103">
        <f>C43/F43</f>
        <v>0.46690576582268833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v>358034680.68583596</v>
      </c>
      <c r="D44" s="100">
        <v>413010042.26284933</v>
      </c>
      <c r="E44" s="100"/>
      <c r="F44" s="102">
        <f>SUM(F42:F43)</f>
        <v>771044722.94868529</v>
      </c>
      <c r="G44" s="103">
        <f>C44/F44</f>
        <v>0.46435008246553289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3225757.89</v>
      </c>
      <c r="K52" s="192">
        <f>D42</f>
        <v>7903477.2500000019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354808922.79583597</v>
      </c>
      <c r="K53" s="192">
        <f t="shared" si="1"/>
        <v>405106565.01284933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358034680.68583596</v>
      </c>
      <c r="K54" s="192">
        <f t="shared" si="1"/>
        <v>413010042.26284933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70" zoomScaleNormal="70" workbookViewId="0"/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11.5546875" style="37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381" t="s">
        <v>182</v>
      </c>
      <c r="B1" s="451" t="s">
        <v>496</v>
      </c>
      <c r="C1" s="439"/>
      <c r="D1" s="48"/>
    </row>
    <row r="2" spans="1:8" ht="39.75" customHeight="1" x14ac:dyDescent="0.3">
      <c r="B2" s="449" t="s">
        <v>497</v>
      </c>
      <c r="C2" s="449"/>
      <c r="D2" s="449"/>
      <c r="E2" s="449"/>
    </row>
    <row r="3" spans="1:8" s="7" customFormat="1" ht="51" customHeight="1" x14ac:dyDescent="0.3">
      <c r="B3" s="450" t="s">
        <v>498</v>
      </c>
      <c r="C3" s="450"/>
      <c r="D3" s="450"/>
      <c r="E3" s="450"/>
    </row>
    <row r="4" spans="1:8" s="7" customFormat="1" ht="87.75" customHeight="1" x14ac:dyDescent="0.3">
      <c r="B4" s="450"/>
      <c r="C4" s="450"/>
      <c r="D4" s="450"/>
      <c r="E4" s="450"/>
    </row>
    <row r="5" spans="1:8" ht="15" x14ac:dyDescent="0.3">
      <c r="B5" s="150"/>
      <c r="C5" s="150"/>
      <c r="D5" s="150"/>
      <c r="E5" s="150"/>
    </row>
    <row r="6" spans="1:8" s="39" customFormat="1" ht="42" customHeight="1" x14ac:dyDescent="0.3">
      <c r="B6" s="153"/>
      <c r="C6" s="151">
        <v>2024</v>
      </c>
      <c r="D6" s="151">
        <v>2025</v>
      </c>
      <c r="E6" s="152" t="s">
        <v>26</v>
      </c>
    </row>
    <row r="7" spans="1:8" s="40" customFormat="1" ht="27.75" customHeight="1" x14ac:dyDescent="0.3">
      <c r="B7" s="157" t="s">
        <v>27</v>
      </c>
      <c r="C7" s="158">
        <v>3709331264.8999996</v>
      </c>
      <c r="D7" s="158">
        <v>4151796544.2999907</v>
      </c>
      <c r="E7" s="159">
        <f>(D7-C7)/C7</f>
        <v>0.11928437979828677</v>
      </c>
    </row>
    <row r="8" spans="1:8" s="40" customFormat="1" ht="28.5" customHeight="1" x14ac:dyDescent="0.3">
      <c r="B8" s="157" t="s">
        <v>28</v>
      </c>
      <c r="C8" s="158">
        <v>29913961.813709673</v>
      </c>
      <c r="D8" s="158">
        <f>D7/D18</f>
        <v>34312368.13471067</v>
      </c>
      <c r="E8" s="159">
        <f t="shared" ref="E8:E17" si="0">(D8-C8)/C8</f>
        <v>0.14703523218997999</v>
      </c>
    </row>
    <row r="9" spans="1:8" s="40" customFormat="1" ht="28.5" customHeight="1" x14ac:dyDescent="0.3">
      <c r="B9" s="157" t="s">
        <v>29</v>
      </c>
      <c r="C9" s="158">
        <v>1485502886.4306035</v>
      </c>
      <c r="D9" s="158">
        <v>2160438779.4094529</v>
      </c>
      <c r="E9" s="159">
        <f t="shared" si="0"/>
        <v>0.45434842243935258</v>
      </c>
    </row>
    <row r="10" spans="1:8" s="40" customFormat="1" ht="28.5" customHeight="1" x14ac:dyDescent="0.3">
      <c r="B10" s="157" t="s">
        <v>30</v>
      </c>
      <c r="C10" s="158">
        <v>3705467075.4799995</v>
      </c>
      <c r="D10" s="158">
        <f>D7-D11</f>
        <v>4137806851.0799909</v>
      </c>
      <c r="E10" s="159">
        <f t="shared" si="0"/>
        <v>0.1166761886675209</v>
      </c>
      <c r="G10" s="199"/>
    </row>
    <row r="11" spans="1:8" s="40" customFormat="1" ht="28.5" customHeight="1" x14ac:dyDescent="0.3">
      <c r="B11" s="157" t="s">
        <v>31</v>
      </c>
      <c r="C11" s="158">
        <v>3864189.42</v>
      </c>
      <c r="D11" s="158">
        <v>13989693.220000001</v>
      </c>
      <c r="E11" s="159">
        <f t="shared" si="0"/>
        <v>2.6203435441319542</v>
      </c>
    </row>
    <row r="12" spans="1:8" s="40" customFormat="1" ht="28.5" customHeight="1" x14ac:dyDescent="0.3">
      <c r="B12" s="157" t="s">
        <v>32</v>
      </c>
      <c r="C12" s="158">
        <v>1357753312.3500056</v>
      </c>
      <c r="D12" s="158">
        <v>1482637503.5399952</v>
      </c>
      <c r="E12" s="159">
        <f t="shared" si="0"/>
        <v>9.197855755832364E-2</v>
      </c>
      <c r="F12" s="305"/>
      <c r="G12" s="202"/>
      <c r="H12" s="305"/>
    </row>
    <row r="13" spans="1:8" s="40" customFormat="1" ht="28.5" customHeight="1" x14ac:dyDescent="0.3">
      <c r="B13" s="157" t="s">
        <v>33</v>
      </c>
      <c r="C13" s="158">
        <v>2351577952.549994</v>
      </c>
      <c r="D13" s="158">
        <v>2669159040.7599955</v>
      </c>
      <c r="E13" s="159">
        <f>(D13-C13)/C13</f>
        <v>0.13505020654987188</v>
      </c>
      <c r="F13" s="305"/>
      <c r="G13" s="202"/>
      <c r="H13" s="305"/>
    </row>
    <row r="14" spans="1:8" s="40" customFormat="1" ht="28.5" customHeight="1" x14ac:dyDescent="0.3">
      <c r="B14" s="157" t="s">
        <v>34</v>
      </c>
      <c r="C14" s="158">
        <v>2226.37</v>
      </c>
      <c r="D14" s="158">
        <v>4963.84</v>
      </c>
      <c r="E14" s="159">
        <f t="shared" si="0"/>
        <v>1.2295665141014298</v>
      </c>
      <c r="G14" s="202"/>
    </row>
    <row r="15" spans="1:8" s="40" customFormat="1" ht="28.5" customHeight="1" x14ac:dyDescent="0.3">
      <c r="B15" s="157" t="s">
        <v>35</v>
      </c>
      <c r="C15" s="158">
        <v>6224</v>
      </c>
      <c r="D15" s="158">
        <v>11008</v>
      </c>
      <c r="E15" s="159">
        <f t="shared" si="0"/>
        <v>0.76863753213367614</v>
      </c>
    </row>
    <row r="16" spans="1:8" s="40" customFormat="1" ht="28.5" customHeight="1" x14ac:dyDescent="0.3">
      <c r="B16" s="157" t="s">
        <v>36</v>
      </c>
      <c r="C16" s="158">
        <v>50.193548387096776</v>
      </c>
      <c r="D16" s="158">
        <f>D15/D18</f>
        <v>90.975206611570243</v>
      </c>
      <c r="E16" s="159">
        <f t="shared" si="0"/>
        <v>0.81248804945930431</v>
      </c>
    </row>
    <row r="17" spans="2:5" s="40" customFormat="1" ht="28.5" customHeight="1" x14ac:dyDescent="0.3">
      <c r="B17" s="157" t="s">
        <v>37</v>
      </c>
      <c r="C17" s="198">
        <v>147.47669999999999</v>
      </c>
      <c r="D17" s="198">
        <v>165.5607</v>
      </c>
      <c r="E17" s="159">
        <f t="shared" si="0"/>
        <v>0.12262276006989581</v>
      </c>
    </row>
    <row r="18" spans="2:5" s="40" customFormat="1" ht="28.5" customHeight="1" x14ac:dyDescent="0.3">
      <c r="B18" s="157" t="s">
        <v>38</v>
      </c>
      <c r="C18" s="158">
        <v>124</v>
      </c>
      <c r="D18" s="158">
        <v>121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78" zoomScaleNormal="78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8.88671875" style="200" customWidth="1"/>
    <col min="13" max="13" width="13.6640625" style="200" bestFit="1" customWidth="1"/>
    <col min="14" max="14" width="11.5546875" style="200" bestFit="1" customWidth="1"/>
    <col min="15" max="15" width="16.33203125" style="200" customWidth="1"/>
    <col min="16" max="16" width="14.44140625" style="200" bestFit="1" customWidth="1"/>
    <col min="17" max="19" width="11.5546875" style="200"/>
    <col min="20" max="16384" width="11.5546875" style="37"/>
  </cols>
  <sheetData>
    <row r="1" spans="2:19" ht="74.25" customHeight="1" x14ac:dyDescent="0.3">
      <c r="B1" s="451" t="s">
        <v>499</v>
      </c>
      <c r="C1" s="451"/>
      <c r="D1" s="451"/>
      <c r="E1" s="451"/>
      <c r="F1" s="451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255</v>
      </c>
      <c r="D3" s="189" t="s">
        <v>41</v>
      </c>
      <c r="E3" s="149" t="s">
        <v>77</v>
      </c>
      <c r="F3" s="189" t="s">
        <v>41</v>
      </c>
      <c r="G3" s="189" t="s">
        <v>42</v>
      </c>
      <c r="H3" s="149" t="s">
        <v>277</v>
      </c>
      <c r="I3" s="149" t="s">
        <v>78</v>
      </c>
      <c r="L3" s="200"/>
      <c r="M3" s="200"/>
      <c r="N3" s="201"/>
      <c r="O3" s="201"/>
      <c r="P3" s="201"/>
      <c r="Q3" s="201"/>
      <c r="R3" s="201"/>
      <c r="S3" s="201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200"/>
      <c r="M4" s="200"/>
      <c r="N4" s="201"/>
      <c r="O4" s="201"/>
      <c r="P4" s="201"/>
      <c r="Q4" s="201"/>
      <c r="R4" s="201"/>
      <c r="S4" s="201"/>
    </row>
    <row r="5" spans="2:19" s="44" customFormat="1" ht="18" customHeight="1" x14ac:dyDescent="0.3">
      <c r="B5" s="181" t="s">
        <v>43</v>
      </c>
      <c r="C5" s="182">
        <v>8823004.7799999975</v>
      </c>
      <c r="D5" s="183">
        <f t="shared" ref="D5:D23" si="0">C5/$C$25</f>
        <v>2.1251052853524565E-3</v>
      </c>
      <c r="E5" s="182">
        <v>3750061.4200000004</v>
      </c>
      <c r="F5" s="183">
        <f t="shared" ref="F5:F23" si="1">E5/$E$25</f>
        <v>1.0109804577136086E-3</v>
      </c>
      <c r="G5" s="183">
        <f>(C5-E5)/E5</f>
        <v>1.352762739550009</v>
      </c>
      <c r="H5" s="184">
        <f t="shared" ref="H5:H23" si="2">C5/$M$40</f>
        <v>72917.394876033039</v>
      </c>
      <c r="I5" s="184">
        <f t="shared" ref="I5:I23" si="3">E5/$P$40</f>
        <v>30242.430806451615</v>
      </c>
      <c r="L5" s="200"/>
      <c r="M5" s="200"/>
      <c r="N5" s="201"/>
      <c r="O5" s="201"/>
      <c r="P5" s="201"/>
      <c r="Q5" s="201"/>
      <c r="R5" s="201"/>
      <c r="S5" s="201"/>
    </row>
    <row r="6" spans="2:19" s="44" customFormat="1" ht="20.399999999999999" x14ac:dyDescent="0.3">
      <c r="B6" s="181" t="s">
        <v>44</v>
      </c>
      <c r="C6" s="182">
        <v>0</v>
      </c>
      <c r="D6" s="183">
        <f t="shared" si="0"/>
        <v>0</v>
      </c>
      <c r="E6" s="182">
        <v>1078</v>
      </c>
      <c r="F6" s="183">
        <f t="shared" si="1"/>
        <v>2.9061842230180592E-7</v>
      </c>
      <c r="G6" s="183">
        <f t="shared" ref="G6:G8" si="4">(C6-E6)/E6</f>
        <v>-1</v>
      </c>
      <c r="H6" s="184">
        <f t="shared" si="2"/>
        <v>0</v>
      </c>
      <c r="I6" s="184">
        <f t="shared" si="3"/>
        <v>8.693548387096774</v>
      </c>
      <c r="L6" s="200"/>
      <c r="M6" s="200"/>
      <c r="N6" s="201"/>
      <c r="O6" s="201"/>
      <c r="P6" s="201"/>
      <c r="Q6" s="201"/>
      <c r="R6" s="201"/>
      <c r="S6" s="201"/>
    </row>
    <row r="7" spans="2:19" s="44" customFormat="1" ht="20.399999999999999" x14ac:dyDescent="0.3">
      <c r="B7" s="181" t="s">
        <v>45</v>
      </c>
      <c r="C7" s="182">
        <v>5166688.4400000004</v>
      </c>
      <c r="D7" s="183">
        <f t="shared" si="0"/>
        <v>1.2444464426112942E-3</v>
      </c>
      <c r="E7" s="182">
        <v>113050</v>
      </c>
      <c r="F7" s="183">
        <f t="shared" si="1"/>
        <v>3.0477191689442632E-5</v>
      </c>
      <c r="G7" s="183">
        <f t="shared" si="4"/>
        <v>44.702684122069883</v>
      </c>
      <c r="H7" s="184">
        <f t="shared" si="2"/>
        <v>42699.904462809922</v>
      </c>
      <c r="I7" s="184">
        <f t="shared" si="3"/>
        <v>911.69354838709683</v>
      </c>
      <c r="L7" s="200"/>
      <c r="M7" s="200"/>
      <c r="N7" s="201"/>
      <c r="O7" s="201"/>
      <c r="P7" s="201"/>
      <c r="Q7" s="201"/>
      <c r="R7" s="201"/>
      <c r="S7" s="201"/>
    </row>
    <row r="8" spans="2:19" s="44" customFormat="1" ht="20.399999999999999" x14ac:dyDescent="0.3">
      <c r="B8" s="181" t="s">
        <v>46</v>
      </c>
      <c r="C8" s="182">
        <v>366075.71</v>
      </c>
      <c r="D8" s="183">
        <f t="shared" si="0"/>
        <v>8.8172844235969404E-5</v>
      </c>
      <c r="E8" s="182">
        <v>450999.19999999995</v>
      </c>
      <c r="F8" s="183">
        <f t="shared" si="1"/>
        <v>1.2158504263764065E-4</v>
      </c>
      <c r="G8" s="183">
        <f t="shared" si="4"/>
        <v>-0.18830075530067447</v>
      </c>
      <c r="H8" s="184">
        <f t="shared" si="2"/>
        <v>3025.4190909090912</v>
      </c>
      <c r="I8" s="184">
        <f t="shared" si="3"/>
        <v>3637.0903225806446</v>
      </c>
      <c r="L8" s="200"/>
      <c r="M8" s="200"/>
      <c r="N8" s="201"/>
      <c r="O8" s="201"/>
      <c r="P8" s="201"/>
      <c r="Q8" s="201"/>
      <c r="R8" s="201"/>
      <c r="S8" s="201"/>
    </row>
    <row r="9" spans="2:19" s="44" customFormat="1" ht="20.399999999999999" x14ac:dyDescent="0.3">
      <c r="B9" s="181" t="s">
        <v>47</v>
      </c>
      <c r="C9" s="182">
        <v>12217277.529999996</v>
      </c>
      <c r="D9" s="183">
        <f t="shared" si="0"/>
        <v>2.942648417291326E-3</v>
      </c>
      <c r="E9" s="182">
        <v>13917059.790000001</v>
      </c>
      <c r="F9" s="183">
        <f t="shared" si="1"/>
        <v>3.7519053425321917E-3</v>
      </c>
      <c r="G9" s="183">
        <f t="shared" ref="G9:G23" si="5">(C9-E9)/E9</f>
        <v>-0.12213659247345988</v>
      </c>
      <c r="H9" s="184">
        <f t="shared" si="2"/>
        <v>100969.23578512394</v>
      </c>
      <c r="I9" s="184">
        <f t="shared" si="3"/>
        <v>112234.35314516129</v>
      </c>
      <c r="L9" s="200"/>
      <c r="M9" s="200"/>
      <c r="N9" s="201"/>
      <c r="O9" s="201"/>
      <c r="P9" s="201"/>
      <c r="Q9" s="201"/>
      <c r="R9" s="201"/>
      <c r="S9" s="201"/>
    </row>
    <row r="10" spans="2:19" s="44" customFormat="1" ht="20.399999999999999" x14ac:dyDescent="0.3">
      <c r="B10" s="181" t="s">
        <v>48</v>
      </c>
      <c r="C10" s="182">
        <v>600096942.70000005</v>
      </c>
      <c r="D10" s="183">
        <f t="shared" si="0"/>
        <v>0.14453910163875269</v>
      </c>
      <c r="E10" s="182">
        <v>222078058.6400001</v>
      </c>
      <c r="F10" s="183">
        <f t="shared" si="1"/>
        <v>5.9870106706683461E-2</v>
      </c>
      <c r="G10" s="183">
        <f t="shared" si="5"/>
        <v>1.7021892499194975</v>
      </c>
      <c r="H10" s="184">
        <f t="shared" si="2"/>
        <v>4959478.8652892569</v>
      </c>
      <c r="I10" s="184">
        <f t="shared" si="3"/>
        <v>1790952.0858064524</v>
      </c>
      <c r="L10" s="200"/>
      <c r="M10" s="200"/>
      <c r="N10" s="201"/>
      <c r="O10" s="201"/>
      <c r="P10" s="201"/>
      <c r="Q10" s="201"/>
      <c r="R10" s="201"/>
      <c r="S10" s="201"/>
    </row>
    <row r="11" spans="2:19" s="44" customFormat="1" ht="20.399999999999999" x14ac:dyDescent="0.3">
      <c r="B11" s="181" t="s">
        <v>49</v>
      </c>
      <c r="C11" s="182">
        <v>984728237.25</v>
      </c>
      <c r="D11" s="183">
        <f t="shared" si="0"/>
        <v>0.2371812363016518</v>
      </c>
      <c r="E11" s="182">
        <v>1189529458.6800003</v>
      </c>
      <c r="F11" s="183">
        <f t="shared" si="1"/>
        <v>0.32068569068933478</v>
      </c>
      <c r="G11" s="183">
        <f t="shared" si="5"/>
        <v>-0.172169944960644</v>
      </c>
      <c r="H11" s="184">
        <f t="shared" si="2"/>
        <v>8138249.8946280992</v>
      </c>
      <c r="I11" s="184">
        <f t="shared" si="3"/>
        <v>9592979.5054838732</v>
      </c>
      <c r="L11" s="200"/>
      <c r="M11" s="200"/>
      <c r="N11" s="201"/>
      <c r="O11" s="201"/>
      <c r="P11" s="201"/>
      <c r="Q11" s="201"/>
      <c r="R11" s="201"/>
      <c r="S11" s="201"/>
    </row>
    <row r="12" spans="2:19" s="44" customFormat="1" ht="20.399999999999999" x14ac:dyDescent="0.3">
      <c r="B12" s="181" t="s">
        <v>50</v>
      </c>
      <c r="C12" s="182">
        <v>3523840</v>
      </c>
      <c r="D12" s="183">
        <f t="shared" si="0"/>
        <v>8.4875064623238282E-4</v>
      </c>
      <c r="E12" s="182">
        <v>2600000</v>
      </c>
      <c r="F12" s="183">
        <f t="shared" si="1"/>
        <v>7.0093497030120164E-4</v>
      </c>
      <c r="G12" s="183">
        <f t="shared" si="5"/>
        <v>0.35532307692307691</v>
      </c>
      <c r="H12" s="184">
        <f t="shared" si="2"/>
        <v>29122.644628099173</v>
      </c>
      <c r="I12" s="184">
        <f t="shared" si="3"/>
        <v>20967.741935483871</v>
      </c>
      <c r="L12" s="200"/>
      <c r="M12" s="200"/>
      <c r="N12" s="201"/>
      <c r="O12" s="201"/>
      <c r="P12" s="201"/>
      <c r="Q12" s="201"/>
      <c r="R12" s="201"/>
      <c r="S12" s="201"/>
    </row>
    <row r="13" spans="2:19" s="44" customFormat="1" ht="20.399999999999999" x14ac:dyDescent="0.3">
      <c r="B13" s="181" t="s">
        <v>51</v>
      </c>
      <c r="C13" s="182">
        <v>931020400.07999992</v>
      </c>
      <c r="D13" s="183">
        <f t="shared" si="0"/>
        <v>0.22424518883474606</v>
      </c>
      <c r="E13" s="182">
        <v>834573869.38000011</v>
      </c>
      <c r="F13" s="183">
        <f t="shared" si="1"/>
        <v>0.2249930809030882</v>
      </c>
      <c r="G13" s="183">
        <f t="shared" si="5"/>
        <v>0.11556380356318771</v>
      </c>
      <c r="H13" s="184">
        <f t="shared" si="2"/>
        <v>7694383.4717355361</v>
      </c>
      <c r="I13" s="184">
        <f t="shared" si="3"/>
        <v>6730434.4304838721</v>
      </c>
      <c r="L13" s="200"/>
      <c r="M13" s="200"/>
      <c r="N13" s="201"/>
      <c r="O13" s="201"/>
      <c r="P13" s="201"/>
      <c r="Q13" s="201"/>
      <c r="R13" s="201"/>
      <c r="S13" s="201"/>
    </row>
    <row r="14" spans="2:19" s="44" customFormat="1" ht="20.399999999999999" x14ac:dyDescent="0.3">
      <c r="B14" s="181" t="s">
        <v>52</v>
      </c>
      <c r="C14" s="182">
        <v>743217562.02000034</v>
      </c>
      <c r="D14" s="183">
        <f t="shared" si="0"/>
        <v>0.17901107486597898</v>
      </c>
      <c r="E14" s="182">
        <v>954588427.55000019</v>
      </c>
      <c r="F14" s="183">
        <f t="shared" si="1"/>
        <v>0.25734785042870389</v>
      </c>
      <c r="G14" s="183">
        <f t="shared" si="5"/>
        <v>-0.22142617638105455</v>
      </c>
      <c r="H14" s="184">
        <f t="shared" si="2"/>
        <v>6142293.9009917388</v>
      </c>
      <c r="I14" s="184">
        <f t="shared" si="3"/>
        <v>7698293.7705645179</v>
      </c>
      <c r="L14" s="200"/>
      <c r="M14" s="200"/>
      <c r="N14" s="201"/>
      <c r="O14" s="201"/>
      <c r="P14" s="201"/>
      <c r="Q14" s="201"/>
      <c r="R14" s="201"/>
      <c r="S14" s="201"/>
    </row>
    <row r="15" spans="2:19" s="44" customFormat="1" ht="20.399999999999999" x14ac:dyDescent="0.3">
      <c r="B15" s="181" t="s">
        <v>53</v>
      </c>
      <c r="C15" s="182">
        <v>810115.28999999992</v>
      </c>
      <c r="D15" s="183">
        <f t="shared" si="0"/>
        <v>1.9512403398288066E-4</v>
      </c>
      <c r="E15" s="182">
        <v>836293.64999999991</v>
      </c>
      <c r="F15" s="183">
        <f t="shared" si="1"/>
        <v>2.2545671720224363E-4</v>
      </c>
      <c r="G15" s="183">
        <f t="shared" si="5"/>
        <v>-3.1302832444082281E-2</v>
      </c>
      <c r="H15" s="184">
        <f t="shared" si="2"/>
        <v>6695.1676859504123</v>
      </c>
      <c r="I15" s="184">
        <f t="shared" si="3"/>
        <v>6744.303629032257</v>
      </c>
      <c r="L15" s="200"/>
      <c r="M15" s="200"/>
      <c r="N15" s="201"/>
      <c r="O15" s="201"/>
      <c r="P15" s="201"/>
      <c r="Q15" s="201"/>
      <c r="R15" s="201"/>
      <c r="S15" s="201"/>
    </row>
    <row r="16" spans="2:19" s="44" customFormat="1" ht="20.399999999999999" x14ac:dyDescent="0.3">
      <c r="B16" s="181" t="s">
        <v>54</v>
      </c>
      <c r="C16" s="182">
        <v>1453784.03</v>
      </c>
      <c r="D16" s="183">
        <f t="shared" si="0"/>
        <v>3.5015782071399891E-4</v>
      </c>
      <c r="E16" s="182">
        <v>4655291.5599999996</v>
      </c>
      <c r="F16" s="183">
        <f t="shared" si="1"/>
        <v>1.2550217889815518E-3</v>
      </c>
      <c r="G16" s="183">
        <f t="shared" si="5"/>
        <v>-0.6877136455874312</v>
      </c>
      <c r="H16" s="184">
        <f t="shared" si="2"/>
        <v>12014.744049586778</v>
      </c>
      <c r="I16" s="184">
        <f t="shared" si="3"/>
        <v>37542.673870967737</v>
      </c>
      <c r="L16" s="200"/>
      <c r="M16" s="200"/>
      <c r="N16" s="201"/>
      <c r="O16" s="201"/>
      <c r="P16" s="201"/>
      <c r="Q16" s="201"/>
      <c r="R16" s="201"/>
      <c r="S16" s="201"/>
    </row>
    <row r="17" spans="2:23" s="44" customFormat="1" ht="20.399999999999999" x14ac:dyDescent="0.3">
      <c r="B17" s="181" t="s">
        <v>55</v>
      </c>
      <c r="C17" s="182">
        <v>169813013.95000011</v>
      </c>
      <c r="D17" s="183">
        <f t="shared" si="0"/>
        <v>4.0901092367624875E-2</v>
      </c>
      <c r="E17" s="182">
        <v>188910813.96999955</v>
      </c>
      <c r="F17" s="183">
        <f t="shared" si="1"/>
        <v>5.0928536838322103E-2</v>
      </c>
      <c r="G17" s="183">
        <f t="shared" si="5"/>
        <v>-0.10109426569424616</v>
      </c>
      <c r="H17" s="184">
        <f t="shared" si="2"/>
        <v>1403413.338429753</v>
      </c>
      <c r="I17" s="184">
        <f t="shared" si="3"/>
        <v>1523474.3062096739</v>
      </c>
      <c r="L17" s="200"/>
      <c r="M17" s="200"/>
      <c r="N17" s="201"/>
      <c r="O17" s="201"/>
      <c r="P17" s="201"/>
      <c r="Q17" s="201"/>
      <c r="R17" s="201"/>
      <c r="S17" s="201"/>
    </row>
    <row r="18" spans="2:23" s="44" customFormat="1" ht="20.399999999999999" x14ac:dyDescent="0.3">
      <c r="B18" s="181" t="s">
        <v>247</v>
      </c>
      <c r="C18" s="182">
        <v>143660184.03</v>
      </c>
      <c r="D18" s="183">
        <f t="shared" si="0"/>
        <v>3.4601932560310786E-2</v>
      </c>
      <c r="E18" s="182">
        <v>0</v>
      </c>
      <c r="F18" s="183">
        <f t="shared" ref="F18" si="6">E18/$E$25</f>
        <v>0</v>
      </c>
      <c r="G18" s="183" t="s">
        <v>39</v>
      </c>
      <c r="H18" s="184">
        <f t="shared" ref="H18" si="7">C18/$M$40</f>
        <v>1187274.2481818183</v>
      </c>
      <c r="I18" s="184">
        <f t="shared" si="3"/>
        <v>0</v>
      </c>
      <c r="L18" s="200"/>
      <c r="M18" s="200"/>
      <c r="N18" s="201"/>
      <c r="O18" s="201"/>
      <c r="P18" s="201"/>
      <c r="Q18" s="201"/>
      <c r="R18" s="201"/>
      <c r="S18" s="201"/>
      <c r="T18" s="201"/>
    </row>
    <row r="19" spans="2:23" s="44" customFormat="1" ht="20.399999999999999" x14ac:dyDescent="0.3">
      <c r="B19" s="181" t="s">
        <v>56</v>
      </c>
      <c r="C19" s="182">
        <v>448035515.57000005</v>
      </c>
      <c r="D19" s="183">
        <f t="shared" si="0"/>
        <v>0.10791364913704833</v>
      </c>
      <c r="E19" s="182">
        <v>221557053.42999986</v>
      </c>
      <c r="F19" s="183">
        <f t="shared" si="1"/>
        <v>5.9729648717684117E-2</v>
      </c>
      <c r="G19" s="183">
        <f t="shared" si="5"/>
        <v>1.0222128279547427</v>
      </c>
      <c r="H19" s="184">
        <f t="shared" si="2"/>
        <v>3702772.8559504137</v>
      </c>
      <c r="I19" s="184">
        <f t="shared" si="3"/>
        <v>1786750.4308870956</v>
      </c>
      <c r="L19" s="200"/>
      <c r="M19" s="200"/>
      <c r="N19" s="201"/>
      <c r="O19" s="201"/>
      <c r="P19" s="201"/>
      <c r="Q19" s="201"/>
      <c r="R19" s="201"/>
      <c r="S19" s="201"/>
      <c r="T19" s="201"/>
    </row>
    <row r="20" spans="2:23" s="44" customFormat="1" ht="20.399999999999999" x14ac:dyDescent="0.3">
      <c r="B20" s="181" t="s">
        <v>57</v>
      </c>
      <c r="C20" s="182">
        <v>62940022.629999995</v>
      </c>
      <c r="D20" s="183">
        <f t="shared" si="0"/>
        <v>1.5159707841755953E-2</v>
      </c>
      <c r="E20" s="182">
        <v>56396792.68</v>
      </c>
      <c r="F20" s="183">
        <f t="shared" si="1"/>
        <v>1.5204032385476471E-2</v>
      </c>
      <c r="G20" s="183">
        <f t="shared" si="5"/>
        <v>0.11602131325316345</v>
      </c>
      <c r="H20" s="184">
        <f t="shared" si="2"/>
        <v>520165.47628099169</v>
      </c>
      <c r="I20" s="184">
        <f t="shared" si="3"/>
        <v>454812.84419354837</v>
      </c>
      <c r="L20" s="200"/>
      <c r="M20" s="200"/>
      <c r="N20" s="201"/>
      <c r="O20" s="201"/>
      <c r="P20" s="201"/>
      <c r="Q20" s="201"/>
      <c r="R20" s="201"/>
      <c r="S20" s="201"/>
      <c r="T20" s="201"/>
    </row>
    <row r="21" spans="2:23" s="44" customFormat="1" ht="20.399999999999999" x14ac:dyDescent="0.3">
      <c r="B21" s="181" t="s">
        <v>58</v>
      </c>
      <c r="C21" s="182">
        <v>14579748.730000002</v>
      </c>
      <c r="D21" s="183">
        <f t="shared" si="0"/>
        <v>3.5116722542718358E-3</v>
      </c>
      <c r="E21" s="182">
        <v>7000297.1800000016</v>
      </c>
      <c r="F21" s="183">
        <f t="shared" si="1"/>
        <v>1.887212729216495E-3</v>
      </c>
      <c r="G21" s="183">
        <f t="shared" si="5"/>
        <v>1.0827328262083866</v>
      </c>
      <c r="H21" s="184">
        <f t="shared" si="2"/>
        <v>120493.79115702481</v>
      </c>
      <c r="I21" s="184">
        <f t="shared" si="3"/>
        <v>56454.009516129045</v>
      </c>
      <c r="L21" s="200"/>
      <c r="M21" s="200"/>
      <c r="N21" s="201"/>
      <c r="O21" s="201"/>
      <c r="P21" s="201"/>
      <c r="Q21" s="201"/>
      <c r="R21" s="201"/>
      <c r="S21" s="201"/>
      <c r="T21" s="201"/>
    </row>
    <row r="22" spans="2:23" s="44" customFormat="1" ht="20.399999999999999" x14ac:dyDescent="0.3">
      <c r="B22" s="181" t="s">
        <v>59</v>
      </c>
      <c r="C22" s="182">
        <v>0</v>
      </c>
      <c r="D22" s="183">
        <f t="shared" si="0"/>
        <v>0</v>
      </c>
      <c r="E22" s="182">
        <v>0</v>
      </c>
      <c r="F22" s="183">
        <f t="shared" si="1"/>
        <v>0</v>
      </c>
      <c r="G22" s="183" t="s">
        <v>39</v>
      </c>
      <c r="H22" s="184">
        <f t="shared" si="2"/>
        <v>0</v>
      </c>
      <c r="I22" s="184">
        <f t="shared" si="3"/>
        <v>0</v>
      </c>
      <c r="L22" s="200"/>
      <c r="M22" s="200"/>
      <c r="N22" s="201"/>
      <c r="O22" s="201"/>
      <c r="P22" s="201"/>
      <c r="Q22" s="201"/>
      <c r="R22" s="201"/>
      <c r="S22" s="201"/>
      <c r="T22" s="201"/>
      <c r="U22" s="201"/>
      <c r="V22" s="201"/>
      <c r="W22" s="201"/>
    </row>
    <row r="23" spans="2:23" s="44" customFormat="1" ht="20.399999999999999" x14ac:dyDescent="0.3">
      <c r="B23" s="181" t="s">
        <v>60</v>
      </c>
      <c r="C23" s="182">
        <v>21344131.559999995</v>
      </c>
      <c r="D23" s="183">
        <f t="shared" si="0"/>
        <v>5.1409387074381908E-3</v>
      </c>
      <c r="E23" s="182">
        <v>8372659.7699999996</v>
      </c>
      <c r="F23" s="183">
        <f t="shared" si="1"/>
        <v>2.2571884720103907E-3</v>
      </c>
      <c r="G23" s="183">
        <f t="shared" si="5"/>
        <v>1.5492653644518026</v>
      </c>
      <c r="H23" s="184">
        <f t="shared" si="2"/>
        <v>176397.78148760326</v>
      </c>
      <c r="I23" s="184">
        <f t="shared" si="3"/>
        <v>67521.449758064511</v>
      </c>
      <c r="L23" s="200"/>
      <c r="M23" s="200"/>
      <c r="N23" s="201"/>
      <c r="O23" s="201"/>
      <c r="P23" s="201"/>
      <c r="Q23" s="201"/>
      <c r="R23" s="201"/>
      <c r="S23" s="201"/>
      <c r="T23" s="201"/>
      <c r="U23" s="201"/>
      <c r="V23" s="201"/>
      <c r="W23" s="201"/>
    </row>
    <row r="24" spans="2:23" s="44" customFormat="1" ht="20.399999999999999" x14ac:dyDescent="0.3">
      <c r="B24" s="170"/>
      <c r="C24" s="164"/>
      <c r="D24" s="166"/>
      <c r="E24" s="169"/>
      <c r="F24" s="166"/>
      <c r="G24" s="171"/>
      <c r="H24" s="169"/>
      <c r="I24" s="169"/>
      <c r="L24" s="200"/>
      <c r="M24" s="200"/>
      <c r="N24" s="201"/>
      <c r="O24" s="201"/>
      <c r="P24" s="201"/>
      <c r="Q24" s="201"/>
      <c r="R24" s="201"/>
      <c r="S24" s="201"/>
      <c r="T24" s="201"/>
      <c r="U24" s="201"/>
      <c r="V24" s="201"/>
      <c r="W24" s="201"/>
    </row>
    <row r="25" spans="2:23" s="44" customFormat="1" ht="20.399999999999999" x14ac:dyDescent="0.3">
      <c r="B25" s="185" t="s">
        <v>13</v>
      </c>
      <c r="C25" s="186">
        <f>SUM(C5:C23)</f>
        <v>4151796544.3000011</v>
      </c>
      <c r="D25" s="187">
        <f>SUM(D5:D24)</f>
        <v>0.99999999999999978</v>
      </c>
      <c r="E25" s="186">
        <f>SUM(E5:E24)</f>
        <v>3709331264.8999996</v>
      </c>
      <c r="F25" s="187">
        <f>SUM(F5:F24)</f>
        <v>1.0000000000000002</v>
      </c>
      <c r="G25" s="187">
        <f t="shared" ref="G25" si="8">(C25-E25)/E25</f>
        <v>0.1192843797982896</v>
      </c>
      <c r="H25" s="186">
        <f>C25/BVGInfo!$D$18</f>
        <v>34312368.134710751</v>
      </c>
      <c r="I25" s="186">
        <f>E25/BVGInfo!$C$18</f>
        <v>29913961.813709673</v>
      </c>
      <c r="L25" s="200"/>
      <c r="M25" s="200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2:23" ht="5.25" customHeight="1" x14ac:dyDescent="0.3">
      <c r="B26" s="18"/>
      <c r="C26" s="172"/>
      <c r="D26" s="173"/>
      <c r="E26" s="172"/>
      <c r="F26" s="173"/>
      <c r="G26" s="174"/>
      <c r="H26" s="175"/>
      <c r="I26" s="175"/>
      <c r="T26" s="200"/>
      <c r="U26" s="200"/>
      <c r="V26" s="200"/>
      <c r="W26" s="200"/>
    </row>
    <row r="27" spans="2:23" x14ac:dyDescent="0.3">
      <c r="B27" s="176"/>
      <c r="C27" s="177"/>
      <c r="D27" s="178"/>
      <c r="E27" s="179"/>
      <c r="F27" s="178"/>
      <c r="G27" s="178"/>
      <c r="H27" s="148"/>
      <c r="I27" s="148"/>
      <c r="T27" s="200"/>
      <c r="U27" s="200"/>
      <c r="V27" s="200"/>
      <c r="W27" s="200"/>
    </row>
    <row r="28" spans="2:23" x14ac:dyDescent="0.3">
      <c r="C28" s="38"/>
      <c r="E28" s="180"/>
      <c r="F28" s="162"/>
      <c r="H28" s="162"/>
      <c r="I28" s="162"/>
      <c r="T28" s="200"/>
      <c r="U28" s="200"/>
      <c r="V28" s="200"/>
      <c r="W28" s="200"/>
    </row>
    <row r="29" spans="2:23" x14ac:dyDescent="0.3">
      <c r="E29" s="162"/>
      <c r="F29" s="162"/>
      <c r="H29" s="162"/>
      <c r="I29" s="162"/>
      <c r="T29" s="200"/>
      <c r="U29" s="200"/>
      <c r="V29" s="200"/>
      <c r="W29" s="200"/>
    </row>
    <row r="30" spans="2:23" x14ac:dyDescent="0.3">
      <c r="E30" s="162"/>
      <c r="F30" s="162"/>
      <c r="H30" s="162"/>
      <c r="I30" s="162"/>
      <c r="T30" s="200"/>
      <c r="U30" s="200"/>
      <c r="V30" s="200"/>
      <c r="W30" s="200"/>
    </row>
    <row r="31" spans="2:23" x14ac:dyDescent="0.3">
      <c r="E31" s="162"/>
      <c r="F31" s="162"/>
      <c r="H31" s="162"/>
      <c r="I31" s="162"/>
      <c r="L31" s="424"/>
      <c r="M31" s="425">
        <v>2025</v>
      </c>
      <c r="N31" s="424"/>
      <c r="O31" s="426"/>
      <c r="P31" s="425">
        <v>2024</v>
      </c>
      <c r="Q31" s="424"/>
      <c r="T31" s="200"/>
      <c r="U31" s="200"/>
      <c r="V31" s="200"/>
      <c r="W31" s="200"/>
    </row>
    <row r="32" spans="2:23" ht="11.25" customHeight="1" x14ac:dyDescent="0.3">
      <c r="E32" s="162"/>
      <c r="F32" s="162"/>
      <c r="H32" s="162"/>
      <c r="I32" s="162"/>
      <c r="L32" s="424"/>
      <c r="M32" s="424"/>
      <c r="N32" s="424"/>
      <c r="O32" s="426"/>
      <c r="P32" s="425"/>
      <c r="Q32" s="424"/>
      <c r="T32" s="200"/>
      <c r="U32" s="200"/>
      <c r="V32" s="200"/>
      <c r="W32" s="200"/>
    </row>
    <row r="33" spans="5:23" x14ac:dyDescent="0.3">
      <c r="E33" s="162"/>
      <c r="F33" s="162"/>
      <c r="H33" s="162"/>
      <c r="I33" s="162"/>
      <c r="L33" s="426" t="s">
        <v>49</v>
      </c>
      <c r="M33" s="425">
        <v>984728237.25</v>
      </c>
      <c r="N33" s="427">
        <f>+M33/$M$39</f>
        <v>0.23718123630165186</v>
      </c>
      <c r="O33" s="426" t="s">
        <v>49</v>
      </c>
      <c r="P33" s="425">
        <v>1189529458.6800003</v>
      </c>
      <c r="Q33" s="427">
        <f>+P33/$P$39</f>
        <v>0.32068569068933472</v>
      </c>
      <c r="T33" s="200"/>
      <c r="U33" s="200"/>
      <c r="V33" s="200"/>
      <c r="W33" s="200"/>
    </row>
    <row r="34" spans="5:23" x14ac:dyDescent="0.3">
      <c r="E34" s="162"/>
      <c r="F34" s="162"/>
      <c r="H34" s="162"/>
      <c r="I34" s="162"/>
      <c r="L34" s="426" t="s">
        <v>51</v>
      </c>
      <c r="M34" s="425">
        <v>931020400.07999992</v>
      </c>
      <c r="N34" s="427">
        <f t="shared" ref="N34:N39" si="9">+M34/$M$39</f>
        <v>0.22424518883474612</v>
      </c>
      <c r="O34" s="426" t="s">
        <v>52</v>
      </c>
      <c r="P34" s="425">
        <v>954588427.55000019</v>
      </c>
      <c r="Q34" s="427">
        <f t="shared" ref="Q34:Q39" si="10">+P34/$P$39</f>
        <v>0.25734785042870384</v>
      </c>
      <c r="T34" s="200"/>
      <c r="U34" s="200"/>
      <c r="V34" s="200"/>
      <c r="W34" s="200"/>
    </row>
    <row r="35" spans="5:23" x14ac:dyDescent="0.3">
      <c r="E35" s="162"/>
      <c r="F35" s="162"/>
      <c r="H35" s="162"/>
      <c r="I35" s="162"/>
      <c r="L35" s="426" t="s">
        <v>52</v>
      </c>
      <c r="M35" s="425">
        <v>743217562.02000034</v>
      </c>
      <c r="N35" s="427">
        <f t="shared" si="9"/>
        <v>0.17901107486597903</v>
      </c>
      <c r="O35" s="426" t="s">
        <v>51</v>
      </c>
      <c r="P35" s="425">
        <v>834573869.38000011</v>
      </c>
      <c r="Q35" s="427">
        <f t="shared" si="10"/>
        <v>0.22499308090308814</v>
      </c>
      <c r="T35" s="200"/>
      <c r="U35" s="200"/>
      <c r="V35" s="200"/>
      <c r="W35" s="200"/>
    </row>
    <row r="36" spans="5:23" x14ac:dyDescent="0.3">
      <c r="E36" s="162"/>
      <c r="F36" s="162"/>
      <c r="H36" s="162"/>
      <c r="I36" s="162"/>
      <c r="L36" s="426" t="s">
        <v>48</v>
      </c>
      <c r="M36" s="425">
        <v>600096942.70000005</v>
      </c>
      <c r="N36" s="427">
        <f t="shared" si="9"/>
        <v>0.14453910163875272</v>
      </c>
      <c r="O36" s="426" t="s">
        <v>48</v>
      </c>
      <c r="P36" s="425">
        <v>222078058.6400001</v>
      </c>
      <c r="Q36" s="427">
        <f t="shared" si="10"/>
        <v>5.987010670668344E-2</v>
      </c>
      <c r="T36" s="200"/>
      <c r="U36" s="200"/>
      <c r="V36" s="200"/>
      <c r="W36" s="200"/>
    </row>
    <row r="37" spans="5:23" x14ac:dyDescent="0.3">
      <c r="E37" s="162"/>
      <c r="F37" s="162"/>
      <c r="H37" s="162"/>
      <c r="I37" s="162"/>
      <c r="L37" s="426" t="s">
        <v>56</v>
      </c>
      <c r="M37" s="425">
        <v>448035515.57000005</v>
      </c>
      <c r="N37" s="427">
        <f t="shared" si="9"/>
        <v>0.10791364913704836</v>
      </c>
      <c r="O37" s="426" t="s">
        <v>56</v>
      </c>
      <c r="P37" s="425">
        <v>221557053.42999986</v>
      </c>
      <c r="Q37" s="427">
        <f t="shared" si="10"/>
        <v>5.9729648717684103E-2</v>
      </c>
      <c r="T37" s="200"/>
      <c r="U37" s="200"/>
      <c r="V37" s="200"/>
      <c r="W37" s="200"/>
    </row>
    <row r="38" spans="5:23" x14ac:dyDescent="0.3">
      <c r="E38" s="162"/>
      <c r="F38" s="162"/>
      <c r="H38" s="162"/>
      <c r="I38" s="162"/>
      <c r="L38" s="426" t="s">
        <v>61</v>
      </c>
      <c r="M38" s="425">
        <v>444697886.68000007</v>
      </c>
      <c r="N38" s="427">
        <f t="shared" si="9"/>
        <v>0.10710974922182197</v>
      </c>
      <c r="O38" s="426" t="s">
        <v>61</v>
      </c>
      <c r="P38" s="425">
        <v>287004397.21999955</v>
      </c>
      <c r="Q38" s="427">
        <f t="shared" si="10"/>
        <v>7.7373622554505625E-2</v>
      </c>
      <c r="T38" s="200"/>
      <c r="U38" s="200"/>
      <c r="V38" s="200"/>
      <c r="W38" s="200"/>
    </row>
    <row r="39" spans="5:23" x14ac:dyDescent="0.3">
      <c r="E39" s="162"/>
      <c r="F39" s="162"/>
      <c r="H39" s="162"/>
      <c r="I39" s="162"/>
      <c r="L39" s="426" t="s">
        <v>62</v>
      </c>
      <c r="M39" s="425">
        <f>SUM(M33:M38)</f>
        <v>4151796544.3000002</v>
      </c>
      <c r="N39" s="427">
        <f t="shared" si="9"/>
        <v>1</v>
      </c>
      <c r="O39" s="426" t="s">
        <v>62</v>
      </c>
      <c r="P39" s="425">
        <f>SUM(P33:P38)</f>
        <v>3709331264.9000006</v>
      </c>
      <c r="Q39" s="427">
        <f t="shared" si="10"/>
        <v>1</v>
      </c>
      <c r="T39" s="200"/>
      <c r="U39" s="200"/>
      <c r="V39" s="200"/>
      <c r="W39" s="200"/>
    </row>
    <row r="40" spans="5:23" x14ac:dyDescent="0.3">
      <c r="E40" s="162"/>
      <c r="F40" s="162"/>
      <c r="H40" s="162"/>
      <c r="I40" s="162"/>
      <c r="L40" s="426" t="s">
        <v>63</v>
      </c>
      <c r="M40" s="424">
        <v>121</v>
      </c>
      <c r="N40" s="427"/>
      <c r="O40" s="426" t="s">
        <v>63</v>
      </c>
      <c r="P40" s="424">
        <v>124</v>
      </c>
      <c r="Q40" s="424"/>
      <c r="T40" s="200"/>
      <c r="U40" s="200"/>
      <c r="V40" s="200"/>
      <c r="W40" s="200"/>
    </row>
    <row r="41" spans="5:23" x14ac:dyDescent="0.3">
      <c r="E41" s="162"/>
      <c r="F41" s="162"/>
      <c r="H41" s="162"/>
      <c r="I41" s="162"/>
      <c r="P41" s="410"/>
      <c r="T41" s="200"/>
      <c r="U41" s="200"/>
      <c r="V41" s="200"/>
      <c r="W41" s="200"/>
    </row>
    <row r="42" spans="5:23" x14ac:dyDescent="0.3">
      <c r="E42" s="162"/>
      <c r="F42" s="162"/>
      <c r="H42" s="162"/>
      <c r="I42" s="162"/>
      <c r="L42" s="361"/>
      <c r="M42" s="428"/>
      <c r="N42" s="361"/>
      <c r="Q42" s="361"/>
      <c r="R42" s="361"/>
      <c r="T42" s="200"/>
      <c r="U42" s="200"/>
      <c r="V42" s="200"/>
      <c r="W42" s="200"/>
    </row>
    <row r="43" spans="5:23" x14ac:dyDescent="0.3">
      <c r="E43" s="162"/>
      <c r="F43" s="162"/>
      <c r="H43" s="162"/>
      <c r="I43" s="162"/>
      <c r="L43" s="361"/>
      <c r="M43" s="361"/>
      <c r="N43" s="361"/>
      <c r="P43" s="410"/>
      <c r="Q43" s="361"/>
      <c r="R43" s="361"/>
      <c r="T43" s="200"/>
      <c r="U43" s="200"/>
      <c r="V43" s="200"/>
      <c r="W43" s="200"/>
    </row>
    <row r="44" spans="5:23" x14ac:dyDescent="0.3">
      <c r="E44" s="162"/>
      <c r="F44" s="162"/>
      <c r="H44" s="162"/>
      <c r="I44" s="162"/>
      <c r="L44" s="361"/>
      <c r="M44" s="361"/>
      <c r="N44" s="361"/>
      <c r="P44" s="410"/>
      <c r="Q44" s="361"/>
      <c r="R44" s="361"/>
      <c r="T44" s="200"/>
      <c r="U44" s="200"/>
      <c r="V44" s="200"/>
      <c r="W44" s="200"/>
    </row>
    <row r="45" spans="5:23" x14ac:dyDescent="0.3">
      <c r="E45" s="162"/>
      <c r="F45" s="162"/>
      <c r="H45" s="162"/>
      <c r="I45" s="162"/>
      <c r="L45" s="361"/>
      <c r="M45" s="361"/>
      <c r="N45" s="361"/>
      <c r="P45" s="410"/>
      <c r="Q45" s="361"/>
      <c r="R45" s="361"/>
      <c r="T45" s="200"/>
      <c r="U45" s="200"/>
      <c r="V45" s="200"/>
      <c r="W45" s="200"/>
    </row>
    <row r="46" spans="5:23" x14ac:dyDescent="0.3">
      <c r="E46" s="162"/>
      <c r="F46" s="162"/>
      <c r="H46" s="162"/>
      <c r="I46" s="162"/>
      <c r="L46" s="361"/>
      <c r="M46" s="361"/>
      <c r="N46" s="361"/>
      <c r="P46" s="410"/>
      <c r="Q46" s="361"/>
      <c r="R46" s="361"/>
      <c r="T46" s="200"/>
      <c r="U46" s="200"/>
      <c r="V46" s="200"/>
      <c r="W46" s="200"/>
    </row>
    <row r="47" spans="5:23" x14ac:dyDescent="0.3">
      <c r="E47" s="162"/>
      <c r="F47" s="162"/>
      <c r="H47" s="162"/>
      <c r="I47" s="162"/>
      <c r="L47" s="361"/>
      <c r="M47" s="361"/>
      <c r="N47" s="361"/>
      <c r="Q47" s="361"/>
      <c r="R47" s="361"/>
      <c r="T47" s="200"/>
      <c r="U47" s="200"/>
      <c r="V47" s="200"/>
      <c r="W47" s="200"/>
    </row>
    <row r="48" spans="5:23" x14ac:dyDescent="0.3">
      <c r="E48" s="162"/>
      <c r="F48" s="162"/>
      <c r="H48" s="162"/>
      <c r="I48" s="162"/>
      <c r="L48" s="361"/>
      <c r="M48" s="361"/>
      <c r="N48" s="361"/>
      <c r="Q48" s="361"/>
      <c r="R48" s="361"/>
      <c r="T48" s="200"/>
      <c r="U48" s="200"/>
      <c r="V48" s="200"/>
      <c r="W48" s="200"/>
    </row>
    <row r="49" spans="12:23" x14ac:dyDescent="0.3">
      <c r="L49" s="361"/>
      <c r="M49" s="361"/>
      <c r="N49" s="361"/>
      <c r="Q49" s="361"/>
      <c r="R49" s="361"/>
      <c r="T49" s="200"/>
      <c r="U49" s="200"/>
      <c r="V49" s="200"/>
      <c r="W49" s="200"/>
    </row>
    <row r="50" spans="12:23" x14ac:dyDescent="0.3">
      <c r="L50" s="361"/>
      <c r="M50" s="361"/>
      <c r="N50" s="361"/>
      <c r="Q50" s="361"/>
      <c r="R50" s="361"/>
      <c r="T50" s="200"/>
      <c r="U50" s="200"/>
      <c r="V50" s="200"/>
      <c r="W50" s="200"/>
    </row>
    <row r="51" spans="12:23" x14ac:dyDescent="0.3">
      <c r="L51" s="361"/>
      <c r="M51" s="361"/>
      <c r="N51" s="361"/>
      <c r="Q51" s="361"/>
      <c r="R51" s="361"/>
      <c r="T51" s="200"/>
      <c r="U51" s="200"/>
      <c r="V51" s="200"/>
      <c r="W51" s="200"/>
    </row>
    <row r="52" spans="12:23" x14ac:dyDescent="0.3">
      <c r="L52" s="361"/>
      <c r="M52" s="361"/>
      <c r="N52" s="361"/>
      <c r="Q52" s="361"/>
      <c r="R52" s="361"/>
      <c r="T52" s="200"/>
      <c r="U52" s="200"/>
      <c r="V52" s="200"/>
      <c r="W52" s="200"/>
    </row>
    <row r="53" spans="12:23" x14ac:dyDescent="0.3">
      <c r="L53" s="361"/>
      <c r="M53" s="361"/>
      <c r="N53" s="361"/>
      <c r="Q53" s="361"/>
      <c r="R53" s="361"/>
      <c r="T53" s="200"/>
      <c r="U53" s="200"/>
      <c r="V53" s="200"/>
      <c r="W53" s="200"/>
    </row>
    <row r="54" spans="12:23" x14ac:dyDescent="0.3">
      <c r="L54" s="361"/>
      <c r="M54" s="361"/>
      <c r="N54" s="361"/>
      <c r="Q54" s="361"/>
      <c r="R54" s="361"/>
      <c r="T54" s="200"/>
      <c r="U54" s="200"/>
      <c r="V54" s="200"/>
      <c r="W54" s="200"/>
    </row>
    <row r="55" spans="12:23" x14ac:dyDescent="0.3">
      <c r="L55" s="361"/>
      <c r="M55" s="361"/>
      <c r="N55" s="361"/>
      <c r="Q55" s="361"/>
      <c r="R55" s="361"/>
      <c r="T55" s="200"/>
      <c r="U55" s="200"/>
      <c r="V55" s="200"/>
      <c r="W55" s="200"/>
    </row>
    <row r="56" spans="12:23" x14ac:dyDescent="0.3">
      <c r="L56" s="361"/>
      <c r="M56" s="361"/>
      <c r="N56" s="361"/>
      <c r="Q56" s="361"/>
      <c r="R56" s="361"/>
      <c r="T56" s="200"/>
      <c r="U56" s="200"/>
      <c r="V56" s="200"/>
      <c r="W56" s="200"/>
    </row>
    <row r="57" spans="12:23" x14ac:dyDescent="0.3">
      <c r="L57" s="361"/>
      <c r="M57" s="361"/>
      <c r="N57" s="361"/>
      <c r="Q57" s="361"/>
      <c r="R57" s="361"/>
      <c r="T57" s="200"/>
      <c r="U57" s="200"/>
      <c r="V57" s="200"/>
      <c r="W57" s="200"/>
    </row>
    <row r="58" spans="12:23" x14ac:dyDescent="0.3">
      <c r="L58" s="361"/>
      <c r="M58" s="361"/>
      <c r="N58" s="361"/>
      <c r="Q58" s="361"/>
      <c r="R58" s="361"/>
      <c r="T58" s="200"/>
      <c r="U58" s="200"/>
      <c r="V58" s="200"/>
      <c r="W58" s="200"/>
    </row>
    <row r="59" spans="12:23" x14ac:dyDescent="0.3">
      <c r="L59" s="361"/>
      <c r="M59" s="361"/>
      <c r="N59" s="361"/>
      <c r="Q59" s="361"/>
      <c r="R59" s="361"/>
      <c r="T59" s="200"/>
      <c r="U59" s="200"/>
      <c r="V59" s="200"/>
      <c r="W59" s="200"/>
    </row>
    <row r="60" spans="12:23" x14ac:dyDescent="0.3">
      <c r="L60" s="361"/>
      <c r="M60" s="361"/>
      <c r="N60" s="361"/>
      <c r="Q60" s="361"/>
      <c r="R60" s="361"/>
      <c r="T60" s="200"/>
      <c r="U60" s="200"/>
      <c r="V60" s="200"/>
      <c r="W60" s="200"/>
    </row>
    <row r="61" spans="12:23" x14ac:dyDescent="0.3">
      <c r="L61" s="361"/>
      <c r="M61" s="361"/>
      <c r="N61" s="361"/>
      <c r="Q61" s="361"/>
      <c r="R61" s="361"/>
      <c r="T61" s="200"/>
      <c r="U61" s="200"/>
      <c r="V61" s="200"/>
      <c r="W61" s="200"/>
    </row>
    <row r="62" spans="12:23" x14ac:dyDescent="0.3">
      <c r="L62" s="361"/>
      <c r="M62" s="361"/>
      <c r="N62" s="361"/>
      <c r="Q62" s="361"/>
      <c r="R62" s="361"/>
      <c r="T62" s="200"/>
      <c r="U62" s="200"/>
      <c r="V62" s="200"/>
      <c r="W62" s="200"/>
    </row>
    <row r="63" spans="12:23" x14ac:dyDescent="0.3">
      <c r="L63" s="361"/>
      <c r="M63" s="361"/>
      <c r="N63" s="361"/>
      <c r="Q63" s="361"/>
      <c r="R63" s="361"/>
      <c r="T63" s="200"/>
      <c r="U63" s="200"/>
      <c r="V63" s="200"/>
      <c r="W63" s="200"/>
    </row>
    <row r="64" spans="12:23" x14ac:dyDescent="0.3">
      <c r="L64" s="361"/>
      <c r="M64" s="361"/>
      <c r="N64" s="361"/>
      <c r="Q64" s="361"/>
      <c r="R64" s="361"/>
      <c r="T64" s="200"/>
      <c r="U64" s="200"/>
      <c r="V64" s="200"/>
      <c r="W64" s="200"/>
    </row>
    <row r="65" spans="12:23" x14ac:dyDescent="0.3">
      <c r="L65" s="361"/>
      <c r="M65" s="361"/>
      <c r="N65" s="361"/>
      <c r="Q65" s="361"/>
      <c r="R65" s="361"/>
      <c r="T65" s="200"/>
      <c r="U65" s="200"/>
      <c r="V65" s="200"/>
      <c r="W65" s="200"/>
    </row>
    <row r="66" spans="12:23" x14ac:dyDescent="0.3">
      <c r="L66" s="361"/>
      <c r="M66" s="361"/>
      <c r="N66" s="361"/>
      <c r="P66" s="361"/>
      <c r="Q66" s="361"/>
      <c r="R66" s="361"/>
      <c r="T66" s="200"/>
      <c r="U66" s="200"/>
      <c r="V66" s="200"/>
      <c r="W66" s="200"/>
    </row>
    <row r="67" spans="12:23" x14ac:dyDescent="0.3">
      <c r="L67" s="361"/>
      <c r="M67" s="361"/>
      <c r="N67" s="361"/>
      <c r="P67" s="361"/>
      <c r="Q67" s="361"/>
      <c r="R67" s="361"/>
      <c r="T67" s="200"/>
      <c r="U67" s="200"/>
      <c r="V67" s="200"/>
      <c r="W67" s="200"/>
    </row>
    <row r="68" spans="12:23" x14ac:dyDescent="0.3">
      <c r="L68" s="361"/>
      <c r="M68" s="361"/>
      <c r="N68" s="361"/>
      <c r="T68" s="200"/>
      <c r="U68" s="200"/>
      <c r="V68" s="200"/>
      <c r="W68" s="200"/>
    </row>
    <row r="69" spans="12:23" x14ac:dyDescent="0.3">
      <c r="M69" s="410"/>
      <c r="T69" s="200"/>
      <c r="U69" s="200"/>
      <c r="V69" s="200"/>
      <c r="W69" s="200"/>
    </row>
  </sheetData>
  <sortState xmlns:xlrd2="http://schemas.microsoft.com/office/spreadsheetml/2017/richdata2" ref="L48:M66">
    <sortCondition descending="1" ref="M48:M66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85" zoomScaleNormal="85" workbookViewId="0"/>
  </sheetViews>
  <sheetFormatPr baseColWidth="10" defaultColWidth="11.5546875" defaultRowHeight="13.2" x14ac:dyDescent="0.25"/>
  <cols>
    <col min="1" max="1" width="3.109375" style="1" customWidth="1"/>
    <col min="2" max="2" width="27.2187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94" customWidth="1"/>
    <col min="11" max="11" width="24.88671875" style="294" customWidth="1"/>
    <col min="12" max="12" width="21" style="294" bestFit="1" customWidth="1"/>
    <col min="13" max="13" width="6.44140625" style="294" bestFit="1" customWidth="1"/>
    <col min="14" max="16" width="11.5546875" style="294"/>
    <col min="17" max="20" width="11.5546875" style="203"/>
    <col min="21" max="16384" width="11.5546875" style="1"/>
  </cols>
  <sheetData>
    <row r="1" spans="1:20" ht="75" customHeight="1" x14ac:dyDescent="0.25">
      <c r="B1" s="456" t="s">
        <v>495</v>
      </c>
      <c r="C1" s="457"/>
      <c r="D1" s="457"/>
      <c r="E1" s="457"/>
      <c r="F1" s="458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64</v>
      </c>
      <c r="F4" s="132" t="s">
        <v>65</v>
      </c>
      <c r="G4" s="306" t="s">
        <v>66</v>
      </c>
      <c r="H4" s="45"/>
      <c r="I4" s="116"/>
      <c r="J4" s="365"/>
      <c r="K4" s="365"/>
      <c r="L4" s="365"/>
      <c r="M4" s="365"/>
      <c r="N4" s="365"/>
      <c r="O4" s="365"/>
      <c r="P4" s="365"/>
      <c r="Q4" s="364"/>
      <c r="R4" s="364"/>
      <c r="S4" s="364"/>
      <c r="T4" s="364"/>
    </row>
    <row r="5" spans="1:20" s="46" customFormat="1" ht="17.399999999999999" customHeight="1" x14ac:dyDescent="0.9">
      <c r="B5" s="111"/>
      <c r="C5" s="122" t="s">
        <v>67</v>
      </c>
      <c r="D5" s="147">
        <f>10763935.33+'Total Mensual'!C14</f>
        <v>13989693.220000001</v>
      </c>
      <c r="E5" s="147">
        <f>35097347.93+'Total Mensual'!D14</f>
        <v>43000825.18</v>
      </c>
      <c r="F5" s="147">
        <f>SUM(D5:E5)</f>
        <v>56990518.399999999</v>
      </c>
      <c r="G5" s="123">
        <f>D5/F5</f>
        <v>0.24547404748646753</v>
      </c>
      <c r="H5" s="117"/>
      <c r="I5" s="118"/>
      <c r="J5" s="365"/>
      <c r="K5" s="365"/>
      <c r="L5" s="365"/>
      <c r="M5" s="365"/>
      <c r="N5" s="365"/>
      <c r="O5" s="365"/>
      <c r="P5" s="365"/>
      <c r="Q5" s="364"/>
      <c r="R5" s="364"/>
      <c r="S5" s="364"/>
      <c r="T5" s="364"/>
    </row>
    <row r="6" spans="1:20" s="46" customFormat="1" ht="17.399999999999999" customHeight="1" x14ac:dyDescent="0.9">
      <c r="B6" s="111"/>
      <c r="C6" s="122" t="s">
        <v>12</v>
      </c>
      <c r="D6" s="147">
        <f>3433530697.85+'Total Mensual'!C15</f>
        <v>4137806851.0799994</v>
      </c>
      <c r="E6" s="147">
        <f>3751106984.07+'Total Mensual'!D15</f>
        <v>4532873549.5600004</v>
      </c>
      <c r="F6" s="147">
        <f>SUM(D6:E6)</f>
        <v>8670680400.6399994</v>
      </c>
      <c r="G6" s="123">
        <f t="shared" ref="G6:G7" si="0">D6/F6</f>
        <v>0.47721824123220824</v>
      </c>
      <c r="H6" s="117"/>
      <c r="I6" s="118"/>
      <c r="J6" s="365"/>
      <c r="K6" s="366"/>
      <c r="L6" s="366"/>
      <c r="M6" s="365"/>
      <c r="N6" s="365"/>
      <c r="O6" s="365"/>
      <c r="P6" s="365"/>
      <c r="Q6" s="364"/>
      <c r="R6" s="364"/>
      <c r="S6" s="364"/>
      <c r="T6" s="364"/>
    </row>
    <row r="7" spans="1:20" s="46" customFormat="1" ht="17.399999999999999" customHeight="1" x14ac:dyDescent="0.9">
      <c r="B7" s="111"/>
      <c r="C7" s="122" t="s">
        <v>13</v>
      </c>
      <c r="D7" s="147">
        <f>SUM(D5:D6)</f>
        <v>4151796544.2999992</v>
      </c>
      <c r="E7" s="147">
        <f>SUM(E5:E6)</f>
        <v>4575874374.7400007</v>
      </c>
      <c r="F7" s="147">
        <f>SUM(F5:F6)</f>
        <v>8727670919.039999</v>
      </c>
      <c r="G7" s="123">
        <f t="shared" si="0"/>
        <v>0.47570498278556506</v>
      </c>
      <c r="H7" s="45"/>
      <c r="I7" s="118"/>
      <c r="J7" s="365"/>
      <c r="K7" s="366"/>
      <c r="L7" s="367" t="s">
        <v>68</v>
      </c>
      <c r="M7" s="365"/>
      <c r="N7" s="365"/>
      <c r="O7" s="365"/>
      <c r="P7" s="365"/>
      <c r="Q7" s="364"/>
      <c r="R7" s="364"/>
      <c r="S7" s="364"/>
      <c r="T7" s="364"/>
    </row>
    <row r="8" spans="1:20" ht="19.8" customHeight="1" x14ac:dyDescent="0.55000000000000004">
      <c r="B8" s="112"/>
      <c r="C8" s="113"/>
      <c r="D8" s="307"/>
      <c r="E8" s="307"/>
      <c r="F8" s="114"/>
      <c r="G8" s="121"/>
      <c r="H8" s="119"/>
      <c r="I8" s="120"/>
      <c r="K8" s="368" t="s">
        <v>69</v>
      </c>
      <c r="L8" s="369">
        <f>+D5</f>
        <v>13989693.220000001</v>
      </c>
      <c r="M8" s="370">
        <f>+L8/L10</f>
        <v>0.24547404748646753</v>
      </c>
    </row>
    <row r="9" spans="1:20" ht="7.8" customHeight="1" x14ac:dyDescent="0.25">
      <c r="B9" s="124"/>
      <c r="D9" s="2"/>
      <c r="I9" s="125"/>
      <c r="K9" s="295" t="s">
        <v>70</v>
      </c>
      <c r="L9" s="296">
        <f>+E5</f>
        <v>43000825.18</v>
      </c>
      <c r="M9" s="297">
        <f>+L9/L10</f>
        <v>0.75452595251353249</v>
      </c>
    </row>
    <row r="10" spans="1:20" x14ac:dyDescent="0.25">
      <c r="B10" s="105"/>
      <c r="I10" s="115"/>
      <c r="K10" s="298"/>
      <c r="L10" s="299">
        <f>+F5</f>
        <v>56990518.399999999</v>
      </c>
      <c r="M10" s="297">
        <v>0.99999999999999989</v>
      </c>
    </row>
    <row r="11" spans="1:20" ht="12" customHeight="1" x14ac:dyDescent="0.25">
      <c r="B11" s="105"/>
      <c r="I11" s="115"/>
      <c r="K11" s="298"/>
      <c r="L11" s="298"/>
      <c r="M11" s="300"/>
    </row>
    <row r="12" spans="1:20" ht="12" customHeight="1" x14ac:dyDescent="0.25">
      <c r="B12" s="105"/>
      <c r="I12" s="115"/>
      <c r="K12" s="298"/>
      <c r="L12" s="301" t="s">
        <v>71</v>
      </c>
    </row>
    <row r="13" spans="1:20" ht="12" customHeight="1" x14ac:dyDescent="0.25">
      <c r="B13" s="105"/>
      <c r="I13" s="115"/>
      <c r="K13" s="295" t="s">
        <v>69</v>
      </c>
      <c r="L13" s="302">
        <f>+D6</f>
        <v>4137806851.0799994</v>
      </c>
      <c r="M13" s="297">
        <f>+L13/L15</f>
        <v>0.47721824123220824</v>
      </c>
    </row>
    <row r="14" spans="1:20" ht="12" customHeight="1" x14ac:dyDescent="0.25">
      <c r="B14" s="105"/>
      <c r="I14" s="115"/>
      <c r="K14" s="295" t="s">
        <v>70</v>
      </c>
      <c r="L14" s="302">
        <f>+E6</f>
        <v>4532873549.5600004</v>
      </c>
      <c r="M14" s="297">
        <f>+L14/L15</f>
        <v>0.52278175876779176</v>
      </c>
    </row>
    <row r="15" spans="1:20" ht="12" customHeight="1" x14ac:dyDescent="0.25">
      <c r="B15" s="105"/>
      <c r="I15" s="115"/>
      <c r="K15" s="298"/>
      <c r="L15" s="303">
        <f>+F6</f>
        <v>8670680400.6399994</v>
      </c>
      <c r="M15" s="297">
        <v>1</v>
      </c>
    </row>
    <row r="16" spans="1:20" ht="12" customHeight="1" x14ac:dyDescent="0.25">
      <c r="B16" s="105"/>
      <c r="I16" s="115"/>
      <c r="J16" s="371"/>
      <c r="K16" s="298"/>
      <c r="L16" s="298"/>
    </row>
    <row r="17" spans="2:20" ht="12" customHeight="1" x14ac:dyDescent="0.25">
      <c r="B17" s="105"/>
      <c r="I17" s="115"/>
      <c r="K17" s="298"/>
      <c r="L17" s="301" t="s">
        <v>13</v>
      </c>
    </row>
    <row r="18" spans="2:20" ht="12" customHeight="1" x14ac:dyDescent="0.25">
      <c r="B18" s="105"/>
      <c r="I18" s="115"/>
      <c r="K18" s="295" t="s">
        <v>69</v>
      </c>
      <c r="L18" s="299">
        <f>+D7</f>
        <v>4151796544.2999992</v>
      </c>
      <c r="M18" s="297">
        <f>+L18/L20</f>
        <v>0.47570498278556506</v>
      </c>
    </row>
    <row r="19" spans="2:20" ht="12" customHeight="1" x14ac:dyDescent="0.25">
      <c r="B19" s="105"/>
      <c r="I19" s="115"/>
      <c r="K19" s="295" t="s">
        <v>70</v>
      </c>
      <c r="L19" s="299">
        <f>+E7</f>
        <v>4575874374.7400007</v>
      </c>
      <c r="M19" s="297">
        <f>+L19/L20</f>
        <v>0.52429501721443506</v>
      </c>
    </row>
    <row r="20" spans="2:20" ht="12" customHeight="1" x14ac:dyDescent="0.25">
      <c r="B20" s="105"/>
      <c r="I20" s="115"/>
      <c r="K20" s="298"/>
      <c r="L20" s="299">
        <f>+F7</f>
        <v>8727670919.039999</v>
      </c>
      <c r="M20" s="297">
        <v>1</v>
      </c>
    </row>
    <row r="21" spans="2:20" ht="12" customHeight="1" x14ac:dyDescent="0.25">
      <c r="B21" s="105"/>
      <c r="I21" s="115"/>
      <c r="K21" s="298"/>
      <c r="L21" s="298"/>
    </row>
    <row r="22" spans="2:20" ht="12" customHeight="1" x14ac:dyDescent="0.25">
      <c r="B22" s="105"/>
      <c r="I22" s="115"/>
      <c r="K22" s="298"/>
      <c r="L22" s="298"/>
    </row>
    <row r="23" spans="2:20" ht="12" customHeight="1" x14ac:dyDescent="0.25">
      <c r="B23" s="105"/>
      <c r="I23" s="115"/>
      <c r="K23" s="298"/>
      <c r="L23" s="298"/>
    </row>
    <row r="24" spans="2:20" ht="34.5" customHeight="1" x14ac:dyDescent="0.25">
      <c r="B24" s="105"/>
      <c r="I24" s="115"/>
      <c r="K24" s="298"/>
      <c r="L24" s="298"/>
    </row>
    <row r="25" spans="2:20" ht="12" customHeight="1" x14ac:dyDescent="0.25">
      <c r="B25" s="105"/>
      <c r="I25" s="115"/>
      <c r="K25" s="298"/>
      <c r="L25" s="298"/>
    </row>
    <row r="26" spans="2:20" ht="12" customHeight="1" x14ac:dyDescent="0.25">
      <c r="B26" s="105"/>
      <c r="I26" s="115"/>
      <c r="K26" s="298"/>
      <c r="L26" s="298"/>
    </row>
    <row r="27" spans="2:20" ht="9.75" customHeight="1" x14ac:dyDescent="0.25">
      <c r="B27" s="105"/>
      <c r="I27" s="115"/>
      <c r="K27" s="298"/>
      <c r="L27" s="298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298"/>
      <c r="L28" s="298"/>
    </row>
    <row r="29" spans="2:20" ht="16.5" customHeight="1" x14ac:dyDescent="0.25">
      <c r="B29" s="124"/>
      <c r="I29" s="125"/>
      <c r="K29" s="298"/>
      <c r="L29" s="298"/>
    </row>
    <row r="30" spans="2:20" ht="21.75" customHeight="1" x14ac:dyDescent="0.25">
      <c r="B30" s="105"/>
      <c r="C30" s="455" t="s">
        <v>72</v>
      </c>
      <c r="D30" s="455"/>
      <c r="E30" s="455"/>
      <c r="F30" s="455"/>
      <c r="G30" s="455"/>
      <c r="I30" s="115"/>
      <c r="K30" s="298"/>
      <c r="L30" s="298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294"/>
      <c r="K31" s="298"/>
      <c r="L31" s="298"/>
      <c r="M31" s="294"/>
      <c r="N31" s="294"/>
      <c r="O31" s="294"/>
      <c r="P31" s="294"/>
      <c r="Q31" s="203"/>
      <c r="R31" s="203"/>
      <c r="S31" s="203"/>
      <c r="T31" s="203"/>
    </row>
    <row r="32" spans="2:20" ht="36" customHeight="1" x14ac:dyDescent="0.35">
      <c r="B32" s="105"/>
      <c r="C32" s="137"/>
      <c r="D32" s="144" t="s">
        <v>10</v>
      </c>
      <c r="E32" s="143" t="s">
        <v>64</v>
      </c>
      <c r="F32" s="143" t="s">
        <v>73</v>
      </c>
      <c r="G32" s="362" t="s">
        <v>74</v>
      </c>
      <c r="I32" s="115"/>
      <c r="K32" s="298" t="s">
        <v>68</v>
      </c>
      <c r="L32" s="298"/>
    </row>
    <row r="33" spans="2:20" s="3" customFormat="1" ht="19.2" customHeight="1" x14ac:dyDescent="0.25">
      <c r="B33" s="128"/>
      <c r="C33" s="141" t="s">
        <v>67</v>
      </c>
      <c r="D33" s="146">
        <f>D5</f>
        <v>13989693.220000001</v>
      </c>
      <c r="E33" s="146">
        <f>E5</f>
        <v>43000825.18</v>
      </c>
      <c r="F33" s="146">
        <f>SUM(D33:E33)</f>
        <v>56990518.399999999</v>
      </c>
      <c r="G33" s="142">
        <f>D33/F33</f>
        <v>0.24547404748646753</v>
      </c>
      <c r="H33" s="43"/>
      <c r="I33" s="129"/>
      <c r="J33" s="294"/>
      <c r="K33" s="295" t="s">
        <v>69</v>
      </c>
      <c r="L33" s="299">
        <f>+D33</f>
        <v>13989693.220000001</v>
      </c>
      <c r="M33" s="372">
        <f>+L33/L35</f>
        <v>0.24547404748646753</v>
      </c>
      <c r="N33" s="294"/>
      <c r="O33" s="294"/>
      <c r="P33" s="294"/>
      <c r="Q33" s="203"/>
      <c r="R33" s="203"/>
      <c r="S33" s="203"/>
      <c r="T33" s="203"/>
    </row>
    <row r="34" spans="2:20" s="3" customFormat="1" ht="19.2" customHeight="1" x14ac:dyDescent="0.25">
      <c r="B34" s="128"/>
      <c r="C34" s="141" t="s">
        <v>12</v>
      </c>
      <c r="D34" s="146">
        <f>1791640163.31058+'Total Mensual'!C43</f>
        <v>2146449086.106416</v>
      </c>
      <c r="E34" s="146">
        <f>1941855509.76693+'Total Mensual'!D43</f>
        <v>2346962074.7797794</v>
      </c>
      <c r="F34" s="146">
        <f>SUM(D34:E34)</f>
        <v>4493411160.8861952</v>
      </c>
      <c r="G34" s="142">
        <f t="shared" ref="G34:G35" si="1">D34/F34</f>
        <v>0.47768811026923497</v>
      </c>
      <c r="H34" s="43"/>
      <c r="I34" s="129"/>
      <c r="J34" s="294"/>
      <c r="K34" s="295" t="s">
        <v>70</v>
      </c>
      <c r="L34" s="299">
        <f>+E33</f>
        <v>43000825.18</v>
      </c>
      <c r="M34" s="297">
        <f>+L34/L35</f>
        <v>0.75452595251353249</v>
      </c>
      <c r="N34" s="294"/>
      <c r="O34" s="294"/>
      <c r="P34" s="294"/>
      <c r="Q34" s="203"/>
      <c r="R34" s="203"/>
      <c r="S34" s="203"/>
      <c r="T34" s="203"/>
    </row>
    <row r="35" spans="2:20" s="3" customFormat="1" ht="19.2" customHeight="1" x14ac:dyDescent="0.25">
      <c r="B35" s="128"/>
      <c r="C35" s="141" t="s">
        <v>13</v>
      </c>
      <c r="D35" s="146">
        <f>SUM(D33:D34)</f>
        <v>2160438779.326416</v>
      </c>
      <c r="E35" s="146">
        <f>SUM(E33:E34)</f>
        <v>2389962899.9597793</v>
      </c>
      <c r="F35" s="146">
        <f>SUM(F33:F34)</f>
        <v>4550401679.2861948</v>
      </c>
      <c r="G35" s="142">
        <f t="shared" si="1"/>
        <v>0.47477979563011158</v>
      </c>
      <c r="H35" s="42"/>
      <c r="I35" s="129"/>
      <c r="J35" s="294"/>
      <c r="K35" s="373"/>
      <c r="L35" s="299">
        <f>SUM(L33:L34)</f>
        <v>56990518.399999999</v>
      </c>
      <c r="M35" s="297">
        <v>1</v>
      </c>
      <c r="N35" s="294"/>
      <c r="O35" s="294"/>
      <c r="P35" s="294"/>
      <c r="Q35" s="203"/>
      <c r="R35" s="203"/>
      <c r="S35" s="203"/>
      <c r="T35" s="203"/>
    </row>
    <row r="36" spans="2:20" ht="19.2" customHeight="1" x14ac:dyDescent="0.4">
      <c r="B36" s="105"/>
      <c r="D36" s="307"/>
      <c r="E36" s="41"/>
      <c r="F36" s="41"/>
      <c r="I36" s="115"/>
      <c r="K36" s="374"/>
      <c r="L36" s="374"/>
      <c r="M36" s="300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298"/>
      <c r="L37" s="298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298" t="s">
        <v>71</v>
      </c>
      <c r="L38" s="298"/>
    </row>
    <row r="39" spans="2:20" x14ac:dyDescent="0.25">
      <c r="B39" s="124"/>
      <c r="H39" s="130"/>
      <c r="I39" s="125"/>
      <c r="K39" s="295" t="s">
        <v>69</v>
      </c>
      <c r="L39" s="299">
        <f>+D34</f>
        <v>2146449086.106416</v>
      </c>
      <c r="M39" s="297">
        <f>+L39/L41</f>
        <v>0.47768811026923497</v>
      </c>
    </row>
    <row r="40" spans="2:20" ht="12" customHeight="1" x14ac:dyDescent="0.25">
      <c r="B40" s="105"/>
      <c r="I40" s="115"/>
      <c r="K40" s="295" t="s">
        <v>70</v>
      </c>
      <c r="L40" s="299">
        <f>+E34</f>
        <v>2346962074.7797794</v>
      </c>
      <c r="M40" s="297">
        <f>+L40/L41</f>
        <v>0.52231188973076503</v>
      </c>
    </row>
    <row r="41" spans="2:20" ht="12" customHeight="1" x14ac:dyDescent="0.25">
      <c r="B41" s="105"/>
      <c r="I41" s="115"/>
      <c r="K41" s="298"/>
      <c r="L41" s="299">
        <f>SUM(L39:L40)</f>
        <v>4493411160.8861952</v>
      </c>
      <c r="M41" s="297">
        <v>1</v>
      </c>
    </row>
    <row r="42" spans="2:20" ht="12" customHeight="1" x14ac:dyDescent="0.25">
      <c r="B42" s="105"/>
      <c r="I42" s="115"/>
      <c r="K42" s="298"/>
      <c r="L42" s="298"/>
    </row>
    <row r="43" spans="2:20" ht="12" customHeight="1" x14ac:dyDescent="0.25">
      <c r="B43" s="105"/>
      <c r="I43" s="115"/>
      <c r="K43" s="298" t="s">
        <v>13</v>
      </c>
      <c r="L43" s="298"/>
    </row>
    <row r="44" spans="2:20" ht="12" customHeight="1" x14ac:dyDescent="0.25">
      <c r="B44" s="105"/>
      <c r="I44" s="115"/>
      <c r="K44" s="295" t="s">
        <v>69</v>
      </c>
      <c r="L44" s="299">
        <f>+D35</f>
        <v>2160438779.326416</v>
      </c>
      <c r="M44" s="297">
        <f>+L44/L46</f>
        <v>0.47477979563011147</v>
      </c>
    </row>
    <row r="45" spans="2:20" ht="12" customHeight="1" x14ac:dyDescent="0.25">
      <c r="B45" s="105"/>
      <c r="I45" s="115"/>
      <c r="J45" s="371"/>
      <c r="K45" s="295" t="s">
        <v>70</v>
      </c>
      <c r="L45" s="299">
        <f>+E35</f>
        <v>2389962899.9597793</v>
      </c>
      <c r="M45" s="297">
        <f>+L45/L46</f>
        <v>0.52522020436988848</v>
      </c>
    </row>
    <row r="46" spans="2:20" ht="12" customHeight="1" x14ac:dyDescent="0.25">
      <c r="B46" s="105"/>
      <c r="I46" s="115"/>
      <c r="K46" s="298"/>
      <c r="L46" s="299">
        <f>SUM(L44:L45)</f>
        <v>4550401679.2861958</v>
      </c>
      <c r="M46" s="297">
        <v>1</v>
      </c>
    </row>
    <row r="47" spans="2:20" ht="12" customHeight="1" x14ac:dyDescent="0.25">
      <c r="B47" s="105"/>
      <c r="I47" s="115"/>
      <c r="K47" s="298"/>
      <c r="L47" s="298"/>
    </row>
    <row r="48" spans="2:20" ht="12" customHeight="1" x14ac:dyDescent="0.25">
      <c r="B48" s="105"/>
      <c r="I48" s="115"/>
      <c r="K48" s="298"/>
      <c r="L48" s="298"/>
    </row>
    <row r="49" spans="2:20" ht="12" customHeight="1" x14ac:dyDescent="0.25">
      <c r="B49" s="105"/>
      <c r="I49" s="115"/>
      <c r="K49" s="298"/>
      <c r="L49" s="298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294"/>
      <c r="K59" s="294"/>
      <c r="L59" s="294"/>
      <c r="M59" s="294"/>
      <c r="N59" s="294"/>
      <c r="O59" s="294"/>
      <c r="P59" s="294"/>
      <c r="Q59" s="203"/>
      <c r="R59" s="203"/>
      <c r="S59" s="203"/>
      <c r="T59" s="203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52" t="s">
        <v>75</v>
      </c>
      <c r="C65" s="453"/>
      <c r="D65" s="453"/>
      <c r="E65" s="453"/>
      <c r="F65" s="453"/>
      <c r="G65" s="453"/>
      <c r="H65" s="453"/>
      <c r="I65" s="454"/>
      <c r="J65" s="365"/>
      <c r="K65" s="365"/>
      <c r="L65" s="365"/>
      <c r="M65" s="365"/>
      <c r="N65" s="365"/>
      <c r="O65" s="365"/>
      <c r="P65" s="365"/>
      <c r="Q65" s="364"/>
      <c r="R65" s="364"/>
      <c r="S65" s="364"/>
      <c r="T65" s="364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Q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7" customWidth="1"/>
    <col min="2" max="2" width="5.109375" style="317" customWidth="1"/>
    <col min="3" max="3" width="79.33203125" style="317" customWidth="1"/>
    <col min="4" max="4" width="30.109375" style="317" bestFit="1" customWidth="1"/>
    <col min="5" max="5" width="15.6640625" style="317" bestFit="1" customWidth="1"/>
    <col min="6" max="6" width="22.88671875" style="317" bestFit="1" customWidth="1"/>
    <col min="7" max="7" width="15.44140625" style="317" bestFit="1" customWidth="1"/>
    <col min="8" max="8" width="29.5546875" style="317" bestFit="1" customWidth="1"/>
    <col min="9" max="9" width="15.44140625" style="317" bestFit="1" customWidth="1"/>
    <col min="10" max="10" width="27.109375" style="317" bestFit="1" customWidth="1"/>
    <col min="11" max="11" width="15.44140625" style="317" bestFit="1" customWidth="1"/>
    <col min="12" max="12" width="30.109375" style="317" bestFit="1" customWidth="1"/>
    <col min="13" max="13" width="15.6640625" style="317" bestFit="1" customWidth="1"/>
    <col min="14" max="14" width="22.33203125" style="317" bestFit="1" customWidth="1"/>
    <col min="15" max="15" width="23.44140625" style="317" bestFit="1" customWidth="1"/>
    <col min="16" max="16" width="4.109375" style="317" customWidth="1"/>
    <col min="17" max="17" width="21.6640625" style="317" bestFit="1" customWidth="1"/>
    <col min="18" max="16384" width="11.44140625" style="317"/>
  </cols>
  <sheetData>
    <row r="1" spans="1:17" ht="77.25" customHeight="1" x14ac:dyDescent="0.3">
      <c r="A1" s="317" t="s">
        <v>182</v>
      </c>
      <c r="B1" s="462" t="s">
        <v>490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316"/>
    </row>
    <row r="2" spans="1:17" x14ac:dyDescent="0.3">
      <c r="C2" s="318"/>
      <c r="I2" s="319"/>
    </row>
    <row r="3" spans="1:17" ht="31.95" customHeight="1" x14ac:dyDescent="0.3">
      <c r="B3" s="460" t="s">
        <v>135</v>
      </c>
      <c r="C3" s="460"/>
      <c r="D3" s="459" t="s">
        <v>136</v>
      </c>
      <c r="E3" s="459" t="s">
        <v>76</v>
      </c>
      <c r="F3" s="459" t="s">
        <v>137</v>
      </c>
      <c r="G3" s="459" t="s">
        <v>76</v>
      </c>
      <c r="H3" s="459" t="s">
        <v>138</v>
      </c>
      <c r="I3" s="459" t="s">
        <v>76</v>
      </c>
      <c r="J3" s="459" t="s">
        <v>139</v>
      </c>
      <c r="K3" s="459" t="s">
        <v>76</v>
      </c>
      <c r="L3" s="459" t="s">
        <v>140</v>
      </c>
      <c r="M3" s="459" t="s">
        <v>76</v>
      </c>
      <c r="N3" s="459" t="s">
        <v>141</v>
      </c>
      <c r="O3" s="459" t="s">
        <v>142</v>
      </c>
    </row>
    <row r="4" spans="1:17" ht="27.6" customHeight="1" x14ac:dyDescent="0.3">
      <c r="B4" s="460"/>
      <c r="C4" s="460"/>
      <c r="D4" s="459"/>
      <c r="E4" s="459"/>
      <c r="F4" s="461"/>
      <c r="G4" s="459"/>
      <c r="H4" s="459"/>
      <c r="I4" s="459"/>
      <c r="J4" s="459"/>
      <c r="K4" s="459"/>
      <c r="L4" s="459" t="s">
        <v>143</v>
      </c>
      <c r="M4" s="459"/>
      <c r="N4" s="459" t="s">
        <v>144</v>
      </c>
      <c r="O4" s="459" t="s">
        <v>145</v>
      </c>
    </row>
    <row r="5" spans="1:17" ht="15.6" customHeight="1" x14ac:dyDescent="0.3">
      <c r="B5" s="460"/>
      <c r="C5" s="460"/>
      <c r="D5" s="459"/>
      <c r="E5" s="459"/>
      <c r="F5" s="461"/>
      <c r="G5" s="459"/>
      <c r="H5" s="459"/>
      <c r="I5" s="459"/>
      <c r="J5" s="459"/>
      <c r="K5" s="459"/>
      <c r="L5" s="459"/>
      <c r="M5" s="459"/>
      <c r="N5" s="459"/>
      <c r="O5" s="459"/>
    </row>
    <row r="6" spans="1:17" s="325" customFormat="1" ht="26.4" x14ac:dyDescent="0.3">
      <c r="B6" s="320">
        <v>1</v>
      </c>
      <c r="C6" s="321" t="s">
        <v>146</v>
      </c>
      <c r="D6" s="322">
        <v>32890895.960000001</v>
      </c>
      <c r="E6" s="323">
        <f>D6/$D$54</f>
        <v>2.3244386653268945E-2</v>
      </c>
      <c r="F6" s="322">
        <v>18357.5</v>
      </c>
      <c r="G6" s="323">
        <f>F6/$F$54</f>
        <v>2.8454553357691701E-3</v>
      </c>
      <c r="H6" s="322">
        <v>17895078.440000005</v>
      </c>
      <c r="I6" s="323">
        <f>H6/$H$54</f>
        <v>1.4495792531079996E-2</v>
      </c>
      <c r="J6" s="322">
        <v>14977460.02</v>
      </c>
      <c r="K6" s="323">
        <f>J6/$J$54</f>
        <v>8.6052257802242904E-2</v>
      </c>
      <c r="L6" s="322">
        <v>25435857.670000002</v>
      </c>
      <c r="M6" s="323">
        <f>L6/$L$54</f>
        <v>3.5521499794128955E-2</v>
      </c>
      <c r="N6" s="322">
        <v>57302.559999999998</v>
      </c>
      <c r="O6" s="324">
        <v>208</v>
      </c>
      <c r="Q6" s="423"/>
    </row>
    <row r="7" spans="1:17" s="325" customFormat="1" ht="26.4" x14ac:dyDescent="0.3">
      <c r="B7" s="326">
        <v>2</v>
      </c>
      <c r="C7" s="327" t="s">
        <v>147</v>
      </c>
      <c r="D7" s="322">
        <v>3085217.11</v>
      </c>
      <c r="E7" s="323">
        <f t="shared" ref="E7:E34" si="0">D7/$D$54</f>
        <v>2.1803595591112922E-3</v>
      </c>
      <c r="F7" s="328">
        <v>0</v>
      </c>
      <c r="G7" s="323">
        <f t="shared" ref="G7:G34" si="1">F7/$F$54</f>
        <v>0</v>
      </c>
      <c r="H7" s="328">
        <v>1741770.72</v>
      </c>
      <c r="I7" s="323">
        <f t="shared" ref="I7:I34" si="2">H7/$H$54</f>
        <v>1.4109101046125294E-3</v>
      </c>
      <c r="J7" s="322">
        <v>1343446.3900000001</v>
      </c>
      <c r="K7" s="323">
        <f t="shared" ref="K7:K34" si="3">J7/$J$54</f>
        <v>7.7187049700949608E-3</v>
      </c>
      <c r="L7" s="328">
        <v>3004813.13</v>
      </c>
      <c r="M7" s="323">
        <f t="shared" ref="M7:M34" si="4">L7/$L$54</f>
        <v>4.1962598770388139E-3</v>
      </c>
      <c r="N7" s="328">
        <v>78095.44</v>
      </c>
      <c r="O7" s="329">
        <v>47</v>
      </c>
      <c r="Q7" s="423"/>
    </row>
    <row r="8" spans="1:17" s="325" customFormat="1" ht="26.4" x14ac:dyDescent="0.3">
      <c r="B8" s="326">
        <v>3</v>
      </c>
      <c r="C8" s="327" t="s">
        <v>148</v>
      </c>
      <c r="D8" s="322">
        <v>54872350.159999996</v>
      </c>
      <c r="E8" s="323">
        <f t="shared" si="0"/>
        <v>3.8778941298642691E-2</v>
      </c>
      <c r="F8" s="328">
        <v>121097.3</v>
      </c>
      <c r="G8" s="323">
        <f t="shared" si="1"/>
        <v>1.877036407093776E-2</v>
      </c>
      <c r="H8" s="328">
        <v>24086722.539999995</v>
      </c>
      <c r="I8" s="323">
        <f t="shared" si="2"/>
        <v>1.951129378193036E-2</v>
      </c>
      <c r="J8" s="322">
        <v>30664530.319999978</v>
      </c>
      <c r="K8" s="323">
        <f t="shared" si="3"/>
        <v>0.17618154646767217</v>
      </c>
      <c r="L8" s="328">
        <v>47531883.119999997</v>
      </c>
      <c r="M8" s="323">
        <f t="shared" si="4"/>
        <v>6.6378881277237525E-2</v>
      </c>
      <c r="N8" s="328">
        <v>176894.65</v>
      </c>
      <c r="O8" s="329">
        <v>557</v>
      </c>
      <c r="Q8" s="423"/>
    </row>
    <row r="9" spans="1:17" s="325" customFormat="1" ht="26.4" x14ac:dyDescent="0.3">
      <c r="B9" s="326">
        <v>4</v>
      </c>
      <c r="C9" s="327" t="s">
        <v>149</v>
      </c>
      <c r="D9" s="322">
        <v>7041272.6500000004</v>
      </c>
      <c r="E9" s="323">
        <f t="shared" si="0"/>
        <v>4.9761509752344144E-3</v>
      </c>
      <c r="F9" s="328">
        <v>379414.98</v>
      </c>
      <c r="G9" s="323">
        <f t="shared" si="1"/>
        <v>5.881020723474073E-2</v>
      </c>
      <c r="H9" s="328">
        <v>6304895.3399999999</v>
      </c>
      <c r="I9" s="323">
        <f t="shared" si="2"/>
        <v>5.1072396852155427E-3</v>
      </c>
      <c r="J9" s="322">
        <v>356962.33</v>
      </c>
      <c r="K9" s="323">
        <f t="shared" si="3"/>
        <v>2.0509094603378087E-3</v>
      </c>
      <c r="L9" s="328">
        <v>6467442.4800000004</v>
      </c>
      <c r="M9" s="323">
        <f t="shared" si="4"/>
        <v>9.0318659469783413E-3</v>
      </c>
      <c r="N9" s="328">
        <v>21333.74</v>
      </c>
      <c r="O9" s="329">
        <v>130</v>
      </c>
      <c r="Q9" s="423"/>
    </row>
    <row r="10" spans="1:17" s="325" customFormat="1" ht="26.4" x14ac:dyDescent="0.3">
      <c r="B10" s="326">
        <v>5</v>
      </c>
      <c r="C10" s="327" t="s">
        <v>150</v>
      </c>
      <c r="D10" s="322">
        <v>1688718.7</v>
      </c>
      <c r="E10" s="323">
        <f t="shared" si="0"/>
        <v>1.1934375536362155E-3</v>
      </c>
      <c r="F10" s="328">
        <v>1686383.9200000002</v>
      </c>
      <c r="G10" s="323">
        <f t="shared" si="1"/>
        <v>0.26139344264302489</v>
      </c>
      <c r="H10" s="328">
        <v>2334.7800000000002</v>
      </c>
      <c r="I10" s="323">
        <f t="shared" si="2"/>
        <v>1.8912734358327264E-6</v>
      </c>
      <c r="J10" s="322">
        <v>0</v>
      </c>
      <c r="K10" s="323">
        <f t="shared" si="3"/>
        <v>0</v>
      </c>
      <c r="L10" s="328">
        <v>1688718.7</v>
      </c>
      <c r="M10" s="323">
        <f t="shared" si="4"/>
        <v>2.3583172123636006E-3</v>
      </c>
      <c r="N10" s="328">
        <v>11904.69</v>
      </c>
      <c r="O10" s="329">
        <v>5</v>
      </c>
      <c r="Q10" s="423"/>
    </row>
    <row r="11" spans="1:17" s="325" customFormat="1" ht="26.4" x14ac:dyDescent="0.3">
      <c r="B11" s="326">
        <v>6</v>
      </c>
      <c r="C11" s="327" t="s">
        <v>151</v>
      </c>
      <c r="D11" s="322">
        <v>11788051.449999999</v>
      </c>
      <c r="E11" s="323">
        <f t="shared" si="0"/>
        <v>8.3307559066088648E-3</v>
      </c>
      <c r="F11" s="328">
        <v>0</v>
      </c>
      <c r="G11" s="323">
        <f t="shared" si="1"/>
        <v>0</v>
      </c>
      <c r="H11" s="328">
        <v>11673094.75</v>
      </c>
      <c r="I11" s="323">
        <f t="shared" si="2"/>
        <v>9.4557148916101126E-3</v>
      </c>
      <c r="J11" s="322">
        <v>114956.7</v>
      </c>
      <c r="K11" s="323">
        <f t="shared" si="3"/>
        <v>6.6047804976848777E-4</v>
      </c>
      <c r="L11" s="328">
        <v>7307087.5300000003</v>
      </c>
      <c r="M11" s="323">
        <f t="shared" si="4"/>
        <v>1.0204440973056336E-2</v>
      </c>
      <c r="N11" s="328">
        <v>6380.01</v>
      </c>
      <c r="O11" s="329">
        <v>30</v>
      </c>
      <c r="Q11" s="423"/>
    </row>
    <row r="12" spans="1:17" s="325" customFormat="1" ht="26.4" x14ac:dyDescent="0.3">
      <c r="B12" s="326">
        <v>7</v>
      </c>
      <c r="C12" s="327" t="s">
        <v>152</v>
      </c>
      <c r="D12" s="322">
        <v>5039537.66</v>
      </c>
      <c r="E12" s="323">
        <f t="shared" si="0"/>
        <v>3.561501093348453E-3</v>
      </c>
      <c r="F12" s="328">
        <v>569.80000000000007</v>
      </c>
      <c r="G12" s="323">
        <f t="shared" si="1"/>
        <v>8.8320329583073582E-5</v>
      </c>
      <c r="H12" s="328">
        <v>4629647.8499999996</v>
      </c>
      <c r="I12" s="323">
        <f t="shared" si="2"/>
        <v>3.7502162927406835E-3</v>
      </c>
      <c r="J12" s="322">
        <v>409320.01</v>
      </c>
      <c r="K12" s="323">
        <f t="shared" si="3"/>
        <v>2.3517279283070749E-3</v>
      </c>
      <c r="L12" s="328">
        <v>1123667.99</v>
      </c>
      <c r="M12" s="323">
        <f t="shared" si="4"/>
        <v>1.5692166858808458E-3</v>
      </c>
      <c r="N12" s="328">
        <v>45387.87</v>
      </c>
      <c r="O12" s="329">
        <v>104</v>
      </c>
      <c r="Q12" s="423"/>
    </row>
    <row r="13" spans="1:17" s="325" customFormat="1" ht="26.4" x14ac:dyDescent="0.3">
      <c r="B13" s="326">
        <v>8</v>
      </c>
      <c r="C13" s="327" t="s">
        <v>153</v>
      </c>
      <c r="D13" s="322">
        <v>14505673.449999999</v>
      </c>
      <c r="E13" s="323">
        <f t="shared" si="0"/>
        <v>1.0251331637420608E-2</v>
      </c>
      <c r="F13" s="328">
        <v>460750.93</v>
      </c>
      <c r="G13" s="323">
        <f t="shared" si="1"/>
        <v>7.1417469275724219E-2</v>
      </c>
      <c r="H13" s="328">
        <v>7042913.4499999983</v>
      </c>
      <c r="I13" s="323">
        <f t="shared" si="2"/>
        <v>5.7050664811476954E-3</v>
      </c>
      <c r="J13" s="322">
        <v>7002009.0700000003</v>
      </c>
      <c r="K13" s="323">
        <f t="shared" si="3"/>
        <v>4.0229697747194058E-2</v>
      </c>
      <c r="L13" s="328">
        <v>11787240.27</v>
      </c>
      <c r="M13" s="323">
        <f t="shared" si="4"/>
        <v>1.6461031440586509E-2</v>
      </c>
      <c r="N13" s="328">
        <v>16211.32</v>
      </c>
      <c r="O13" s="329">
        <v>120</v>
      </c>
      <c r="Q13" s="423"/>
    </row>
    <row r="14" spans="1:17" s="325" customFormat="1" ht="26.4" x14ac:dyDescent="0.3">
      <c r="B14" s="326">
        <v>9</v>
      </c>
      <c r="C14" s="327" t="s">
        <v>154</v>
      </c>
      <c r="D14" s="322">
        <v>1511458.89</v>
      </c>
      <c r="E14" s="323">
        <f t="shared" si="0"/>
        <v>1.0681659414935772E-3</v>
      </c>
      <c r="F14" s="328">
        <v>0</v>
      </c>
      <c r="G14" s="323">
        <f t="shared" si="1"/>
        <v>0</v>
      </c>
      <c r="H14" s="328">
        <v>1470514.9900000002</v>
      </c>
      <c r="I14" s="323">
        <f t="shared" si="2"/>
        <v>1.1911811552184049E-3</v>
      </c>
      <c r="J14" s="322">
        <v>40943.9</v>
      </c>
      <c r="K14" s="323">
        <f t="shared" si="3"/>
        <v>2.3524115794830566E-4</v>
      </c>
      <c r="L14" s="328">
        <v>1375179.92</v>
      </c>
      <c r="M14" s="323">
        <f t="shared" si="4"/>
        <v>1.920456305382773E-3</v>
      </c>
      <c r="N14" s="328">
        <v>2037.56</v>
      </c>
      <c r="O14" s="329">
        <v>8</v>
      </c>
      <c r="Q14" s="423"/>
    </row>
    <row r="15" spans="1:17" s="325" customFormat="1" ht="26.4" x14ac:dyDescent="0.3">
      <c r="B15" s="326">
        <v>10</v>
      </c>
      <c r="C15" s="327" t="s">
        <v>155</v>
      </c>
      <c r="D15" s="322">
        <v>12266592.619999999</v>
      </c>
      <c r="E15" s="323">
        <f t="shared" si="0"/>
        <v>8.6689466326540076E-3</v>
      </c>
      <c r="F15" s="328">
        <v>0</v>
      </c>
      <c r="G15" s="323">
        <f t="shared" si="1"/>
        <v>0</v>
      </c>
      <c r="H15" s="328">
        <v>8845440.6499999985</v>
      </c>
      <c r="I15" s="323">
        <f t="shared" si="2"/>
        <v>7.1651919793642056E-3</v>
      </c>
      <c r="J15" s="322">
        <v>3421151.97</v>
      </c>
      <c r="K15" s="323">
        <f t="shared" si="3"/>
        <v>1.9656059900007745E-2</v>
      </c>
      <c r="L15" s="328">
        <v>5815927.0099999998</v>
      </c>
      <c r="M15" s="323">
        <f t="shared" si="4"/>
        <v>8.1220162798773844E-3</v>
      </c>
      <c r="N15" s="328">
        <v>10337.44</v>
      </c>
      <c r="O15" s="329">
        <v>31</v>
      </c>
      <c r="Q15" s="423"/>
    </row>
    <row r="16" spans="1:17" s="325" customFormat="1" ht="26.4" x14ac:dyDescent="0.3">
      <c r="B16" s="326">
        <v>11</v>
      </c>
      <c r="C16" s="327" t="s">
        <v>156</v>
      </c>
      <c r="D16" s="322">
        <v>29479229.620000001</v>
      </c>
      <c r="E16" s="323">
        <f t="shared" si="0"/>
        <v>2.0833321547735015E-2</v>
      </c>
      <c r="F16" s="328">
        <v>1445</v>
      </c>
      <c r="G16" s="323">
        <f t="shared" si="1"/>
        <v>2.239783717928068E-4</v>
      </c>
      <c r="H16" s="328">
        <v>21069988.870000001</v>
      </c>
      <c r="I16" s="323">
        <f t="shared" si="2"/>
        <v>1.7067608187119217E-2</v>
      </c>
      <c r="J16" s="322">
        <v>8407795.75</v>
      </c>
      <c r="K16" s="323">
        <f t="shared" si="3"/>
        <v>4.8306575778634744E-2</v>
      </c>
      <c r="L16" s="328">
        <v>25048904.25</v>
      </c>
      <c r="M16" s="323">
        <f t="shared" si="4"/>
        <v>3.4981114405627622E-2</v>
      </c>
      <c r="N16" s="328">
        <v>22642.52</v>
      </c>
      <c r="O16" s="329">
        <v>45</v>
      </c>
      <c r="Q16" s="423"/>
    </row>
    <row r="17" spans="2:17" s="325" customFormat="1" ht="26.4" x14ac:dyDescent="0.3">
      <c r="B17" s="326">
        <v>12</v>
      </c>
      <c r="C17" s="327" t="s">
        <v>157</v>
      </c>
      <c r="D17" s="322">
        <v>12184881.82</v>
      </c>
      <c r="E17" s="323">
        <f t="shared" si="0"/>
        <v>8.6112006402293047E-3</v>
      </c>
      <c r="F17" s="328">
        <v>723100</v>
      </c>
      <c r="G17" s="323">
        <f t="shared" si="1"/>
        <v>0.11208218729645578</v>
      </c>
      <c r="H17" s="328">
        <v>5656285.8000000007</v>
      </c>
      <c r="I17" s="323">
        <f t="shared" si="2"/>
        <v>4.5818377230479367E-3</v>
      </c>
      <c r="J17" s="322">
        <v>5805496.0199999977</v>
      </c>
      <c r="K17" s="323">
        <f t="shared" si="3"/>
        <v>3.3355191034783675E-2</v>
      </c>
      <c r="L17" s="328">
        <v>10840840.41</v>
      </c>
      <c r="M17" s="323">
        <f t="shared" si="4"/>
        <v>1.5139371960167123E-2</v>
      </c>
      <c r="N17" s="328">
        <v>111146.52</v>
      </c>
      <c r="O17" s="329">
        <v>143</v>
      </c>
      <c r="Q17" s="423"/>
    </row>
    <row r="18" spans="2:17" s="325" customFormat="1" ht="26.4" x14ac:dyDescent="0.3">
      <c r="B18" s="326">
        <v>13</v>
      </c>
      <c r="C18" s="327" t="s">
        <v>158</v>
      </c>
      <c r="D18" s="322">
        <v>15760898.050000001</v>
      </c>
      <c r="E18" s="323">
        <f t="shared" si="0"/>
        <v>1.1138413764176236E-2</v>
      </c>
      <c r="F18" s="328">
        <v>0</v>
      </c>
      <c r="G18" s="323">
        <f t="shared" si="1"/>
        <v>0</v>
      </c>
      <c r="H18" s="328">
        <v>14916754.99</v>
      </c>
      <c r="I18" s="323">
        <f t="shared" si="2"/>
        <v>1.2083220886512761E-2</v>
      </c>
      <c r="J18" s="322">
        <v>844143.06000000017</v>
      </c>
      <c r="K18" s="323">
        <f t="shared" si="3"/>
        <v>4.8499823150316918E-3</v>
      </c>
      <c r="L18" s="328">
        <v>14851003.33</v>
      </c>
      <c r="M18" s="323">
        <f t="shared" si="4"/>
        <v>2.0739615647063156E-2</v>
      </c>
      <c r="N18" s="328">
        <v>144426.60999999999</v>
      </c>
      <c r="O18" s="329">
        <v>34</v>
      </c>
      <c r="Q18" s="423"/>
    </row>
    <row r="19" spans="2:17" s="325" customFormat="1" ht="26.4" x14ac:dyDescent="0.3">
      <c r="B19" s="326">
        <v>14</v>
      </c>
      <c r="C19" s="327" t="s">
        <v>159</v>
      </c>
      <c r="D19" s="322">
        <v>24533156.719999999</v>
      </c>
      <c r="E19" s="323">
        <f t="shared" si="0"/>
        <v>1.7337873109885431E-2</v>
      </c>
      <c r="F19" s="328">
        <v>33121.800000000003</v>
      </c>
      <c r="G19" s="323">
        <f t="shared" si="1"/>
        <v>5.1339562870913414E-3</v>
      </c>
      <c r="H19" s="328">
        <v>21484039.509999998</v>
      </c>
      <c r="I19" s="323">
        <f t="shared" si="2"/>
        <v>1.7403007229650647E-2</v>
      </c>
      <c r="J19" s="322">
        <v>3015995.41</v>
      </c>
      <c r="K19" s="323">
        <f t="shared" si="3"/>
        <v>1.7328252868319211E-2</v>
      </c>
      <c r="L19" s="328">
        <v>22770902.850000001</v>
      </c>
      <c r="M19" s="323">
        <f t="shared" si="4"/>
        <v>3.1799856383549478E-2</v>
      </c>
      <c r="N19" s="328">
        <v>26800.63</v>
      </c>
      <c r="O19" s="329">
        <v>18</v>
      </c>
      <c r="Q19" s="423"/>
    </row>
    <row r="20" spans="2:17" s="325" customFormat="1" ht="26.4" x14ac:dyDescent="0.3">
      <c r="B20" s="326">
        <v>15</v>
      </c>
      <c r="C20" s="327" t="s">
        <v>160</v>
      </c>
      <c r="D20" s="322">
        <v>17717975.829999998</v>
      </c>
      <c r="E20" s="323">
        <f t="shared" si="0"/>
        <v>1.252150386558803E-2</v>
      </c>
      <c r="F20" s="328">
        <v>0</v>
      </c>
      <c r="G20" s="323">
        <f t="shared" si="1"/>
        <v>0</v>
      </c>
      <c r="H20" s="328">
        <v>16433898.050000003</v>
      </c>
      <c r="I20" s="323">
        <f t="shared" si="2"/>
        <v>1.3312172808208159E-2</v>
      </c>
      <c r="J20" s="322">
        <v>1284077.78</v>
      </c>
      <c r="K20" s="323">
        <f t="shared" si="3"/>
        <v>7.3776055496151977E-3</v>
      </c>
      <c r="L20" s="328">
        <v>17667127.620000001</v>
      </c>
      <c r="M20" s="323">
        <f t="shared" si="4"/>
        <v>2.4672369151398858E-2</v>
      </c>
      <c r="N20" s="328">
        <v>6428.55</v>
      </c>
      <c r="O20" s="329">
        <v>145</v>
      </c>
      <c r="Q20" s="423"/>
    </row>
    <row r="21" spans="2:17" s="325" customFormat="1" ht="26.4" x14ac:dyDescent="0.3">
      <c r="B21" s="326">
        <v>16</v>
      </c>
      <c r="C21" s="327" t="s">
        <v>161</v>
      </c>
      <c r="D21" s="322">
        <v>1924896.5</v>
      </c>
      <c r="E21" s="323">
        <f t="shared" si="0"/>
        <v>1.3603472087819679E-3</v>
      </c>
      <c r="F21" s="328">
        <v>0</v>
      </c>
      <c r="G21" s="323">
        <f t="shared" si="1"/>
        <v>0</v>
      </c>
      <c r="H21" s="328">
        <v>426399.92</v>
      </c>
      <c r="I21" s="323">
        <f t="shared" si="2"/>
        <v>3.4540249691071518E-4</v>
      </c>
      <c r="J21" s="322">
        <v>1498496.5799999998</v>
      </c>
      <c r="K21" s="323">
        <f t="shared" si="3"/>
        <v>8.6095381891020586E-3</v>
      </c>
      <c r="L21" s="328">
        <v>1924896.5</v>
      </c>
      <c r="M21" s="323">
        <f t="shared" si="4"/>
        <v>2.6881425236591813E-3</v>
      </c>
      <c r="N21" s="328">
        <v>35896.160000000003</v>
      </c>
      <c r="O21" s="329">
        <v>35</v>
      </c>
      <c r="Q21" s="423"/>
    </row>
    <row r="22" spans="2:17" s="325" customFormat="1" ht="26.4" x14ac:dyDescent="0.3">
      <c r="B22" s="326">
        <v>17</v>
      </c>
      <c r="C22" s="327" t="s">
        <v>162</v>
      </c>
      <c r="D22" s="322">
        <v>10148929.810000001</v>
      </c>
      <c r="E22" s="323">
        <f t="shared" si="0"/>
        <v>7.172369184087357E-3</v>
      </c>
      <c r="F22" s="328">
        <v>2010.9499999999998</v>
      </c>
      <c r="G22" s="323">
        <f t="shared" si="1"/>
        <v>3.1170194239221093E-4</v>
      </c>
      <c r="H22" s="328">
        <v>8650549.1899999995</v>
      </c>
      <c r="I22" s="323">
        <f t="shared" si="2"/>
        <v>7.007321412900276E-3</v>
      </c>
      <c r="J22" s="322">
        <v>1496369.67</v>
      </c>
      <c r="K22" s="323">
        <f t="shared" si="3"/>
        <v>8.5973181326039778E-3</v>
      </c>
      <c r="L22" s="328">
        <v>5952540.8700000001</v>
      </c>
      <c r="M22" s="323">
        <f t="shared" si="4"/>
        <v>8.3127992785410644E-3</v>
      </c>
      <c r="N22" s="328">
        <v>30762.43</v>
      </c>
      <c r="O22" s="329">
        <v>58</v>
      </c>
      <c r="Q22" s="423"/>
    </row>
    <row r="23" spans="2:17" s="325" customFormat="1" ht="26.4" x14ac:dyDescent="0.3">
      <c r="B23" s="326">
        <v>18</v>
      </c>
      <c r="C23" s="327" t="s">
        <v>163</v>
      </c>
      <c r="D23" s="322">
        <v>3751059.15</v>
      </c>
      <c r="E23" s="323">
        <f t="shared" si="0"/>
        <v>2.6509180336078127E-3</v>
      </c>
      <c r="F23" s="328">
        <v>39010</v>
      </c>
      <c r="G23" s="323">
        <f t="shared" si="1"/>
        <v>6.04664102673868E-3</v>
      </c>
      <c r="H23" s="328">
        <v>2141813.5600000005</v>
      </c>
      <c r="I23" s="323">
        <f t="shared" si="2"/>
        <v>1.734962219367274E-3</v>
      </c>
      <c r="J23" s="322">
        <v>1570235.5899999999</v>
      </c>
      <c r="K23" s="323">
        <f t="shared" si="3"/>
        <v>9.0217111326288141E-3</v>
      </c>
      <c r="L23" s="328">
        <v>2555847.44</v>
      </c>
      <c r="M23" s="323">
        <f t="shared" si="4"/>
        <v>3.5692735622146221E-3</v>
      </c>
      <c r="N23" s="328">
        <v>27075.83</v>
      </c>
      <c r="O23" s="329">
        <v>88</v>
      </c>
      <c r="Q23" s="423"/>
    </row>
    <row r="24" spans="2:17" s="325" customFormat="1" ht="26.4" x14ac:dyDescent="0.3">
      <c r="B24" s="326">
        <v>19</v>
      </c>
      <c r="C24" s="327" t="s">
        <v>164</v>
      </c>
      <c r="D24" s="322">
        <v>67429546.099999994</v>
      </c>
      <c r="E24" s="323">
        <f t="shared" si="0"/>
        <v>4.7653260747562286E-2</v>
      </c>
      <c r="F24" s="328">
        <v>0</v>
      </c>
      <c r="G24" s="323">
        <f t="shared" si="1"/>
        <v>0</v>
      </c>
      <c r="H24" s="328">
        <v>58001610.090000004</v>
      </c>
      <c r="I24" s="323">
        <f t="shared" si="2"/>
        <v>4.6983829054019835E-2</v>
      </c>
      <c r="J24" s="322">
        <v>9427936.0099999998</v>
      </c>
      <c r="K24" s="323">
        <f t="shared" si="3"/>
        <v>5.4167741325446002E-2</v>
      </c>
      <c r="L24" s="328">
        <v>48058082.270000003</v>
      </c>
      <c r="M24" s="323">
        <f t="shared" si="4"/>
        <v>6.7113725104439831E-2</v>
      </c>
      <c r="N24" s="328">
        <v>30501.77</v>
      </c>
      <c r="O24" s="329">
        <v>68</v>
      </c>
      <c r="Q24" s="423"/>
    </row>
    <row r="25" spans="2:17" s="325" customFormat="1" ht="26.4" x14ac:dyDescent="0.3">
      <c r="B25" s="326">
        <v>20</v>
      </c>
      <c r="C25" s="327" t="s">
        <v>165</v>
      </c>
      <c r="D25" s="322">
        <v>40348413.469999999</v>
      </c>
      <c r="E25" s="323">
        <f t="shared" si="0"/>
        <v>2.851470281269422E-2</v>
      </c>
      <c r="F25" s="328">
        <v>117502.92</v>
      </c>
      <c r="G25" s="323">
        <f t="shared" si="1"/>
        <v>1.8213226783737324E-2</v>
      </c>
      <c r="H25" s="328">
        <v>30554213.870000016</v>
      </c>
      <c r="I25" s="323">
        <f t="shared" si="2"/>
        <v>2.4750243297048488E-2</v>
      </c>
      <c r="J25" s="322">
        <v>9676696.6800000034</v>
      </c>
      <c r="K25" s="323">
        <f t="shared" si="3"/>
        <v>5.5596983485152261E-2</v>
      </c>
      <c r="L25" s="328">
        <v>32926686.850000001</v>
      </c>
      <c r="M25" s="323">
        <f t="shared" si="4"/>
        <v>4.5982538325927955E-2</v>
      </c>
      <c r="N25" s="328">
        <v>98193.49</v>
      </c>
      <c r="O25" s="329">
        <v>600</v>
      </c>
      <c r="Q25" s="423"/>
    </row>
    <row r="26" spans="2:17" s="325" customFormat="1" ht="26.4" x14ac:dyDescent="0.3">
      <c r="B26" s="326">
        <v>21</v>
      </c>
      <c r="C26" s="327" t="s">
        <v>166</v>
      </c>
      <c r="D26" s="322">
        <v>4359910.9000000004</v>
      </c>
      <c r="E26" s="323">
        <f t="shared" si="0"/>
        <v>3.0812007935767344E-3</v>
      </c>
      <c r="F26" s="328">
        <v>0</v>
      </c>
      <c r="G26" s="323">
        <f t="shared" si="1"/>
        <v>0</v>
      </c>
      <c r="H26" s="328">
        <v>4236127.25</v>
      </c>
      <c r="I26" s="323">
        <f t="shared" si="2"/>
        <v>3.4314474763070344E-3</v>
      </c>
      <c r="J26" s="322">
        <v>123783.65000000001</v>
      </c>
      <c r="K26" s="323">
        <f t="shared" si="3"/>
        <v>7.1119285561628933E-4</v>
      </c>
      <c r="L26" s="328">
        <v>1585401.72</v>
      </c>
      <c r="M26" s="323">
        <f t="shared" si="4"/>
        <v>2.2140337314834366E-3</v>
      </c>
      <c r="N26" s="328">
        <v>3064.42</v>
      </c>
      <c r="O26" s="329">
        <v>23</v>
      </c>
      <c r="Q26" s="423"/>
    </row>
    <row r="27" spans="2:17" s="325" customFormat="1" ht="26.4" x14ac:dyDescent="0.3">
      <c r="B27" s="326">
        <v>22</v>
      </c>
      <c r="C27" s="327" t="s">
        <v>167</v>
      </c>
      <c r="D27" s="322">
        <v>32258832.940000001</v>
      </c>
      <c r="E27" s="323">
        <f t="shared" si="0"/>
        <v>2.2797700213228508E-2</v>
      </c>
      <c r="F27" s="328">
        <v>0</v>
      </c>
      <c r="G27" s="323">
        <f t="shared" si="1"/>
        <v>0</v>
      </c>
      <c r="H27" s="328">
        <v>29618294.550000001</v>
      </c>
      <c r="I27" s="323">
        <f t="shared" si="2"/>
        <v>2.3992107906134288E-2</v>
      </c>
      <c r="J27" s="322">
        <v>2640538.3899999997</v>
      </c>
      <c r="K27" s="323">
        <f t="shared" si="3"/>
        <v>1.5171083078811608E-2</v>
      </c>
      <c r="L27" s="328">
        <v>20126331.239999998</v>
      </c>
      <c r="M27" s="323">
        <f t="shared" si="4"/>
        <v>2.8106678385821895E-2</v>
      </c>
      <c r="N27" s="328">
        <v>6753.1</v>
      </c>
      <c r="O27" s="329">
        <v>42</v>
      </c>
      <c r="Q27" s="423"/>
    </row>
    <row r="28" spans="2:17" s="325" customFormat="1" ht="26.4" x14ac:dyDescent="0.3">
      <c r="B28" s="326">
        <v>23</v>
      </c>
      <c r="C28" s="327" t="s">
        <v>168</v>
      </c>
      <c r="D28" s="322">
        <v>9536900.1500000004</v>
      </c>
      <c r="E28" s="323">
        <f t="shared" si="0"/>
        <v>6.739840557393518E-3</v>
      </c>
      <c r="F28" s="328">
        <v>2387516.8100000005</v>
      </c>
      <c r="G28" s="323">
        <f t="shared" si="1"/>
        <v>0.37007067663097315</v>
      </c>
      <c r="H28" s="328">
        <v>959756.85000000044</v>
      </c>
      <c r="I28" s="323">
        <f t="shared" si="2"/>
        <v>7.7744482789106264E-4</v>
      </c>
      <c r="J28" s="322">
        <v>6189626.4900000002</v>
      </c>
      <c r="K28" s="323">
        <f t="shared" si="3"/>
        <v>3.5562193703460268E-2</v>
      </c>
      <c r="L28" s="328">
        <v>9521655.0700000003</v>
      </c>
      <c r="M28" s="323">
        <f t="shared" si="4"/>
        <v>1.3297112800237333E-2</v>
      </c>
      <c r="N28" s="328">
        <v>92902.37</v>
      </c>
      <c r="O28" s="329">
        <v>539</v>
      </c>
      <c r="Q28" s="423"/>
    </row>
    <row r="29" spans="2:17" s="325" customFormat="1" ht="26.4" x14ac:dyDescent="0.3">
      <c r="B29" s="326">
        <v>24</v>
      </c>
      <c r="C29" s="327" t="s">
        <v>169</v>
      </c>
      <c r="D29" s="322">
        <v>456461216.19</v>
      </c>
      <c r="E29" s="323">
        <f t="shared" si="0"/>
        <v>0.32258656055600338</v>
      </c>
      <c r="F29" s="328">
        <v>481233.87</v>
      </c>
      <c r="G29" s="323">
        <f t="shared" si="1"/>
        <v>7.4592372771038931E-2</v>
      </c>
      <c r="H29" s="328">
        <v>422030876.80000007</v>
      </c>
      <c r="I29" s="323">
        <f t="shared" si="2"/>
        <v>0.34186338172891412</v>
      </c>
      <c r="J29" s="322">
        <v>33949105.520000003</v>
      </c>
      <c r="K29" s="323">
        <f t="shared" si="3"/>
        <v>0.19505291127210686</v>
      </c>
      <c r="L29" s="328">
        <v>164048746.97999999</v>
      </c>
      <c r="M29" s="323">
        <f t="shared" si="4"/>
        <v>0.22909616839655725</v>
      </c>
      <c r="N29" s="328">
        <v>133878.13</v>
      </c>
      <c r="O29" s="329">
        <v>378</v>
      </c>
      <c r="Q29" s="423"/>
    </row>
    <row r="30" spans="2:17" s="325" customFormat="1" ht="26.4" x14ac:dyDescent="0.3">
      <c r="B30" s="326">
        <v>25</v>
      </c>
      <c r="C30" s="327" t="s">
        <v>170</v>
      </c>
      <c r="D30" s="322">
        <v>22148086.530000001</v>
      </c>
      <c r="E30" s="323">
        <f t="shared" si="0"/>
        <v>1.5652315691231714E-2</v>
      </c>
      <c r="F30" s="328">
        <v>0</v>
      </c>
      <c r="G30" s="323">
        <f t="shared" si="1"/>
        <v>0</v>
      </c>
      <c r="H30" s="328">
        <v>12129692.470000001</v>
      </c>
      <c r="I30" s="323">
        <f t="shared" si="2"/>
        <v>9.8255789210680445E-3</v>
      </c>
      <c r="J30" s="322">
        <v>10018394.059999999</v>
      </c>
      <c r="K30" s="323">
        <f t="shared" si="3"/>
        <v>5.7560188928187761E-2</v>
      </c>
      <c r="L30" s="328">
        <v>16695126.710000001</v>
      </c>
      <c r="M30" s="323">
        <f t="shared" si="4"/>
        <v>2.3314957477988663E-2</v>
      </c>
      <c r="N30" s="328">
        <v>132079.21</v>
      </c>
      <c r="O30" s="329">
        <v>205</v>
      </c>
      <c r="Q30" s="423"/>
    </row>
    <row r="31" spans="2:17" s="325" customFormat="1" ht="26.4" x14ac:dyDescent="0.3">
      <c r="B31" s="326">
        <v>26</v>
      </c>
      <c r="C31" s="327" t="s">
        <v>171</v>
      </c>
      <c r="D31" s="322">
        <v>75245.58</v>
      </c>
      <c r="E31" s="323">
        <f t="shared" si="0"/>
        <v>5.3176944696081203E-5</v>
      </c>
      <c r="F31" s="328">
        <v>0</v>
      </c>
      <c r="G31" s="323">
        <f t="shared" si="1"/>
        <v>0</v>
      </c>
      <c r="H31" s="328">
        <v>75245.58</v>
      </c>
      <c r="I31" s="323">
        <f t="shared" si="2"/>
        <v>6.0952195332248127E-5</v>
      </c>
      <c r="J31" s="322">
        <v>0</v>
      </c>
      <c r="K31" s="323">
        <f t="shared" si="3"/>
        <v>0</v>
      </c>
      <c r="L31" s="328">
        <v>75245.58</v>
      </c>
      <c r="M31" s="323">
        <f t="shared" si="4"/>
        <v>1.050814125930401E-4</v>
      </c>
      <c r="N31" s="328">
        <v>437.78</v>
      </c>
      <c r="O31" s="329">
        <v>1</v>
      </c>
      <c r="Q31" s="423"/>
    </row>
    <row r="32" spans="2:17" s="325" customFormat="1" ht="26.4" x14ac:dyDescent="0.3">
      <c r="B32" s="326">
        <v>27</v>
      </c>
      <c r="C32" s="321" t="s">
        <v>172</v>
      </c>
      <c r="D32" s="322">
        <v>93103.16</v>
      </c>
      <c r="E32" s="323">
        <f t="shared" si="0"/>
        <v>6.5797108485978847E-5</v>
      </c>
      <c r="F32" s="322">
        <v>0</v>
      </c>
      <c r="G32" s="323">
        <f t="shared" si="1"/>
        <v>0</v>
      </c>
      <c r="H32" s="322">
        <v>36560.259999999995</v>
      </c>
      <c r="I32" s="323">
        <f t="shared" si="2"/>
        <v>2.9615402112891911E-5</v>
      </c>
      <c r="J32" s="322">
        <v>56542.9</v>
      </c>
      <c r="K32" s="323">
        <f t="shared" si="3"/>
        <v>3.2486444304903177E-4</v>
      </c>
      <c r="L32" s="328">
        <v>93103.16</v>
      </c>
      <c r="M32" s="323">
        <f t="shared" si="4"/>
        <v>1.3001975092325461E-4</v>
      </c>
      <c r="N32" s="322">
        <v>1119.4100000000001</v>
      </c>
      <c r="O32" s="324">
        <v>4</v>
      </c>
      <c r="Q32" s="423"/>
    </row>
    <row r="33" spans="2:17" s="325" customFormat="1" ht="20.25" customHeight="1" x14ac:dyDescent="0.3">
      <c r="B33" s="330"/>
      <c r="C33" s="331"/>
      <c r="D33" s="332"/>
      <c r="E33" s="333"/>
      <c r="F33" s="332"/>
      <c r="G33" s="333"/>
      <c r="H33" s="332"/>
      <c r="I33" s="333"/>
      <c r="J33" s="332"/>
      <c r="K33" s="333"/>
      <c r="L33" s="332"/>
      <c r="M33" s="333"/>
      <c r="N33" s="334"/>
      <c r="O33" s="335"/>
      <c r="Q33" s="423"/>
    </row>
    <row r="34" spans="2:17" s="341" customFormat="1" ht="31.8" x14ac:dyDescent="0.3">
      <c r="B34" s="336" t="s">
        <v>173</v>
      </c>
      <c r="C34" s="337"/>
      <c r="D34" s="338">
        <f>SUM(D6:D33)</f>
        <v>892902051.16999996</v>
      </c>
      <c r="E34" s="339">
        <f t="shared" si="0"/>
        <v>0.63102448003038258</v>
      </c>
      <c r="F34" s="338">
        <f>SUM(F6:F32)</f>
        <v>6451515.7800000003</v>
      </c>
      <c r="G34" s="339">
        <f t="shared" si="1"/>
        <v>1</v>
      </c>
      <c r="H34" s="338">
        <f>SUM(H6:H32)</f>
        <v>732114521.12000012</v>
      </c>
      <c r="I34" s="339">
        <f t="shared" si="2"/>
        <v>0.59304463194890045</v>
      </c>
      <c r="J34" s="338">
        <f>SUM(J6:J32)</f>
        <v>154336014.27000001</v>
      </c>
      <c r="K34" s="339">
        <f t="shared" si="3"/>
        <v>0.88672995757612316</v>
      </c>
      <c r="L34" s="338">
        <f>SUM(L6:L32)</f>
        <v>506280260.67000002</v>
      </c>
      <c r="M34" s="339">
        <f t="shared" si="4"/>
        <v>0.70702684409072492</v>
      </c>
      <c r="N34" s="338">
        <f>SUM(N6:N32)</f>
        <v>1329994.21</v>
      </c>
      <c r="O34" s="340">
        <f>SUM(O6:O33)</f>
        <v>3666</v>
      </c>
      <c r="Q34" s="423"/>
    </row>
    <row r="35" spans="2:17" ht="26.4" x14ac:dyDescent="0.3">
      <c r="B35" s="342"/>
      <c r="C35" s="342"/>
      <c r="D35" s="343"/>
      <c r="E35" s="344"/>
      <c r="F35" s="343"/>
      <c r="G35" s="344"/>
      <c r="H35" s="343"/>
      <c r="I35" s="344"/>
      <c r="J35" s="343"/>
      <c r="K35" s="344"/>
      <c r="L35" s="343"/>
      <c r="M35" s="344"/>
      <c r="N35" s="345"/>
      <c r="O35" s="346"/>
      <c r="Q35" s="423"/>
    </row>
    <row r="36" spans="2:17" ht="26.4" x14ac:dyDescent="0.3">
      <c r="B36" s="460" t="s">
        <v>174</v>
      </c>
      <c r="C36" s="460"/>
      <c r="D36" s="459" t="s">
        <v>136</v>
      </c>
      <c r="E36" s="459" t="s">
        <v>76</v>
      </c>
      <c r="F36" s="459" t="s">
        <v>137</v>
      </c>
      <c r="G36" s="459" t="s">
        <v>76</v>
      </c>
      <c r="H36" s="459" t="s">
        <v>138</v>
      </c>
      <c r="I36" s="459" t="s">
        <v>76</v>
      </c>
      <c r="J36" s="459" t="s">
        <v>139</v>
      </c>
      <c r="K36" s="459" t="s">
        <v>76</v>
      </c>
      <c r="L36" s="459" t="s">
        <v>140</v>
      </c>
      <c r="M36" s="459" t="s">
        <v>76</v>
      </c>
      <c r="N36" s="459" t="s">
        <v>141</v>
      </c>
      <c r="O36" s="459" t="s">
        <v>142</v>
      </c>
      <c r="Q36" s="423"/>
    </row>
    <row r="37" spans="2:17" ht="76.95" customHeight="1" x14ac:dyDescent="0.3">
      <c r="B37" s="460"/>
      <c r="C37" s="460"/>
      <c r="D37" s="459"/>
      <c r="E37" s="459"/>
      <c r="F37" s="461"/>
      <c r="G37" s="459"/>
      <c r="H37" s="459"/>
      <c r="I37" s="459"/>
      <c r="J37" s="459"/>
      <c r="K37" s="459"/>
      <c r="L37" s="459" t="s">
        <v>143</v>
      </c>
      <c r="M37" s="459"/>
      <c r="N37" s="459" t="s">
        <v>144</v>
      </c>
      <c r="O37" s="459" t="s">
        <v>145</v>
      </c>
      <c r="Q37" s="423"/>
    </row>
    <row r="38" spans="2:17" ht="15.6" customHeight="1" x14ac:dyDescent="0.3">
      <c r="B38" s="460"/>
      <c r="C38" s="460"/>
      <c r="D38" s="459"/>
      <c r="E38" s="459"/>
      <c r="F38" s="461"/>
      <c r="G38" s="459"/>
      <c r="H38" s="459"/>
      <c r="I38" s="459"/>
      <c r="J38" s="459"/>
      <c r="K38" s="459"/>
      <c r="L38" s="459"/>
      <c r="M38" s="459"/>
      <c r="N38" s="459"/>
      <c r="O38" s="459"/>
      <c r="Q38" s="423"/>
    </row>
    <row r="39" spans="2:17" s="325" customFormat="1" ht="26.4" x14ac:dyDescent="0.3">
      <c r="B39" s="320">
        <v>1</v>
      </c>
      <c r="C39" s="321" t="s">
        <v>175</v>
      </c>
      <c r="D39" s="322">
        <v>0</v>
      </c>
      <c r="E39" s="323">
        <f t="shared" ref="E39:E46" si="5">D39/$D$54</f>
        <v>0</v>
      </c>
      <c r="F39" s="322">
        <v>0</v>
      </c>
      <c r="G39" s="323">
        <f t="shared" ref="G39:G46" si="6">F39/$F$54</f>
        <v>0</v>
      </c>
      <c r="H39" s="322">
        <v>0</v>
      </c>
      <c r="I39" s="323">
        <f t="shared" ref="I39:I46" si="7">H39/$H$54</f>
        <v>0</v>
      </c>
      <c r="J39" s="322">
        <v>0</v>
      </c>
      <c r="K39" s="323">
        <f t="shared" ref="K39:K46" si="8">J39/$J$54</f>
        <v>0</v>
      </c>
      <c r="L39" s="322">
        <v>0</v>
      </c>
      <c r="M39" s="323">
        <f t="shared" ref="M39:M46" si="9">L39/$L$54</f>
        <v>0</v>
      </c>
      <c r="N39" s="322">
        <v>0</v>
      </c>
      <c r="O39" s="324">
        <v>0</v>
      </c>
      <c r="Q39" s="423"/>
    </row>
    <row r="40" spans="2:17" s="325" customFormat="1" ht="26.4" x14ac:dyDescent="0.3">
      <c r="B40" s="320">
        <v>2</v>
      </c>
      <c r="C40" s="321" t="s">
        <v>176</v>
      </c>
      <c r="D40" s="322">
        <v>44782500</v>
      </c>
      <c r="E40" s="323">
        <f t="shared" si="5"/>
        <v>3.1648324404599665E-2</v>
      </c>
      <c r="F40" s="322">
        <v>0</v>
      </c>
      <c r="G40" s="323">
        <f t="shared" si="6"/>
        <v>0</v>
      </c>
      <c r="H40" s="322">
        <v>38532500</v>
      </c>
      <c r="I40" s="323">
        <f t="shared" si="7"/>
        <v>3.1213002366914454E-2</v>
      </c>
      <c r="J40" s="322">
        <v>6250000</v>
      </c>
      <c r="K40" s="323">
        <f t="shared" si="8"/>
        <v>3.5909066727324711E-2</v>
      </c>
      <c r="L40" s="322">
        <v>19316821.91</v>
      </c>
      <c r="M40" s="323">
        <f t="shared" si="9"/>
        <v>2.6976188277251463E-2</v>
      </c>
      <c r="N40" s="322">
        <v>0</v>
      </c>
      <c r="O40" s="324">
        <v>10</v>
      </c>
      <c r="Q40" s="423"/>
    </row>
    <row r="41" spans="2:17" s="325" customFormat="1" ht="26.4" x14ac:dyDescent="0.3">
      <c r="B41" s="326">
        <v>3</v>
      </c>
      <c r="C41" s="327" t="s">
        <v>177</v>
      </c>
      <c r="D41" s="322">
        <v>41712000</v>
      </c>
      <c r="E41" s="323">
        <f t="shared" si="5"/>
        <v>2.947836560184584E-2</v>
      </c>
      <c r="F41" s="328">
        <v>0</v>
      </c>
      <c r="G41" s="323">
        <f t="shared" si="6"/>
        <v>0</v>
      </c>
      <c r="H41" s="328">
        <v>41712000</v>
      </c>
      <c r="I41" s="323">
        <f t="shared" si="7"/>
        <v>3.3788535774443282E-2</v>
      </c>
      <c r="J41" s="328">
        <v>0</v>
      </c>
      <c r="K41" s="323">
        <f t="shared" si="8"/>
        <v>0</v>
      </c>
      <c r="L41" s="328">
        <v>12712794.51</v>
      </c>
      <c r="M41" s="323">
        <f t="shared" si="9"/>
        <v>1.7753579746688709E-2</v>
      </c>
      <c r="N41" s="328">
        <v>0</v>
      </c>
      <c r="O41" s="329">
        <v>23</v>
      </c>
      <c r="Q41" s="423"/>
    </row>
    <row r="42" spans="2:17" s="325" customFormat="1" ht="26.4" x14ac:dyDescent="0.3">
      <c r="B42" s="320">
        <v>4</v>
      </c>
      <c r="C42" s="327" t="s">
        <v>178</v>
      </c>
      <c r="D42" s="322">
        <v>17264751.120000001</v>
      </c>
      <c r="E42" s="323">
        <f t="shared" si="5"/>
        <v>1.220120458238007E-2</v>
      </c>
      <c r="F42" s="328">
        <v>0</v>
      </c>
      <c r="G42" s="323">
        <f t="shared" si="6"/>
        <v>0</v>
      </c>
      <c r="H42" s="328">
        <v>13089729.689999999</v>
      </c>
      <c r="I42" s="323">
        <f t="shared" si="7"/>
        <v>1.0603250860863956E-2</v>
      </c>
      <c r="J42" s="328">
        <v>4175021.4300000006</v>
      </c>
      <c r="K42" s="323">
        <f t="shared" si="8"/>
        <v>2.3987379698860906E-2</v>
      </c>
      <c r="L42" s="328">
        <v>11559642.17</v>
      </c>
      <c r="M42" s="323">
        <f t="shared" si="9"/>
        <v>1.6143187789816698E-2</v>
      </c>
      <c r="N42" s="328">
        <v>0</v>
      </c>
      <c r="O42" s="329">
        <v>111</v>
      </c>
      <c r="Q42" s="423"/>
    </row>
    <row r="43" spans="2:17" s="325" customFormat="1" ht="26.4" x14ac:dyDescent="0.3">
      <c r="B43" s="326">
        <v>5</v>
      </c>
      <c r="C43" s="327" t="s">
        <v>179</v>
      </c>
      <c r="D43" s="322">
        <v>156675000</v>
      </c>
      <c r="E43" s="323">
        <f t="shared" si="5"/>
        <v>0.11072408253426344</v>
      </c>
      <c r="F43" s="328">
        <v>0</v>
      </c>
      <c r="G43" s="323">
        <f t="shared" si="6"/>
        <v>0</v>
      </c>
      <c r="H43" s="328">
        <v>156675000</v>
      </c>
      <c r="I43" s="323">
        <f t="shared" si="7"/>
        <v>0.12691357025462457</v>
      </c>
      <c r="J43" s="328">
        <v>0</v>
      </c>
      <c r="K43" s="323">
        <f t="shared" si="8"/>
        <v>0</v>
      </c>
      <c r="L43" s="328">
        <v>66504589.049999997</v>
      </c>
      <c r="M43" s="323">
        <f t="shared" si="9"/>
        <v>9.2874507197547376E-2</v>
      </c>
      <c r="N43" s="328">
        <v>0</v>
      </c>
      <c r="O43" s="329">
        <v>19</v>
      </c>
      <c r="Q43" s="423"/>
    </row>
    <row r="44" spans="2:17" s="325" customFormat="1" ht="26.4" x14ac:dyDescent="0.3">
      <c r="B44" s="320">
        <v>6</v>
      </c>
      <c r="C44" s="327" t="s">
        <v>180</v>
      </c>
      <c r="D44" s="322">
        <v>26500000</v>
      </c>
      <c r="E44" s="323">
        <f t="shared" si="5"/>
        <v>1.8727864606082535E-2</v>
      </c>
      <c r="F44" s="328">
        <v>0</v>
      </c>
      <c r="G44" s="323">
        <f t="shared" si="6"/>
        <v>0</v>
      </c>
      <c r="H44" s="328">
        <v>26500000</v>
      </c>
      <c r="I44" s="323">
        <f t="shared" si="7"/>
        <v>2.1466153577453656E-2</v>
      </c>
      <c r="J44" s="328">
        <v>0</v>
      </c>
      <c r="K44" s="323">
        <f t="shared" si="8"/>
        <v>0</v>
      </c>
      <c r="L44" s="328">
        <v>13157123.279999999</v>
      </c>
      <c r="M44" s="323">
        <f t="shared" si="9"/>
        <v>1.8374090543566455E-2</v>
      </c>
      <c r="N44" s="328">
        <v>0</v>
      </c>
      <c r="O44" s="329">
        <v>10</v>
      </c>
      <c r="Q44" s="423"/>
    </row>
    <row r="45" spans="2:17" s="325" customFormat="1" ht="26.4" x14ac:dyDescent="0.3">
      <c r="B45" s="320">
        <v>6</v>
      </c>
      <c r="C45" s="327" t="s">
        <v>246</v>
      </c>
      <c r="D45" s="322">
        <v>27225748.32</v>
      </c>
      <c r="E45" s="323">
        <f t="shared" ref="E45" si="10">D45/$D$54</f>
        <v>1.9240759559858076E-2</v>
      </c>
      <c r="F45" s="328">
        <v>0</v>
      </c>
      <c r="G45" s="323">
        <f t="shared" ref="G45" si="11">F45/$F$54</f>
        <v>0</v>
      </c>
      <c r="H45" s="328">
        <v>24872487.32</v>
      </c>
      <c r="I45" s="323">
        <f t="shared" ref="I45" si="12">H45/$H$54</f>
        <v>2.0147797459033535E-2</v>
      </c>
      <c r="J45" s="328">
        <v>2353261</v>
      </c>
      <c r="K45" s="323">
        <f t="shared" ref="K45" si="13">J45/$J$54</f>
        <v>1.3520545004129742E-2</v>
      </c>
      <c r="L45" s="328">
        <v>26953173.120000001</v>
      </c>
      <c r="M45" s="323">
        <f t="shared" ref="M45" si="14">L45/$L$54</f>
        <v>3.7640450180786142E-2</v>
      </c>
      <c r="N45" s="328">
        <v>0</v>
      </c>
      <c r="O45" s="329">
        <v>5</v>
      </c>
      <c r="Q45" s="423"/>
    </row>
    <row r="46" spans="2:17" s="325" customFormat="1" ht="26.4" x14ac:dyDescent="0.3">
      <c r="B46" s="326">
        <v>7</v>
      </c>
      <c r="C46" s="327" t="s">
        <v>181</v>
      </c>
      <c r="D46" s="322">
        <v>207941771.63</v>
      </c>
      <c r="E46" s="323">
        <f t="shared" si="5"/>
        <v>0.14695491868058772</v>
      </c>
      <c r="F46" s="328">
        <v>0</v>
      </c>
      <c r="G46" s="323">
        <f t="shared" si="6"/>
        <v>0</v>
      </c>
      <c r="H46" s="328">
        <v>201005318.20999998</v>
      </c>
      <c r="I46" s="323">
        <f t="shared" si="7"/>
        <v>0.16282305775776609</v>
      </c>
      <c r="J46" s="328">
        <v>6936453.4199999999</v>
      </c>
      <c r="K46" s="323">
        <f t="shared" si="8"/>
        <v>3.9853050993561553E-2</v>
      </c>
      <c r="L46" s="328">
        <v>59584956.590000004</v>
      </c>
      <c r="M46" s="323">
        <f t="shared" si="9"/>
        <v>8.3211152173618366E-2</v>
      </c>
      <c r="N46" s="328">
        <v>0</v>
      </c>
      <c r="O46" s="329">
        <v>22</v>
      </c>
      <c r="Q46" s="423"/>
    </row>
    <row r="47" spans="2:17" ht="26.4" x14ac:dyDescent="0.3">
      <c r="B47" s="347"/>
      <c r="C47" s="347"/>
      <c r="D47" s="348"/>
      <c r="E47" s="349"/>
      <c r="F47" s="348"/>
      <c r="G47" s="349"/>
      <c r="H47" s="348"/>
      <c r="I47" s="349"/>
      <c r="J47" s="348"/>
      <c r="K47" s="349"/>
      <c r="L47" s="348"/>
      <c r="M47" s="349" t="s">
        <v>182</v>
      </c>
      <c r="N47" s="348"/>
      <c r="O47" s="350"/>
      <c r="Q47" s="423"/>
    </row>
    <row r="48" spans="2:17" s="341" customFormat="1" ht="31.8" x14ac:dyDescent="0.3">
      <c r="B48" s="336" t="s">
        <v>183</v>
      </c>
      <c r="C48" s="337"/>
      <c r="D48" s="338">
        <f>SUM(D39:D47)</f>
        <v>522101771.06999999</v>
      </c>
      <c r="E48" s="339">
        <f t="shared" ref="E48" si="15">D48/$D$54</f>
        <v>0.36897551996961736</v>
      </c>
      <c r="F48" s="338">
        <f>SUM(F39:F46)</f>
        <v>0</v>
      </c>
      <c r="G48" s="339">
        <f t="shared" ref="G48" si="16">F48/$F$54</f>
        <v>0</v>
      </c>
      <c r="H48" s="338">
        <f>SUM(H39:H46)</f>
        <v>502387035.21999997</v>
      </c>
      <c r="I48" s="339">
        <f t="shared" ref="I48" si="17">H48/$H$54</f>
        <v>0.40695536805109955</v>
      </c>
      <c r="J48" s="338">
        <f>SUM(J39:J46)</f>
        <v>19714735.850000001</v>
      </c>
      <c r="K48" s="339">
        <f t="shared" ref="K48" si="18">J48/$J$54</f>
        <v>0.11327004242387692</v>
      </c>
      <c r="L48" s="338">
        <f>SUM(L39:L46)</f>
        <v>209789100.63</v>
      </c>
      <c r="M48" s="339">
        <f t="shared" ref="M48" si="19">L48/$L$54</f>
        <v>0.2929731559092752</v>
      </c>
      <c r="N48" s="338">
        <f>SUM(N39:N46)</f>
        <v>0</v>
      </c>
      <c r="O48" s="340">
        <f>SUM(O39:O46)</f>
        <v>200</v>
      </c>
      <c r="Q48" s="423"/>
    </row>
    <row r="49" spans="2:17" ht="26.4" hidden="1" x14ac:dyDescent="0.3">
      <c r="B49" s="351"/>
      <c r="C49" s="351"/>
      <c r="D49" s="352"/>
      <c r="E49" s="353"/>
      <c r="F49" s="352"/>
      <c r="G49" s="353"/>
      <c r="H49" s="352"/>
      <c r="I49" s="353"/>
      <c r="J49" s="352"/>
      <c r="K49" s="353"/>
      <c r="L49" s="352"/>
      <c r="M49" s="353"/>
      <c r="N49" s="352"/>
      <c r="O49" s="354"/>
      <c r="Q49" s="423"/>
    </row>
    <row r="50" spans="2:17" ht="26.4" hidden="1" x14ac:dyDescent="0.3">
      <c r="B50" s="351"/>
      <c r="C50" s="351"/>
      <c r="D50" s="352"/>
      <c r="E50" s="353"/>
      <c r="F50" s="352"/>
      <c r="G50" s="353"/>
      <c r="H50" s="352"/>
      <c r="I50" s="353"/>
      <c r="J50" s="352"/>
      <c r="K50" s="353"/>
      <c r="L50" s="352"/>
      <c r="M50" s="353"/>
      <c r="N50" s="352"/>
      <c r="O50" s="354"/>
      <c r="Q50" s="423"/>
    </row>
    <row r="51" spans="2:17" ht="26.4" hidden="1" x14ac:dyDescent="0.3">
      <c r="B51" s="351" t="s">
        <v>184</v>
      </c>
      <c r="C51" s="351"/>
      <c r="D51" s="352">
        <v>0</v>
      </c>
      <c r="E51" s="353">
        <v>0</v>
      </c>
      <c r="F51" s="352">
        <v>0</v>
      </c>
      <c r="G51" s="353">
        <v>0</v>
      </c>
      <c r="H51" s="352">
        <v>0</v>
      </c>
      <c r="I51" s="353">
        <v>0</v>
      </c>
      <c r="J51" s="352">
        <v>0</v>
      </c>
      <c r="K51" s="353">
        <v>0</v>
      </c>
      <c r="L51" s="352">
        <v>0</v>
      </c>
      <c r="M51" s="353">
        <v>0</v>
      </c>
      <c r="N51" s="352">
        <v>0</v>
      </c>
      <c r="O51" s="354">
        <v>0</v>
      </c>
      <c r="Q51" s="423"/>
    </row>
    <row r="52" spans="2:17" ht="26.4" x14ac:dyDescent="0.3">
      <c r="B52" s="351"/>
      <c r="C52" s="351"/>
      <c r="D52" s="352"/>
      <c r="E52" s="353"/>
      <c r="F52" s="352"/>
      <c r="G52" s="353"/>
      <c r="H52" s="352"/>
      <c r="I52" s="353"/>
      <c r="J52" s="352"/>
      <c r="K52" s="353"/>
      <c r="L52" s="352"/>
      <c r="M52" s="353"/>
      <c r="N52" s="352"/>
      <c r="O52" s="354"/>
      <c r="Q52" s="423"/>
    </row>
    <row r="53" spans="2:17" ht="26.4" x14ac:dyDescent="0.3">
      <c r="B53" s="351"/>
      <c r="C53" s="351"/>
      <c r="D53" s="352"/>
      <c r="E53" s="353"/>
      <c r="F53" s="352"/>
      <c r="G53" s="353"/>
      <c r="H53" s="352"/>
      <c r="I53" s="353"/>
      <c r="J53" s="352"/>
      <c r="K53" s="353"/>
      <c r="L53" s="352"/>
      <c r="M53" s="353"/>
      <c r="N53" s="352"/>
      <c r="O53" s="354"/>
      <c r="Q53" s="423"/>
    </row>
    <row r="54" spans="2:17" s="341" customFormat="1" ht="31.8" x14ac:dyDescent="0.3">
      <c r="B54" s="336" t="s">
        <v>185</v>
      </c>
      <c r="C54" s="337"/>
      <c r="D54" s="338">
        <f>D34+D48</f>
        <v>1415003822.24</v>
      </c>
      <c r="E54" s="339">
        <f>E48+E34</f>
        <v>1</v>
      </c>
      <c r="F54" s="338">
        <f>F34+F48</f>
        <v>6451515.7800000003</v>
      </c>
      <c r="G54" s="339">
        <f>G48+G34</f>
        <v>1</v>
      </c>
      <c r="H54" s="338">
        <f>H34+H48</f>
        <v>1234501556.3400002</v>
      </c>
      <c r="I54" s="339">
        <f>I48+I34</f>
        <v>1</v>
      </c>
      <c r="J54" s="338">
        <f>J34+J48</f>
        <v>174050750.12</v>
      </c>
      <c r="K54" s="339">
        <f>K48+K34</f>
        <v>1</v>
      </c>
      <c r="L54" s="338">
        <f>L34+L48</f>
        <v>716069361.29999995</v>
      </c>
      <c r="M54" s="339">
        <f>M48+M34</f>
        <v>1</v>
      </c>
      <c r="N54" s="338">
        <f>N34+N48</f>
        <v>1329994.21</v>
      </c>
      <c r="O54" s="340">
        <f>O34+O48</f>
        <v>3866</v>
      </c>
      <c r="Q54" s="423"/>
    </row>
    <row r="55" spans="2:17" ht="15.6" x14ac:dyDescent="0.3">
      <c r="B55" s="355"/>
      <c r="C55" s="355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</row>
    <row r="56" spans="2:17" ht="28.2" x14ac:dyDescent="0.3">
      <c r="B56" s="357"/>
      <c r="C56" s="358"/>
      <c r="D56" s="358"/>
      <c r="E56" s="359"/>
      <c r="F56" s="359"/>
      <c r="G56" s="358"/>
      <c r="H56" s="359"/>
      <c r="I56" s="358"/>
      <c r="J56" s="359"/>
      <c r="K56" s="358"/>
      <c r="L56" s="358"/>
      <c r="M56" s="358"/>
      <c r="N56" s="358"/>
      <c r="O56" s="358"/>
    </row>
    <row r="57" spans="2:17" x14ac:dyDescent="0.3">
      <c r="D57" s="360"/>
      <c r="E57" s="360"/>
      <c r="F57" s="360"/>
      <c r="H57" s="360"/>
      <c r="J57" s="360"/>
      <c r="L57" s="360"/>
    </row>
    <row r="58" spans="2:17" x14ac:dyDescent="0.3">
      <c r="D58" s="360"/>
      <c r="E58" s="360"/>
      <c r="F58" s="360"/>
      <c r="H58" s="360"/>
      <c r="J58" s="360"/>
      <c r="L58" s="360"/>
    </row>
    <row r="59" spans="2:17" ht="15.6" x14ac:dyDescent="0.3">
      <c r="B59" s="355"/>
      <c r="C59" s="355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</row>
    <row r="60" spans="2:17" ht="28.2" x14ac:dyDescent="0.3">
      <c r="B60" s="357"/>
      <c r="C60" s="358"/>
      <c r="D60" s="359"/>
      <c r="E60" s="359"/>
      <c r="F60" s="359"/>
      <c r="G60" s="358"/>
      <c r="H60" s="359"/>
      <c r="I60" s="358"/>
      <c r="J60" s="359"/>
      <c r="K60" s="358"/>
      <c r="L60" s="359"/>
      <c r="M60" s="358"/>
      <c r="N60" s="358"/>
      <c r="O60" s="358"/>
    </row>
    <row r="61" spans="2:17" x14ac:dyDescent="0.3">
      <c r="D61" s="360"/>
      <c r="E61" s="360"/>
      <c r="F61" s="360"/>
      <c r="H61" s="360"/>
      <c r="J61" s="360"/>
      <c r="L61" s="360"/>
    </row>
    <row r="62" spans="2:17" x14ac:dyDescent="0.3">
      <c r="D62" s="360"/>
      <c r="E62" s="360"/>
      <c r="F62" s="360"/>
      <c r="H62" s="360"/>
      <c r="J62" s="360"/>
      <c r="L62" s="360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FCAF4-6579-4A65-A144-9B7BDBF5B3D2}">
  <sheetPr>
    <pageSetUpPr fitToPage="1"/>
  </sheetPr>
  <dimension ref="A1:Q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7" customWidth="1"/>
    <col min="2" max="2" width="5.109375" style="317" customWidth="1"/>
    <col min="3" max="3" width="79.33203125" style="317" customWidth="1"/>
    <col min="4" max="4" width="30.109375" style="317" bestFit="1" customWidth="1"/>
    <col min="5" max="5" width="15.6640625" style="317" bestFit="1" customWidth="1"/>
    <col min="6" max="6" width="22.88671875" style="317" bestFit="1" customWidth="1"/>
    <col min="7" max="7" width="15.44140625" style="317" bestFit="1" customWidth="1"/>
    <col min="8" max="8" width="29.5546875" style="317" bestFit="1" customWidth="1"/>
    <col min="9" max="9" width="15.44140625" style="317" bestFit="1" customWidth="1"/>
    <col min="10" max="10" width="27.109375" style="317" bestFit="1" customWidth="1"/>
    <col min="11" max="11" width="15.44140625" style="317" bestFit="1" customWidth="1"/>
    <col min="12" max="12" width="30.109375" style="317" bestFit="1" customWidth="1"/>
    <col min="13" max="13" width="15.6640625" style="317" bestFit="1" customWidth="1"/>
    <col min="14" max="14" width="22.33203125" style="317" bestFit="1" customWidth="1"/>
    <col min="15" max="15" width="23.44140625" style="317" bestFit="1" customWidth="1"/>
    <col min="16" max="16" width="11.44140625" style="317"/>
    <col min="17" max="17" width="13.6640625" style="317" bestFit="1" customWidth="1"/>
    <col min="18" max="16384" width="11.44140625" style="317"/>
  </cols>
  <sheetData>
    <row r="1" spans="1:17" ht="77.25" customHeight="1" x14ac:dyDescent="0.3">
      <c r="A1" s="317" t="s">
        <v>182</v>
      </c>
      <c r="B1" s="462" t="s">
        <v>491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316"/>
    </row>
    <row r="2" spans="1:17" x14ac:dyDescent="0.3">
      <c r="C2" s="318"/>
      <c r="I2" s="319"/>
    </row>
    <row r="3" spans="1:17" ht="31.95" customHeight="1" x14ac:dyDescent="0.3">
      <c r="B3" s="460" t="s">
        <v>135</v>
      </c>
      <c r="C3" s="460"/>
      <c r="D3" s="459" t="s">
        <v>136</v>
      </c>
      <c r="E3" s="459" t="s">
        <v>76</v>
      </c>
      <c r="F3" s="459" t="s">
        <v>137</v>
      </c>
      <c r="G3" s="459" t="s">
        <v>76</v>
      </c>
      <c r="H3" s="459" t="s">
        <v>138</v>
      </c>
      <c r="I3" s="459" t="s">
        <v>76</v>
      </c>
      <c r="J3" s="459" t="s">
        <v>139</v>
      </c>
      <c r="K3" s="459" t="s">
        <v>76</v>
      </c>
      <c r="L3" s="459" t="s">
        <v>140</v>
      </c>
      <c r="M3" s="459" t="s">
        <v>76</v>
      </c>
      <c r="N3" s="459" t="s">
        <v>141</v>
      </c>
      <c r="O3" s="459" t="s">
        <v>142</v>
      </c>
    </row>
    <row r="4" spans="1:17" ht="27.6" customHeight="1" x14ac:dyDescent="0.3">
      <c r="B4" s="460"/>
      <c r="C4" s="460"/>
      <c r="D4" s="459"/>
      <c r="E4" s="459"/>
      <c r="F4" s="461"/>
      <c r="G4" s="459"/>
      <c r="H4" s="459"/>
      <c r="I4" s="459"/>
      <c r="J4" s="459"/>
      <c r="K4" s="459"/>
      <c r="L4" s="459" t="s">
        <v>143</v>
      </c>
      <c r="M4" s="459"/>
      <c r="N4" s="459" t="s">
        <v>144</v>
      </c>
      <c r="O4" s="459" t="s">
        <v>145</v>
      </c>
    </row>
    <row r="5" spans="1:17" ht="15.6" customHeight="1" x14ac:dyDescent="0.3">
      <c r="B5" s="460"/>
      <c r="C5" s="460"/>
      <c r="D5" s="459"/>
      <c r="E5" s="459"/>
      <c r="F5" s="461"/>
      <c r="G5" s="459"/>
      <c r="H5" s="459"/>
      <c r="I5" s="459"/>
      <c r="J5" s="459"/>
      <c r="K5" s="459"/>
      <c r="L5" s="459"/>
      <c r="M5" s="459"/>
      <c r="N5" s="459"/>
      <c r="O5" s="459"/>
    </row>
    <row r="6" spans="1:17" s="325" customFormat="1" ht="26.4" x14ac:dyDescent="0.3">
      <c r="B6" s="320">
        <v>1</v>
      </c>
      <c r="C6" s="321" t="s">
        <v>146</v>
      </c>
      <c r="D6" s="322">
        <v>242806781.72999999</v>
      </c>
      <c r="E6" s="323">
        <f>D6/$D$54</f>
        <v>2.9241170555834358E-2</v>
      </c>
      <c r="F6" s="322">
        <v>535580.31000000006</v>
      </c>
      <c r="G6" s="323">
        <f>F6/$F$54</f>
        <v>1.9141960498258875E-2</v>
      </c>
      <c r="H6" s="322">
        <v>153783905.86000001</v>
      </c>
      <c r="I6" s="323">
        <f>H6/$H$54</f>
        <v>2.251388506914228E-2</v>
      </c>
      <c r="J6" s="322">
        <v>88487295.559999958</v>
      </c>
      <c r="K6" s="323">
        <f>J6/$J$54</f>
        <v>6.1237360888578826E-2</v>
      </c>
      <c r="L6" s="322">
        <v>147752693.02000001</v>
      </c>
      <c r="M6" s="323">
        <f>L6/$L$54</f>
        <v>3.4195065935105545E-2</v>
      </c>
      <c r="N6" s="322">
        <v>701329.8</v>
      </c>
      <c r="O6" s="324">
        <v>1232</v>
      </c>
      <c r="Q6" s="423"/>
    </row>
    <row r="7" spans="1:17" s="325" customFormat="1" ht="26.4" x14ac:dyDescent="0.3">
      <c r="B7" s="326">
        <v>2</v>
      </c>
      <c r="C7" s="327" t="s">
        <v>147</v>
      </c>
      <c r="D7" s="322">
        <v>18841819.16</v>
      </c>
      <c r="E7" s="323">
        <f t="shared" ref="E7:E34" si="0">D7/$D$54</f>
        <v>2.2691163884063547E-3</v>
      </c>
      <c r="F7" s="328">
        <v>0</v>
      </c>
      <c r="G7" s="323">
        <f t="shared" ref="G7:G34" si="1">F7/$F$54</f>
        <v>0</v>
      </c>
      <c r="H7" s="328">
        <v>12610069.429999996</v>
      </c>
      <c r="I7" s="323">
        <f t="shared" ref="I7:I34" si="2">H7/$H$54</f>
        <v>1.8461077072615092E-3</v>
      </c>
      <c r="J7" s="322">
        <v>6231749.7299999986</v>
      </c>
      <c r="K7" s="323">
        <f t="shared" ref="K7:K34" si="3">J7/$J$54</f>
        <v>4.3126632446863966E-3</v>
      </c>
      <c r="L7" s="328">
        <v>15815267</v>
      </c>
      <c r="M7" s="323">
        <f t="shared" ref="M7:M34" si="4">L7/$L$54</f>
        <v>3.6601979076827714E-3</v>
      </c>
      <c r="N7" s="328">
        <v>305381.52</v>
      </c>
      <c r="O7" s="329">
        <v>224</v>
      </c>
      <c r="Q7" s="423"/>
    </row>
    <row r="8" spans="1:17" s="325" customFormat="1" ht="26.4" x14ac:dyDescent="0.3">
      <c r="B8" s="326">
        <v>3</v>
      </c>
      <c r="C8" s="327" t="s">
        <v>148</v>
      </c>
      <c r="D8" s="322">
        <v>298552084.11000001</v>
      </c>
      <c r="E8" s="323">
        <f t="shared" si="0"/>
        <v>3.5954565803553412E-2</v>
      </c>
      <c r="F8" s="328">
        <v>2076528.4499999997</v>
      </c>
      <c r="G8" s="323">
        <f t="shared" si="1"/>
        <v>7.4216368341492464E-2</v>
      </c>
      <c r="H8" s="328">
        <v>132034266.56999987</v>
      </c>
      <c r="I8" s="323">
        <f t="shared" si="2"/>
        <v>1.9329749014514147E-2</v>
      </c>
      <c r="J8" s="322">
        <v>164441289.08999994</v>
      </c>
      <c r="K8" s="323">
        <f t="shared" si="3"/>
        <v>0.11380108863378456</v>
      </c>
      <c r="L8" s="328">
        <v>245223376.91</v>
      </c>
      <c r="M8" s="323">
        <f t="shared" si="4"/>
        <v>5.6753141826874354E-2</v>
      </c>
      <c r="N8" s="328">
        <v>1392735.72</v>
      </c>
      <c r="O8" s="329">
        <v>4020</v>
      </c>
      <c r="Q8" s="423"/>
    </row>
    <row r="9" spans="1:17" s="325" customFormat="1" ht="26.4" x14ac:dyDescent="0.3">
      <c r="B9" s="326">
        <v>4</v>
      </c>
      <c r="C9" s="327" t="s">
        <v>149</v>
      </c>
      <c r="D9" s="322">
        <v>37866839.340000004</v>
      </c>
      <c r="E9" s="323">
        <f t="shared" si="0"/>
        <v>4.5602956377989402E-3</v>
      </c>
      <c r="F9" s="328">
        <v>1740784.1199999999</v>
      </c>
      <c r="G9" s="323">
        <f t="shared" si="1"/>
        <v>6.2216665248646524E-2</v>
      </c>
      <c r="H9" s="328">
        <v>24564762.039999992</v>
      </c>
      <c r="I9" s="323">
        <f t="shared" si="2"/>
        <v>3.5962685836765412E-3</v>
      </c>
      <c r="J9" s="322">
        <v>11561293.179999998</v>
      </c>
      <c r="K9" s="323">
        <f t="shared" si="3"/>
        <v>8.0009574066174042E-3</v>
      </c>
      <c r="L9" s="328">
        <v>35690465.960000001</v>
      </c>
      <c r="M9" s="323">
        <f t="shared" si="4"/>
        <v>8.2600040094811672E-3</v>
      </c>
      <c r="N9" s="328">
        <v>130042.88</v>
      </c>
      <c r="O9" s="329">
        <v>769</v>
      </c>
      <c r="Q9" s="423"/>
    </row>
    <row r="10" spans="1:17" s="325" customFormat="1" ht="26.4" x14ac:dyDescent="0.3">
      <c r="B10" s="326">
        <v>5</v>
      </c>
      <c r="C10" s="327" t="s">
        <v>150</v>
      </c>
      <c r="D10" s="322">
        <v>4281037.03</v>
      </c>
      <c r="E10" s="323">
        <f t="shared" si="0"/>
        <v>5.155644049896225E-4</v>
      </c>
      <c r="F10" s="328">
        <v>1693204.92</v>
      </c>
      <c r="G10" s="323">
        <f t="shared" si="1"/>
        <v>6.0516156193452249E-2</v>
      </c>
      <c r="H10" s="328">
        <v>1658303.97</v>
      </c>
      <c r="I10" s="323">
        <f t="shared" si="2"/>
        <v>2.4277485203341655E-4</v>
      </c>
      <c r="J10" s="322">
        <v>929528.14</v>
      </c>
      <c r="K10" s="323">
        <f t="shared" si="3"/>
        <v>6.4327709198291438E-4</v>
      </c>
      <c r="L10" s="328">
        <v>3986829.34</v>
      </c>
      <c r="M10" s="323">
        <f t="shared" si="4"/>
        <v>9.2268972813144942E-4</v>
      </c>
      <c r="N10" s="328">
        <v>27551.95</v>
      </c>
      <c r="O10" s="329">
        <v>44</v>
      </c>
      <c r="Q10" s="423"/>
    </row>
    <row r="11" spans="1:17" s="325" customFormat="1" ht="26.4" x14ac:dyDescent="0.3">
      <c r="B11" s="326">
        <v>6</v>
      </c>
      <c r="C11" s="327" t="s">
        <v>151</v>
      </c>
      <c r="D11" s="322">
        <v>160527407.53999999</v>
      </c>
      <c r="E11" s="323">
        <f t="shared" si="0"/>
        <v>1.9332282522416474E-2</v>
      </c>
      <c r="F11" s="328">
        <v>19960</v>
      </c>
      <c r="G11" s="323">
        <f t="shared" si="1"/>
        <v>7.133823339122514E-4</v>
      </c>
      <c r="H11" s="328">
        <v>114149193.68999994</v>
      </c>
      <c r="I11" s="323">
        <f t="shared" si="2"/>
        <v>1.6711383503365516E-2</v>
      </c>
      <c r="J11" s="322">
        <v>46358253.850000001</v>
      </c>
      <c r="K11" s="323">
        <f t="shared" si="3"/>
        <v>3.2082087074882686E-2</v>
      </c>
      <c r="L11" s="328">
        <v>100062013.16</v>
      </c>
      <c r="M11" s="323">
        <f t="shared" si="4"/>
        <v>2.3157798803318207E-2</v>
      </c>
      <c r="N11" s="328">
        <v>78468.02</v>
      </c>
      <c r="O11" s="329">
        <v>204</v>
      </c>
      <c r="Q11" s="423"/>
    </row>
    <row r="12" spans="1:17" s="325" customFormat="1" ht="26.4" x14ac:dyDescent="0.3">
      <c r="B12" s="326">
        <v>7</v>
      </c>
      <c r="C12" s="327" t="s">
        <v>152</v>
      </c>
      <c r="D12" s="322">
        <v>35006063.549999997</v>
      </c>
      <c r="E12" s="323">
        <f t="shared" si="0"/>
        <v>4.2157730004929806E-3</v>
      </c>
      <c r="F12" s="328">
        <v>44003.199999999997</v>
      </c>
      <c r="G12" s="323">
        <f t="shared" si="1"/>
        <v>1.5727006771346483E-3</v>
      </c>
      <c r="H12" s="328">
        <v>33241266.100000024</v>
      </c>
      <c r="I12" s="323">
        <f t="shared" si="2"/>
        <v>4.8665043350471695E-3</v>
      </c>
      <c r="J12" s="322">
        <v>1720794.25</v>
      </c>
      <c r="K12" s="323">
        <f t="shared" si="3"/>
        <v>1.1908703711120787E-3</v>
      </c>
      <c r="L12" s="328">
        <v>10496680.57</v>
      </c>
      <c r="M12" s="323">
        <f t="shared" si="4"/>
        <v>2.4292936856474445E-3</v>
      </c>
      <c r="N12" s="328">
        <v>322299.55</v>
      </c>
      <c r="O12" s="329">
        <v>908</v>
      </c>
      <c r="Q12" s="423"/>
    </row>
    <row r="13" spans="1:17" s="325" customFormat="1" ht="26.4" x14ac:dyDescent="0.3">
      <c r="B13" s="326">
        <v>8</v>
      </c>
      <c r="C13" s="327" t="s">
        <v>153</v>
      </c>
      <c r="D13" s="322">
        <v>114349436.63</v>
      </c>
      <c r="E13" s="323">
        <f t="shared" si="0"/>
        <v>1.3771079026860108E-2</v>
      </c>
      <c r="F13" s="328">
        <v>2240537.6600000006</v>
      </c>
      <c r="G13" s="323">
        <f t="shared" si="1"/>
        <v>8.0078155566587914E-2</v>
      </c>
      <c r="H13" s="328">
        <v>86590643.519999981</v>
      </c>
      <c r="I13" s="323">
        <f t="shared" si="2"/>
        <v>1.2676825870498468E-2</v>
      </c>
      <c r="J13" s="322">
        <v>25518255.449999996</v>
      </c>
      <c r="K13" s="323">
        <f t="shared" si="3"/>
        <v>1.7659830242851123E-2</v>
      </c>
      <c r="L13" s="328">
        <v>74167302.640000001</v>
      </c>
      <c r="M13" s="323">
        <f t="shared" si="4"/>
        <v>1.7164870244770633E-2</v>
      </c>
      <c r="N13" s="328">
        <v>123853.84</v>
      </c>
      <c r="O13" s="329">
        <v>633</v>
      </c>
      <c r="Q13" s="423"/>
    </row>
    <row r="14" spans="1:17" s="325" customFormat="1" ht="26.4" x14ac:dyDescent="0.3">
      <c r="B14" s="326">
        <v>9</v>
      </c>
      <c r="C14" s="327" t="s">
        <v>154</v>
      </c>
      <c r="D14" s="322">
        <v>5341678.3499999996</v>
      </c>
      <c r="E14" s="323">
        <f t="shared" si="0"/>
        <v>6.4329722001112849E-4</v>
      </c>
      <c r="F14" s="328">
        <v>15500</v>
      </c>
      <c r="G14" s="323">
        <f t="shared" si="1"/>
        <v>5.5397926731662805E-4</v>
      </c>
      <c r="H14" s="328">
        <v>4496510.82</v>
      </c>
      <c r="I14" s="323">
        <f t="shared" si="2"/>
        <v>6.5828688150107765E-4</v>
      </c>
      <c r="J14" s="322">
        <v>829667.52999999991</v>
      </c>
      <c r="K14" s="323">
        <f t="shared" si="3"/>
        <v>5.7416886379690164E-4</v>
      </c>
      <c r="L14" s="328">
        <v>4529748.87</v>
      </c>
      <c r="M14" s="323">
        <f t="shared" si="4"/>
        <v>1.0483400208357151E-3</v>
      </c>
      <c r="N14" s="328">
        <v>8015.2</v>
      </c>
      <c r="O14" s="329">
        <v>55</v>
      </c>
      <c r="Q14" s="423"/>
    </row>
    <row r="15" spans="1:17" s="325" customFormat="1" ht="26.4" x14ac:dyDescent="0.3">
      <c r="B15" s="326">
        <v>10</v>
      </c>
      <c r="C15" s="327" t="s">
        <v>155</v>
      </c>
      <c r="D15" s="322">
        <v>60560134.369999997</v>
      </c>
      <c r="E15" s="323">
        <f t="shared" si="0"/>
        <v>7.293244469450579E-3</v>
      </c>
      <c r="F15" s="328">
        <v>175171.35</v>
      </c>
      <c r="G15" s="323">
        <f t="shared" si="1"/>
        <v>6.2607287824428788E-3</v>
      </c>
      <c r="H15" s="328">
        <v>51277326.820000008</v>
      </c>
      <c r="I15" s="323">
        <f t="shared" si="2"/>
        <v>7.5069743886548397E-3</v>
      </c>
      <c r="J15" s="322">
        <v>9107636.2000000011</v>
      </c>
      <c r="K15" s="323">
        <f t="shared" si="3"/>
        <v>6.3029116359772834E-3</v>
      </c>
      <c r="L15" s="328">
        <v>21440306.57</v>
      </c>
      <c r="M15" s="323">
        <f t="shared" si="4"/>
        <v>4.9620259492040939E-3</v>
      </c>
      <c r="N15" s="328">
        <v>340702.17</v>
      </c>
      <c r="O15" s="329">
        <v>129</v>
      </c>
      <c r="Q15" s="423"/>
    </row>
    <row r="16" spans="1:17" s="325" customFormat="1" ht="26.4" x14ac:dyDescent="0.3">
      <c r="B16" s="326">
        <v>11</v>
      </c>
      <c r="C16" s="327" t="s">
        <v>156</v>
      </c>
      <c r="D16" s="322">
        <v>77738773.129999995</v>
      </c>
      <c r="E16" s="323">
        <f t="shared" si="0"/>
        <v>9.3620643859255986E-3</v>
      </c>
      <c r="F16" s="328">
        <v>54255.679999999993</v>
      </c>
      <c r="G16" s="323">
        <f t="shared" si="1"/>
        <v>1.9391304422042212E-3</v>
      </c>
      <c r="H16" s="328">
        <v>46993260.730000004</v>
      </c>
      <c r="I16" s="323">
        <f t="shared" si="2"/>
        <v>6.879789306838309E-3</v>
      </c>
      <c r="J16" s="322">
        <v>30691256.719999999</v>
      </c>
      <c r="K16" s="323">
        <f t="shared" si="3"/>
        <v>2.1239789870312779E-2</v>
      </c>
      <c r="L16" s="328">
        <v>63069348.829999998</v>
      </c>
      <c r="M16" s="323">
        <f t="shared" si="4"/>
        <v>1.4596421206577217E-2</v>
      </c>
      <c r="N16" s="328">
        <v>100322.94</v>
      </c>
      <c r="O16" s="329">
        <v>236</v>
      </c>
      <c r="Q16" s="423"/>
    </row>
    <row r="17" spans="2:17" s="325" customFormat="1" ht="26.4" x14ac:dyDescent="0.3">
      <c r="B17" s="326">
        <v>12</v>
      </c>
      <c r="C17" s="327" t="s">
        <v>157</v>
      </c>
      <c r="D17" s="322">
        <v>39338951.399999999</v>
      </c>
      <c r="E17" s="323">
        <f t="shared" si="0"/>
        <v>4.7375817890219635E-3</v>
      </c>
      <c r="F17" s="328">
        <v>3377264.45</v>
      </c>
      <c r="G17" s="323">
        <f t="shared" si="1"/>
        <v>0.12070545068035451</v>
      </c>
      <c r="H17" s="328">
        <v>24714167.789999988</v>
      </c>
      <c r="I17" s="323">
        <f t="shared" si="2"/>
        <v>3.6181415089697197E-3</v>
      </c>
      <c r="J17" s="322">
        <v>11247519.159999989</v>
      </c>
      <c r="K17" s="323">
        <f t="shared" si="3"/>
        <v>7.7838110605956533E-3</v>
      </c>
      <c r="L17" s="328">
        <v>34349873.810000002</v>
      </c>
      <c r="M17" s="323">
        <f t="shared" si="4"/>
        <v>7.9497447781646195E-3</v>
      </c>
      <c r="N17" s="328">
        <v>248433.28</v>
      </c>
      <c r="O17" s="329">
        <v>563</v>
      </c>
      <c r="Q17" s="423"/>
    </row>
    <row r="18" spans="2:17" s="325" customFormat="1" ht="26.4" x14ac:dyDescent="0.3">
      <c r="B18" s="326">
        <v>13</v>
      </c>
      <c r="C18" s="327" t="s">
        <v>158</v>
      </c>
      <c r="D18" s="322">
        <v>31753964.670000002</v>
      </c>
      <c r="E18" s="323">
        <f t="shared" si="0"/>
        <v>3.8241234043121658E-3</v>
      </c>
      <c r="F18" s="328">
        <v>128215.2</v>
      </c>
      <c r="G18" s="323">
        <f t="shared" si="1"/>
        <v>4.5824879067648348E-3</v>
      </c>
      <c r="H18" s="328">
        <v>23390404.570000008</v>
      </c>
      <c r="I18" s="323">
        <f t="shared" si="2"/>
        <v>3.424343251426638E-3</v>
      </c>
      <c r="J18" s="322">
        <v>8235344.9000000004</v>
      </c>
      <c r="K18" s="323">
        <f t="shared" si="3"/>
        <v>5.6992451231743504E-3</v>
      </c>
      <c r="L18" s="328">
        <v>28511079.030000001</v>
      </c>
      <c r="M18" s="323">
        <f t="shared" si="4"/>
        <v>6.5984464132906604E-3</v>
      </c>
      <c r="N18" s="328">
        <v>258031.55</v>
      </c>
      <c r="O18" s="329">
        <v>101</v>
      </c>
      <c r="Q18" s="423"/>
    </row>
    <row r="19" spans="2:17" s="325" customFormat="1" ht="26.4" x14ac:dyDescent="0.3">
      <c r="B19" s="326">
        <v>14</v>
      </c>
      <c r="C19" s="327" t="s">
        <v>159</v>
      </c>
      <c r="D19" s="322">
        <v>252765362.11000001</v>
      </c>
      <c r="E19" s="323">
        <f t="shared" si="0"/>
        <v>3.0440480333389832E-2</v>
      </c>
      <c r="F19" s="328">
        <v>152021.79999999999</v>
      </c>
      <c r="G19" s="323">
        <f t="shared" si="1"/>
        <v>5.4333500245261268E-3</v>
      </c>
      <c r="H19" s="328">
        <v>207804763.14999998</v>
      </c>
      <c r="I19" s="323">
        <f t="shared" si="2"/>
        <v>3.0422510913714097E-2</v>
      </c>
      <c r="J19" s="322">
        <v>44808577.160000004</v>
      </c>
      <c r="K19" s="323">
        <f t="shared" si="3"/>
        <v>3.1009638085165273E-2</v>
      </c>
      <c r="L19" s="328">
        <v>164237153.06999999</v>
      </c>
      <c r="M19" s="323">
        <f t="shared" si="4"/>
        <v>3.8010138180442292E-2</v>
      </c>
      <c r="N19" s="328">
        <v>204177.97</v>
      </c>
      <c r="O19" s="329">
        <v>120</v>
      </c>
      <c r="Q19" s="423"/>
    </row>
    <row r="20" spans="2:17" s="325" customFormat="1" ht="26.4" x14ac:dyDescent="0.3">
      <c r="B20" s="326">
        <v>15</v>
      </c>
      <c r="C20" s="327" t="s">
        <v>160</v>
      </c>
      <c r="D20" s="322">
        <v>100688172.26000001</v>
      </c>
      <c r="E20" s="323">
        <f t="shared" si="0"/>
        <v>1.2125855781424883E-2</v>
      </c>
      <c r="F20" s="328">
        <v>140886.99</v>
      </c>
      <c r="G20" s="323">
        <f t="shared" si="1"/>
        <v>5.0353852577190387E-3</v>
      </c>
      <c r="H20" s="328">
        <v>96788806.810000107</v>
      </c>
      <c r="I20" s="323">
        <f t="shared" si="2"/>
        <v>1.4169831753938765E-2</v>
      </c>
      <c r="J20" s="322">
        <v>3758478.46</v>
      </c>
      <c r="K20" s="323">
        <f t="shared" si="3"/>
        <v>2.6010434649447215E-3</v>
      </c>
      <c r="L20" s="328">
        <v>84121080.469999999</v>
      </c>
      <c r="M20" s="323">
        <f t="shared" si="4"/>
        <v>1.946851752349853E-2</v>
      </c>
      <c r="N20" s="328">
        <v>70537.460000000006</v>
      </c>
      <c r="O20" s="329">
        <v>923</v>
      </c>
      <c r="Q20" s="423"/>
    </row>
    <row r="21" spans="2:17" s="325" customFormat="1" ht="26.4" x14ac:dyDescent="0.3">
      <c r="B21" s="326">
        <v>16</v>
      </c>
      <c r="C21" s="327" t="s">
        <v>161</v>
      </c>
      <c r="D21" s="322">
        <v>10609196.57</v>
      </c>
      <c r="E21" s="323">
        <f t="shared" si="0"/>
        <v>1.2776633508890702E-3</v>
      </c>
      <c r="F21" s="328">
        <v>3904.3</v>
      </c>
      <c r="G21" s="323">
        <f t="shared" si="1"/>
        <v>1.3954201634737491E-4</v>
      </c>
      <c r="H21" s="328">
        <v>684503.21</v>
      </c>
      <c r="I21" s="323">
        <f t="shared" si="2"/>
        <v>1.002109194276057E-4</v>
      </c>
      <c r="J21" s="322">
        <v>9920789.0599999968</v>
      </c>
      <c r="K21" s="323">
        <f t="shared" si="3"/>
        <v>6.8656515731656161E-3</v>
      </c>
      <c r="L21" s="328">
        <v>10608134.119999999</v>
      </c>
      <c r="M21" s="323">
        <f t="shared" si="4"/>
        <v>2.4550878787213781E-3</v>
      </c>
      <c r="N21" s="328">
        <v>213316.11</v>
      </c>
      <c r="O21" s="329">
        <v>254</v>
      </c>
      <c r="Q21" s="423"/>
    </row>
    <row r="22" spans="2:17" s="325" customFormat="1" ht="26.4" x14ac:dyDescent="0.3">
      <c r="B22" s="326">
        <v>17</v>
      </c>
      <c r="C22" s="327" t="s">
        <v>162</v>
      </c>
      <c r="D22" s="322">
        <v>103837919.87</v>
      </c>
      <c r="E22" s="323">
        <f t="shared" si="0"/>
        <v>1.2505179235307069E-2</v>
      </c>
      <c r="F22" s="328">
        <v>445503.80000000005</v>
      </c>
      <c r="G22" s="323">
        <f t="shared" si="1"/>
        <v>1.5922572174888624E-2</v>
      </c>
      <c r="H22" s="328">
        <v>92340005.770000011</v>
      </c>
      <c r="I22" s="323">
        <f t="shared" si="2"/>
        <v>1.3518529559798728E-2</v>
      </c>
      <c r="J22" s="322">
        <v>11052410.300000001</v>
      </c>
      <c r="K22" s="323">
        <f t="shared" si="3"/>
        <v>7.6487865737835661E-3</v>
      </c>
      <c r="L22" s="328">
        <v>52957963.409999996</v>
      </c>
      <c r="M22" s="323">
        <f t="shared" si="4"/>
        <v>1.2256298099072419E-2</v>
      </c>
      <c r="N22" s="328">
        <v>236643.31</v>
      </c>
      <c r="O22" s="329">
        <v>519</v>
      </c>
      <c r="Q22" s="423"/>
    </row>
    <row r="23" spans="2:17" s="325" customFormat="1" ht="26.4" x14ac:dyDescent="0.3">
      <c r="B23" s="326">
        <v>18</v>
      </c>
      <c r="C23" s="327" t="s">
        <v>163</v>
      </c>
      <c r="D23" s="322">
        <v>25979252.57</v>
      </c>
      <c r="E23" s="323">
        <f t="shared" si="0"/>
        <v>3.1286760192604946E-3</v>
      </c>
      <c r="F23" s="328">
        <v>90894.32</v>
      </c>
      <c r="G23" s="323">
        <f t="shared" si="1"/>
        <v>3.2486173417318152E-3</v>
      </c>
      <c r="H23" s="328">
        <v>13381485.419999998</v>
      </c>
      <c r="I23" s="323">
        <f t="shared" si="2"/>
        <v>1.959042613175328E-3</v>
      </c>
      <c r="J23" s="322">
        <v>12506872.830000002</v>
      </c>
      <c r="K23" s="323">
        <f t="shared" si="3"/>
        <v>8.6553428967546097E-3</v>
      </c>
      <c r="L23" s="328">
        <v>20180920.18</v>
      </c>
      <c r="M23" s="323">
        <f t="shared" si="4"/>
        <v>4.6705605297684208E-3</v>
      </c>
      <c r="N23" s="328">
        <v>147174.99</v>
      </c>
      <c r="O23" s="329">
        <v>605</v>
      </c>
      <c r="Q23" s="423"/>
    </row>
    <row r="24" spans="2:17" s="325" customFormat="1" ht="26.4" x14ac:dyDescent="0.3">
      <c r="B24" s="326">
        <v>19</v>
      </c>
      <c r="C24" s="327" t="s">
        <v>164</v>
      </c>
      <c r="D24" s="322">
        <v>688388141.89999998</v>
      </c>
      <c r="E24" s="323">
        <f t="shared" si="0"/>
        <v>8.2902441696605753E-2</v>
      </c>
      <c r="F24" s="328">
        <v>409942.01</v>
      </c>
      <c r="G24" s="323">
        <f t="shared" si="1"/>
        <v>1.4651572538200376E-2</v>
      </c>
      <c r="H24" s="328">
        <v>565321305.91000009</v>
      </c>
      <c r="I24" s="323">
        <f t="shared" si="2"/>
        <v>8.2762749698801055E-2</v>
      </c>
      <c r="J24" s="322">
        <v>122656893.98</v>
      </c>
      <c r="K24" s="323">
        <f t="shared" si="3"/>
        <v>8.488432644019904E-2</v>
      </c>
      <c r="L24" s="328">
        <v>418871969.13</v>
      </c>
      <c r="M24" s="323">
        <f t="shared" si="4"/>
        <v>9.6941411422051135E-2</v>
      </c>
      <c r="N24" s="328">
        <v>261991.74</v>
      </c>
      <c r="O24" s="329">
        <v>426</v>
      </c>
      <c r="Q24" s="423"/>
    </row>
    <row r="25" spans="2:17" s="325" customFormat="1" ht="26.4" x14ac:dyDescent="0.3">
      <c r="B25" s="326">
        <v>20</v>
      </c>
      <c r="C25" s="327" t="s">
        <v>165</v>
      </c>
      <c r="D25" s="322">
        <v>291934869.87</v>
      </c>
      <c r="E25" s="323">
        <f t="shared" si="0"/>
        <v>3.5157656059856462E-2</v>
      </c>
      <c r="F25" s="328">
        <v>1081050.8399999999</v>
      </c>
      <c r="G25" s="323">
        <f t="shared" si="1"/>
        <v>3.8637403372595178E-2</v>
      </c>
      <c r="H25" s="328">
        <v>229868022.94999957</v>
      </c>
      <c r="I25" s="323">
        <f t="shared" si="2"/>
        <v>3.3652560850409199E-2</v>
      </c>
      <c r="J25" s="322">
        <v>60985796.080000006</v>
      </c>
      <c r="K25" s="323">
        <f t="shared" si="3"/>
        <v>4.2205032711118806E-2</v>
      </c>
      <c r="L25" s="328">
        <v>191298672.13</v>
      </c>
      <c r="M25" s="323">
        <f t="shared" si="4"/>
        <v>4.4273106452943127E-2</v>
      </c>
      <c r="N25" s="328">
        <v>533372.06999999995</v>
      </c>
      <c r="O25" s="329">
        <v>2864</v>
      </c>
      <c r="Q25" s="423"/>
    </row>
    <row r="26" spans="2:17" s="325" customFormat="1" ht="26.4" x14ac:dyDescent="0.3">
      <c r="B26" s="326">
        <v>21</v>
      </c>
      <c r="C26" s="327" t="s">
        <v>166</v>
      </c>
      <c r="D26" s="322">
        <v>6820538.7999999998</v>
      </c>
      <c r="E26" s="323">
        <f t="shared" si="0"/>
        <v>8.213960784475236E-4</v>
      </c>
      <c r="F26" s="328">
        <v>47003.369999999995</v>
      </c>
      <c r="G26" s="323">
        <f t="shared" si="1"/>
        <v>1.6799285467104757E-3</v>
      </c>
      <c r="H26" s="328">
        <v>5607230.8200000003</v>
      </c>
      <c r="I26" s="323">
        <f t="shared" si="2"/>
        <v>8.2089572073008605E-4</v>
      </c>
      <c r="J26" s="322">
        <v>1166304.6100000001</v>
      </c>
      <c r="K26" s="323">
        <f t="shared" si="3"/>
        <v>8.0713752021220912E-4</v>
      </c>
      <c r="L26" s="328">
        <v>3531832.66</v>
      </c>
      <c r="M26" s="323">
        <f t="shared" si="4"/>
        <v>8.1738781346010021E-4</v>
      </c>
      <c r="N26" s="328">
        <v>22952.93</v>
      </c>
      <c r="O26" s="329">
        <v>153</v>
      </c>
      <c r="Q26" s="423"/>
    </row>
    <row r="27" spans="2:17" s="325" customFormat="1" ht="26.4" x14ac:dyDescent="0.3">
      <c r="B27" s="326">
        <v>22</v>
      </c>
      <c r="C27" s="327" t="s">
        <v>167</v>
      </c>
      <c r="D27" s="322">
        <v>234056487.72</v>
      </c>
      <c r="E27" s="323">
        <f t="shared" si="0"/>
        <v>2.8187374456165981E-2</v>
      </c>
      <c r="F27" s="328">
        <v>261319.35</v>
      </c>
      <c r="G27" s="323">
        <f t="shared" si="1"/>
        <v>9.3397098095908057E-3</v>
      </c>
      <c r="H27" s="328">
        <v>182915549.68000001</v>
      </c>
      <c r="I27" s="323">
        <f t="shared" si="2"/>
        <v>2.6778742806828747E-2</v>
      </c>
      <c r="J27" s="322">
        <v>50879618.689999998</v>
      </c>
      <c r="K27" s="323">
        <f t="shared" si="3"/>
        <v>3.5211083714047367E-2</v>
      </c>
      <c r="L27" s="328">
        <v>162927784.44</v>
      </c>
      <c r="M27" s="323">
        <f t="shared" si="4"/>
        <v>3.7707105147872469E-2</v>
      </c>
      <c r="N27" s="328">
        <v>66649.39</v>
      </c>
      <c r="O27" s="329">
        <v>445</v>
      </c>
      <c r="Q27" s="423"/>
    </row>
    <row r="28" spans="2:17" s="325" customFormat="1" ht="26.4" x14ac:dyDescent="0.3">
      <c r="B28" s="326">
        <v>23</v>
      </c>
      <c r="C28" s="327" t="s">
        <v>168</v>
      </c>
      <c r="D28" s="322">
        <v>41534332.75</v>
      </c>
      <c r="E28" s="323">
        <f t="shared" si="0"/>
        <v>5.0019711114002528E-3</v>
      </c>
      <c r="F28" s="328">
        <v>3543927.5000000014</v>
      </c>
      <c r="G28" s="323">
        <f t="shared" si="1"/>
        <v>0.12666208773375809</v>
      </c>
      <c r="H28" s="328">
        <v>4645262.589999998</v>
      </c>
      <c r="I28" s="323">
        <f t="shared" si="2"/>
        <v>6.8006406445714229E-4</v>
      </c>
      <c r="J28" s="322">
        <v>33345142.660000011</v>
      </c>
      <c r="K28" s="323">
        <f t="shared" si="3"/>
        <v>2.3076403477231177E-2</v>
      </c>
      <c r="L28" s="328">
        <v>41408961.369999997</v>
      </c>
      <c r="M28" s="323">
        <f t="shared" si="4"/>
        <v>9.5834609536336445E-3</v>
      </c>
      <c r="N28" s="328">
        <v>504075.02</v>
      </c>
      <c r="O28" s="329">
        <v>2610</v>
      </c>
      <c r="Q28" s="423"/>
    </row>
    <row r="29" spans="2:17" s="325" customFormat="1" ht="26.4" x14ac:dyDescent="0.3">
      <c r="B29" s="326">
        <v>24</v>
      </c>
      <c r="C29" s="327" t="s">
        <v>169</v>
      </c>
      <c r="D29" s="322">
        <v>2355503859.4099998</v>
      </c>
      <c r="E29" s="323">
        <f t="shared" si="0"/>
        <v>0.28367284310256852</v>
      </c>
      <c r="F29" s="328">
        <v>1567722.4500000002</v>
      </c>
      <c r="G29" s="323">
        <f t="shared" si="1"/>
        <v>5.6031337690763176E-2</v>
      </c>
      <c r="H29" s="328">
        <v>1977587877.7700005</v>
      </c>
      <c r="I29" s="323">
        <f t="shared" si="2"/>
        <v>0.28951785263391133</v>
      </c>
      <c r="J29" s="322">
        <v>376348259.18999994</v>
      </c>
      <c r="K29" s="323">
        <f t="shared" si="3"/>
        <v>0.26045065590437672</v>
      </c>
      <c r="L29" s="328">
        <v>1081929268.3800001</v>
      </c>
      <c r="M29" s="323">
        <f t="shared" si="4"/>
        <v>0.25039572486415995</v>
      </c>
      <c r="N29" s="328">
        <v>1196431.55</v>
      </c>
      <c r="O29" s="329">
        <v>2295</v>
      </c>
      <c r="Q29" s="423"/>
    </row>
    <row r="30" spans="2:17" s="325" customFormat="1" ht="26.4" x14ac:dyDescent="0.3">
      <c r="B30" s="326">
        <v>25</v>
      </c>
      <c r="C30" s="327" t="s">
        <v>170</v>
      </c>
      <c r="D30" s="322">
        <v>146221769.80000001</v>
      </c>
      <c r="E30" s="323">
        <f t="shared" si="0"/>
        <v>1.7609457525170378E-2</v>
      </c>
      <c r="F30" s="328">
        <v>8001660.2400000002</v>
      </c>
      <c r="G30" s="323">
        <f t="shared" si="1"/>
        <v>0.28598412110140609</v>
      </c>
      <c r="H30" s="328">
        <v>94488861.909999982</v>
      </c>
      <c r="I30" s="323">
        <f t="shared" si="2"/>
        <v>1.3833120998321059E-2</v>
      </c>
      <c r="J30" s="322">
        <v>43731247.650000006</v>
      </c>
      <c r="K30" s="323">
        <f t="shared" si="3"/>
        <v>3.026407550940487E-2</v>
      </c>
      <c r="L30" s="328">
        <v>93130979.310000002</v>
      </c>
      <c r="M30" s="323">
        <f t="shared" si="4"/>
        <v>2.1553718670124854E-2</v>
      </c>
      <c r="N30" s="328">
        <v>926999.14</v>
      </c>
      <c r="O30" s="329">
        <v>702</v>
      </c>
      <c r="Q30" s="423"/>
    </row>
    <row r="31" spans="2:17" s="325" customFormat="1" ht="26.4" x14ac:dyDescent="0.3">
      <c r="B31" s="326">
        <v>26</v>
      </c>
      <c r="C31" s="327" t="s">
        <v>171</v>
      </c>
      <c r="D31" s="322">
        <v>595584.32999999996</v>
      </c>
      <c r="E31" s="323">
        <f t="shared" si="0"/>
        <v>7.1726097804296018E-5</v>
      </c>
      <c r="F31" s="328">
        <v>97509.33</v>
      </c>
      <c r="G31" s="323">
        <f t="shared" si="1"/>
        <v>3.4850417541893745E-3</v>
      </c>
      <c r="H31" s="328">
        <v>378325.29000000004</v>
      </c>
      <c r="I31" s="323">
        <f t="shared" si="2"/>
        <v>5.5386628725401543E-5</v>
      </c>
      <c r="J31" s="322">
        <v>119749.70999999999</v>
      </c>
      <c r="K31" s="323">
        <f t="shared" si="3"/>
        <v>8.2872418703318994E-5</v>
      </c>
      <c r="L31" s="328">
        <v>561383.27</v>
      </c>
      <c r="M31" s="323">
        <f t="shared" si="4"/>
        <v>1.2992343855226172E-4</v>
      </c>
      <c r="N31" s="328">
        <v>4698.22</v>
      </c>
      <c r="O31" s="329">
        <v>23</v>
      </c>
      <c r="Q31" s="423"/>
    </row>
    <row r="32" spans="2:17" s="325" customFormat="1" ht="26.4" x14ac:dyDescent="0.3">
      <c r="B32" s="326">
        <v>27</v>
      </c>
      <c r="C32" s="321" t="s">
        <v>172</v>
      </c>
      <c r="D32" s="322">
        <v>15875526.01</v>
      </c>
      <c r="E32" s="323">
        <f t="shared" si="0"/>
        <v>1.9118863172372337E-3</v>
      </c>
      <c r="F32" s="322">
        <v>35034.800000000003</v>
      </c>
      <c r="G32" s="323">
        <f t="shared" si="1"/>
        <v>1.2521646990054584E-3</v>
      </c>
      <c r="H32" s="322">
        <v>12000929.719999999</v>
      </c>
      <c r="I32" s="323">
        <f t="shared" si="2"/>
        <v>1.7569299656422042E-3</v>
      </c>
      <c r="J32" s="322">
        <v>3839561.49</v>
      </c>
      <c r="K32" s="323">
        <f t="shared" si="3"/>
        <v>2.657156726612694E-3</v>
      </c>
      <c r="L32" s="328">
        <v>11510792.5</v>
      </c>
      <c r="M32" s="323">
        <f t="shared" si="4"/>
        <v>2.6639941408684747E-3</v>
      </c>
      <c r="N32" s="322">
        <v>12865.5</v>
      </c>
      <c r="O32" s="324">
        <v>87</v>
      </c>
      <c r="Q32" s="423"/>
    </row>
    <row r="33" spans="2:17" s="325" customFormat="1" ht="20.25" customHeight="1" x14ac:dyDescent="0.3">
      <c r="B33" s="330"/>
      <c r="C33" s="331"/>
      <c r="D33" s="332"/>
      <c r="E33" s="333"/>
      <c r="F33" s="332"/>
      <c r="G33" s="333"/>
      <c r="H33" s="332"/>
      <c r="I33" s="333"/>
      <c r="J33" s="332"/>
      <c r="K33" s="333"/>
      <c r="L33" s="332"/>
      <c r="M33" s="333"/>
      <c r="N33" s="334"/>
      <c r="O33" s="335"/>
      <c r="Q33" s="423"/>
    </row>
    <row r="34" spans="2:17" s="341" customFormat="1" ht="31.8" x14ac:dyDescent="0.3">
      <c r="B34" s="336" t="s">
        <v>173</v>
      </c>
      <c r="C34" s="337"/>
      <c r="D34" s="338">
        <f>SUM(D6:D33)</f>
        <v>5401775984.9799995</v>
      </c>
      <c r="E34" s="339">
        <f t="shared" si="0"/>
        <v>0.65053476577460134</v>
      </c>
      <c r="F34" s="338">
        <f>SUM(F6:F32)</f>
        <v>27979386.440000001</v>
      </c>
      <c r="G34" s="339">
        <f t="shared" si="1"/>
        <v>1</v>
      </c>
      <c r="H34" s="338">
        <f>SUM(H6:H32)</f>
        <v>4193317012.9099998</v>
      </c>
      <c r="I34" s="339">
        <f t="shared" si="2"/>
        <v>0.61389946340081036</v>
      </c>
      <c r="J34" s="338">
        <f>SUM(J6:J32)</f>
        <v>1180479585.6299999</v>
      </c>
      <c r="K34" s="339">
        <f t="shared" si="3"/>
        <v>0.81694726852407296</v>
      </c>
      <c r="L34" s="338">
        <f>SUM(L6:L32)</f>
        <v>3122371880.1500006</v>
      </c>
      <c r="M34" s="339">
        <f t="shared" si="4"/>
        <v>0.72262447562425303</v>
      </c>
      <c r="N34" s="338">
        <f>SUM(N6:N32)</f>
        <v>8439053.8200000003</v>
      </c>
      <c r="O34" s="340">
        <f>SUM(O6:O33)</f>
        <v>21144</v>
      </c>
      <c r="Q34" s="423"/>
    </row>
    <row r="35" spans="2:17" ht="26.4" x14ac:dyDescent="0.3">
      <c r="B35" s="342"/>
      <c r="C35" s="342"/>
      <c r="D35" s="343"/>
      <c r="E35" s="344"/>
      <c r="F35" s="343"/>
      <c r="G35" s="344"/>
      <c r="H35" s="343"/>
      <c r="I35" s="344"/>
      <c r="J35" s="343"/>
      <c r="K35" s="344"/>
      <c r="L35" s="343"/>
      <c r="M35" s="344"/>
      <c r="N35" s="345"/>
      <c r="O35" s="346"/>
      <c r="Q35" s="423"/>
    </row>
    <row r="36" spans="2:17" ht="26.4" customHeight="1" x14ac:dyDescent="0.3">
      <c r="B36" s="460" t="s">
        <v>174</v>
      </c>
      <c r="C36" s="460"/>
      <c r="D36" s="459" t="s">
        <v>136</v>
      </c>
      <c r="E36" s="459" t="s">
        <v>76</v>
      </c>
      <c r="F36" s="459" t="s">
        <v>137</v>
      </c>
      <c r="G36" s="459" t="s">
        <v>76</v>
      </c>
      <c r="H36" s="459" t="s">
        <v>138</v>
      </c>
      <c r="I36" s="459" t="s">
        <v>76</v>
      </c>
      <c r="J36" s="459" t="s">
        <v>139</v>
      </c>
      <c r="K36" s="459" t="s">
        <v>76</v>
      </c>
      <c r="L36" s="459" t="s">
        <v>140</v>
      </c>
      <c r="M36" s="459" t="s">
        <v>76</v>
      </c>
      <c r="N36" s="459" t="s">
        <v>141</v>
      </c>
      <c r="O36" s="459" t="s">
        <v>142</v>
      </c>
      <c r="Q36" s="423"/>
    </row>
    <row r="37" spans="2:17" ht="76.95" customHeight="1" x14ac:dyDescent="0.3">
      <c r="B37" s="460"/>
      <c r="C37" s="460"/>
      <c r="D37" s="459"/>
      <c r="E37" s="459"/>
      <c r="F37" s="461"/>
      <c r="G37" s="459"/>
      <c r="H37" s="459"/>
      <c r="I37" s="459"/>
      <c r="J37" s="459"/>
      <c r="K37" s="459"/>
      <c r="L37" s="459" t="s">
        <v>143</v>
      </c>
      <c r="M37" s="459"/>
      <c r="N37" s="459" t="s">
        <v>144</v>
      </c>
      <c r="O37" s="459" t="s">
        <v>145</v>
      </c>
      <c r="Q37" s="423"/>
    </row>
    <row r="38" spans="2:17" ht="15.6" customHeight="1" x14ac:dyDescent="0.3">
      <c r="B38" s="460"/>
      <c r="C38" s="460"/>
      <c r="D38" s="459"/>
      <c r="E38" s="459"/>
      <c r="F38" s="461"/>
      <c r="G38" s="459"/>
      <c r="H38" s="459"/>
      <c r="I38" s="459"/>
      <c r="J38" s="459"/>
      <c r="K38" s="459"/>
      <c r="L38" s="459"/>
      <c r="M38" s="459"/>
      <c r="N38" s="459"/>
      <c r="O38" s="459"/>
      <c r="Q38" s="423"/>
    </row>
    <row r="39" spans="2:17" s="325" customFormat="1" ht="26.4" x14ac:dyDescent="0.3">
      <c r="B39" s="320">
        <v>1</v>
      </c>
      <c r="C39" s="321" t="s">
        <v>175</v>
      </c>
      <c r="D39" s="322">
        <v>0</v>
      </c>
      <c r="E39" s="323">
        <f t="shared" ref="E39:E46" si="5">D39/$D$54</f>
        <v>0</v>
      </c>
      <c r="F39" s="322">
        <v>0</v>
      </c>
      <c r="G39" s="323">
        <f t="shared" ref="G39:G46" si="6">F39/$F$54</f>
        <v>0</v>
      </c>
      <c r="H39" s="322">
        <v>0</v>
      </c>
      <c r="I39" s="323">
        <f t="shared" ref="I39:I46" si="7">H39/$H$54</f>
        <v>0</v>
      </c>
      <c r="J39" s="322">
        <v>0</v>
      </c>
      <c r="K39" s="323">
        <f t="shared" ref="K39:K46" si="8">J39/$J$54</f>
        <v>0</v>
      </c>
      <c r="L39" s="322">
        <v>0</v>
      </c>
      <c r="M39" s="323">
        <f t="shared" ref="M39:M46" si="9">L39/$L$54</f>
        <v>0</v>
      </c>
      <c r="N39" s="322">
        <v>0</v>
      </c>
      <c r="O39" s="324">
        <v>0</v>
      </c>
      <c r="Q39" s="423"/>
    </row>
    <row r="40" spans="2:17" s="325" customFormat="1" ht="26.4" x14ac:dyDescent="0.3">
      <c r="B40" s="320">
        <v>2</v>
      </c>
      <c r="C40" s="321" t="s">
        <v>176</v>
      </c>
      <c r="D40" s="322">
        <v>131102500</v>
      </c>
      <c r="E40" s="323">
        <f t="shared" si="5"/>
        <v>1.5788646987048363E-2</v>
      </c>
      <c r="F40" s="322">
        <v>0</v>
      </c>
      <c r="G40" s="323">
        <f t="shared" si="6"/>
        <v>0</v>
      </c>
      <c r="H40" s="322">
        <v>124852500</v>
      </c>
      <c r="I40" s="323">
        <f t="shared" si="7"/>
        <v>1.8278342066263123E-2</v>
      </c>
      <c r="J40" s="322">
        <v>6250000</v>
      </c>
      <c r="K40" s="323">
        <f t="shared" si="8"/>
        <v>4.3252932879398517E-3</v>
      </c>
      <c r="L40" s="322">
        <v>56943780.780000001</v>
      </c>
      <c r="M40" s="323">
        <f t="shared" si="9"/>
        <v>1.3178753622465079E-2</v>
      </c>
      <c r="N40" s="322">
        <v>0</v>
      </c>
      <c r="O40" s="324">
        <v>45</v>
      </c>
      <c r="Q40" s="423"/>
    </row>
    <row r="41" spans="2:17" s="325" customFormat="1" ht="26.4" x14ac:dyDescent="0.3">
      <c r="B41" s="326">
        <v>3</v>
      </c>
      <c r="C41" s="327" t="s">
        <v>177</v>
      </c>
      <c r="D41" s="322">
        <v>286819500</v>
      </c>
      <c r="E41" s="323">
        <f t="shared" si="5"/>
        <v>3.4541613123332648E-2</v>
      </c>
      <c r="F41" s="328">
        <v>0</v>
      </c>
      <c r="G41" s="323">
        <f t="shared" si="6"/>
        <v>0</v>
      </c>
      <c r="H41" s="328">
        <v>286819500</v>
      </c>
      <c r="I41" s="323">
        <f t="shared" si="7"/>
        <v>4.1990227927150486E-2</v>
      </c>
      <c r="J41" s="328">
        <v>0</v>
      </c>
      <c r="K41" s="323">
        <f t="shared" si="8"/>
        <v>0</v>
      </c>
      <c r="L41" s="328">
        <v>89804705.469999999</v>
      </c>
      <c r="M41" s="323">
        <f t="shared" si="9"/>
        <v>2.078390425285653E-2</v>
      </c>
      <c r="N41" s="328">
        <v>0</v>
      </c>
      <c r="O41" s="329">
        <v>128</v>
      </c>
      <c r="Q41" s="423"/>
    </row>
    <row r="42" spans="2:17" s="325" customFormat="1" ht="26.4" x14ac:dyDescent="0.3">
      <c r="B42" s="320">
        <v>4</v>
      </c>
      <c r="C42" s="327" t="s">
        <v>178</v>
      </c>
      <c r="D42" s="322">
        <v>49589161.299999997</v>
      </c>
      <c r="E42" s="323">
        <f t="shared" si="5"/>
        <v>5.9720124494155357E-3</v>
      </c>
      <c r="F42" s="328">
        <v>0</v>
      </c>
      <c r="G42" s="323">
        <f t="shared" si="6"/>
        <v>0</v>
      </c>
      <c r="H42" s="328">
        <v>39119190.32</v>
      </c>
      <c r="I42" s="323">
        <f t="shared" si="7"/>
        <v>5.7270294309221615E-3</v>
      </c>
      <c r="J42" s="328">
        <v>10469970.980000004</v>
      </c>
      <c r="K42" s="323">
        <f t="shared" si="8"/>
        <v>7.245711232755048E-3</v>
      </c>
      <c r="L42" s="328">
        <v>27436172.510000002</v>
      </c>
      <c r="M42" s="323">
        <f t="shared" si="9"/>
        <v>6.3496759944631715E-3</v>
      </c>
      <c r="N42" s="328">
        <v>0</v>
      </c>
      <c r="O42" s="329">
        <v>293</v>
      </c>
      <c r="Q42" s="423"/>
    </row>
    <row r="43" spans="2:17" s="325" customFormat="1" ht="26.4" x14ac:dyDescent="0.3">
      <c r="B43" s="326">
        <v>5</v>
      </c>
      <c r="C43" s="327" t="s">
        <v>179</v>
      </c>
      <c r="D43" s="322">
        <v>834499000</v>
      </c>
      <c r="E43" s="323">
        <f t="shared" si="5"/>
        <v>0.10049854214866133</v>
      </c>
      <c r="F43" s="328">
        <v>0</v>
      </c>
      <c r="G43" s="323">
        <f t="shared" si="6"/>
        <v>0</v>
      </c>
      <c r="H43" s="328">
        <v>834144000</v>
      </c>
      <c r="I43" s="323">
        <f t="shared" si="7"/>
        <v>0.12211825445642648</v>
      </c>
      <c r="J43" s="328">
        <v>355000</v>
      </c>
      <c r="K43" s="323">
        <f t="shared" si="8"/>
        <v>2.4567665875498357E-4</v>
      </c>
      <c r="L43" s="328">
        <v>323533284.98000002</v>
      </c>
      <c r="M43" s="323">
        <f t="shared" si="9"/>
        <v>7.4876753756324813E-2</v>
      </c>
      <c r="N43" s="328">
        <v>0</v>
      </c>
      <c r="O43" s="329">
        <v>109</v>
      </c>
      <c r="Q43" s="423"/>
    </row>
    <row r="44" spans="2:17" s="325" customFormat="1" ht="26.4" x14ac:dyDescent="0.3">
      <c r="B44" s="320">
        <v>6</v>
      </c>
      <c r="C44" s="327" t="s">
        <v>180</v>
      </c>
      <c r="D44" s="322">
        <v>129450000</v>
      </c>
      <c r="E44" s="323">
        <f t="shared" si="5"/>
        <v>1.5589636753482281E-2</v>
      </c>
      <c r="F44" s="328">
        <v>0</v>
      </c>
      <c r="G44" s="323">
        <f t="shared" si="6"/>
        <v>0</v>
      </c>
      <c r="H44" s="328">
        <v>129450000</v>
      </c>
      <c r="I44" s="323">
        <f t="shared" si="7"/>
        <v>1.8951413712002253E-2</v>
      </c>
      <c r="J44" s="328">
        <v>0</v>
      </c>
      <c r="K44" s="323">
        <f t="shared" si="8"/>
        <v>0</v>
      </c>
      <c r="L44" s="328">
        <v>67154520.560000002</v>
      </c>
      <c r="M44" s="323">
        <f t="shared" si="9"/>
        <v>1.5541870753440436E-2</v>
      </c>
      <c r="N44" s="328">
        <v>0</v>
      </c>
      <c r="O44" s="329">
        <v>73</v>
      </c>
      <c r="Q44" s="423"/>
    </row>
    <row r="45" spans="2:17" s="325" customFormat="1" ht="26.4" x14ac:dyDescent="0.3">
      <c r="B45" s="320">
        <v>6</v>
      </c>
      <c r="C45" s="327" t="s">
        <v>246</v>
      </c>
      <c r="D45" s="322">
        <v>46096822.07</v>
      </c>
      <c r="E45" s="323">
        <f t="shared" si="5"/>
        <v>5.5514307575218625E-3</v>
      </c>
      <c r="F45" s="328">
        <v>0</v>
      </c>
      <c r="G45" s="323">
        <f t="shared" si="6"/>
        <v>0</v>
      </c>
      <c r="H45" s="328">
        <v>31857643.949999999</v>
      </c>
      <c r="I45" s="323">
        <f t="shared" si="7"/>
        <v>4.6639427608042919E-3</v>
      </c>
      <c r="J45" s="328">
        <v>14239178.119999999</v>
      </c>
      <c r="K45" s="323">
        <f t="shared" si="8"/>
        <v>9.8541794477145592E-3</v>
      </c>
      <c r="L45" s="328">
        <v>45747697.210000001</v>
      </c>
      <c r="M45" s="323">
        <f t="shared" si="9"/>
        <v>1.058759397545087E-2</v>
      </c>
      <c r="N45" s="328">
        <v>0</v>
      </c>
      <c r="O45" s="329">
        <v>12</v>
      </c>
      <c r="Q45" s="423"/>
    </row>
    <row r="46" spans="2:17" s="325" customFormat="1" ht="26.4" x14ac:dyDescent="0.3">
      <c r="B46" s="326">
        <v>7</v>
      </c>
      <c r="C46" s="327" t="s">
        <v>181</v>
      </c>
      <c r="D46" s="322">
        <v>1424260120.25</v>
      </c>
      <c r="E46" s="323">
        <f t="shared" si="5"/>
        <v>0.1715233520059366</v>
      </c>
      <c r="F46" s="328">
        <v>0</v>
      </c>
      <c r="G46" s="323">
        <f t="shared" si="6"/>
        <v>0</v>
      </c>
      <c r="H46" s="328">
        <v>1191065137.6999998</v>
      </c>
      <c r="I46" s="323">
        <f t="shared" si="7"/>
        <v>0.17437132624562093</v>
      </c>
      <c r="J46" s="328">
        <v>233194982.55000004</v>
      </c>
      <c r="K46" s="323">
        <f t="shared" si="8"/>
        <v>0.16138187084876257</v>
      </c>
      <c r="L46" s="328">
        <v>587885517.12</v>
      </c>
      <c r="M46" s="323">
        <f t="shared" si="9"/>
        <v>0.13605697202074604</v>
      </c>
      <c r="N46" s="328">
        <v>0</v>
      </c>
      <c r="O46" s="329">
        <v>212</v>
      </c>
      <c r="Q46" s="423"/>
    </row>
    <row r="47" spans="2:17" ht="26.4" x14ac:dyDescent="0.3">
      <c r="B47" s="347"/>
      <c r="C47" s="347"/>
      <c r="D47" s="348"/>
      <c r="E47" s="349"/>
      <c r="F47" s="348"/>
      <c r="G47" s="349"/>
      <c r="H47" s="348"/>
      <c r="I47" s="349"/>
      <c r="J47" s="348"/>
      <c r="K47" s="349"/>
      <c r="L47" s="348"/>
      <c r="M47" s="349" t="s">
        <v>182</v>
      </c>
      <c r="N47" s="348"/>
      <c r="O47" s="350"/>
      <c r="Q47" s="423"/>
    </row>
    <row r="48" spans="2:17" s="341" customFormat="1" ht="31.8" x14ac:dyDescent="0.3">
      <c r="B48" s="336" t="s">
        <v>183</v>
      </c>
      <c r="C48" s="337"/>
      <c r="D48" s="338">
        <f>SUM(D39:D47)</f>
        <v>2901817103.6199999</v>
      </c>
      <c r="E48" s="339">
        <f t="shared" ref="E48" si="10">D48/$D$54</f>
        <v>0.3494652342253986</v>
      </c>
      <c r="F48" s="338">
        <f>SUM(F39:F46)</f>
        <v>0</v>
      </c>
      <c r="G48" s="339">
        <f t="shared" ref="G48" si="11">F48/$F$54</f>
        <v>0</v>
      </c>
      <c r="H48" s="338">
        <f>SUM(H39:H46)</f>
        <v>2637307971.9699998</v>
      </c>
      <c r="I48" s="339">
        <f t="shared" ref="I48" si="12">H48/$H$54</f>
        <v>0.38610053659918969</v>
      </c>
      <c r="J48" s="338">
        <f>SUM(J39:J46)</f>
        <v>264509131.65000004</v>
      </c>
      <c r="K48" s="339">
        <f t="shared" ref="K48" si="13">J48/$J$54</f>
        <v>0.18305273147592702</v>
      </c>
      <c r="L48" s="338">
        <f>SUM(L39:L46)</f>
        <v>1198505678.6300001</v>
      </c>
      <c r="M48" s="339">
        <f t="shared" ref="M48" si="14">L48/$L$54</f>
        <v>0.27737552437574697</v>
      </c>
      <c r="N48" s="338">
        <f>SUM(N39:N46)</f>
        <v>0</v>
      </c>
      <c r="O48" s="340">
        <f>SUM(O39:O46)</f>
        <v>872</v>
      </c>
      <c r="Q48" s="423"/>
    </row>
    <row r="49" spans="2:17" ht="26.4" hidden="1" x14ac:dyDescent="0.3">
      <c r="B49" s="351"/>
      <c r="C49" s="351"/>
      <c r="D49" s="352"/>
      <c r="E49" s="353"/>
      <c r="F49" s="352"/>
      <c r="G49" s="353"/>
      <c r="H49" s="352"/>
      <c r="I49" s="353"/>
      <c r="J49" s="352"/>
      <c r="K49" s="353"/>
      <c r="L49" s="352"/>
      <c r="M49" s="353"/>
      <c r="N49" s="352"/>
      <c r="O49" s="354"/>
      <c r="Q49" s="423"/>
    </row>
    <row r="50" spans="2:17" ht="26.4" hidden="1" x14ac:dyDescent="0.3">
      <c r="B50" s="351"/>
      <c r="C50" s="351"/>
      <c r="D50" s="352"/>
      <c r="E50" s="353"/>
      <c r="F50" s="352"/>
      <c r="G50" s="353"/>
      <c r="H50" s="352"/>
      <c r="I50" s="353"/>
      <c r="J50" s="352"/>
      <c r="K50" s="353"/>
      <c r="L50" s="352"/>
      <c r="M50" s="353"/>
      <c r="N50" s="352"/>
      <c r="O50" s="354"/>
      <c r="Q50" s="423"/>
    </row>
    <row r="51" spans="2:17" ht="26.4" hidden="1" x14ac:dyDescent="0.3">
      <c r="B51" s="351" t="s">
        <v>184</v>
      </c>
      <c r="C51" s="351"/>
      <c r="D51" s="352">
        <v>0</v>
      </c>
      <c r="E51" s="353">
        <v>0</v>
      </c>
      <c r="F51" s="352">
        <v>0</v>
      </c>
      <c r="G51" s="353">
        <v>0</v>
      </c>
      <c r="H51" s="352">
        <v>0</v>
      </c>
      <c r="I51" s="353">
        <v>0</v>
      </c>
      <c r="J51" s="352">
        <v>0</v>
      </c>
      <c r="K51" s="353">
        <v>0</v>
      </c>
      <c r="L51" s="352">
        <v>0</v>
      </c>
      <c r="M51" s="353">
        <v>0</v>
      </c>
      <c r="N51" s="352">
        <v>0</v>
      </c>
      <c r="O51" s="354">
        <v>0</v>
      </c>
      <c r="Q51" s="423"/>
    </row>
    <row r="52" spans="2:17" ht="26.4" x14ac:dyDescent="0.3">
      <c r="B52" s="351"/>
      <c r="C52" s="351"/>
      <c r="D52" s="352"/>
      <c r="E52" s="353"/>
      <c r="F52" s="352"/>
      <c r="G52" s="353"/>
      <c r="H52" s="352"/>
      <c r="I52" s="353"/>
      <c r="J52" s="352"/>
      <c r="K52" s="353"/>
      <c r="L52" s="352"/>
      <c r="M52" s="353"/>
      <c r="N52" s="352"/>
      <c r="O52" s="354"/>
      <c r="Q52" s="423"/>
    </row>
    <row r="53" spans="2:17" ht="26.4" x14ac:dyDescent="0.3">
      <c r="B53" s="351"/>
      <c r="C53" s="351"/>
      <c r="D53" s="352"/>
      <c r="E53" s="353"/>
      <c r="F53" s="352"/>
      <c r="G53" s="353"/>
      <c r="H53" s="352"/>
      <c r="I53" s="353"/>
      <c r="J53" s="352"/>
      <c r="K53" s="353"/>
      <c r="L53" s="352"/>
      <c r="M53" s="353"/>
      <c r="N53" s="352"/>
      <c r="O53" s="354"/>
      <c r="Q53" s="423"/>
    </row>
    <row r="54" spans="2:17" s="341" customFormat="1" ht="31.8" x14ac:dyDescent="0.3">
      <c r="B54" s="336" t="s">
        <v>185</v>
      </c>
      <c r="C54" s="337"/>
      <c r="D54" s="338">
        <f>D34+D48</f>
        <v>8303593088.5999994</v>
      </c>
      <c r="E54" s="339">
        <f>E48+E34</f>
        <v>1</v>
      </c>
      <c r="F54" s="338">
        <f>F34+F48</f>
        <v>27979386.440000001</v>
      </c>
      <c r="G54" s="339">
        <f>G48+G34</f>
        <v>1</v>
      </c>
      <c r="H54" s="338">
        <f>H34+H48</f>
        <v>6830624984.8799992</v>
      </c>
      <c r="I54" s="339">
        <f>I48+I34</f>
        <v>1</v>
      </c>
      <c r="J54" s="338">
        <f>J34+J48</f>
        <v>1444988717.28</v>
      </c>
      <c r="K54" s="339">
        <f>K48+K34</f>
        <v>1</v>
      </c>
      <c r="L54" s="338">
        <f>L34+L48</f>
        <v>4320877558.7800007</v>
      </c>
      <c r="M54" s="339">
        <f>M48+M34</f>
        <v>1</v>
      </c>
      <c r="N54" s="338">
        <f>N34+N48</f>
        <v>8439053.8200000003</v>
      </c>
      <c r="O54" s="340">
        <f>O34+O48</f>
        <v>22016</v>
      </c>
      <c r="Q54" s="423"/>
    </row>
    <row r="55" spans="2:17" ht="15.6" x14ac:dyDescent="0.3">
      <c r="B55" s="355"/>
      <c r="C55" s="355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</row>
    <row r="56" spans="2:17" ht="28.2" x14ac:dyDescent="0.3">
      <c r="B56" s="357"/>
      <c r="C56" s="358"/>
      <c r="D56" s="358"/>
      <c r="E56" s="359"/>
      <c r="F56" s="359"/>
      <c r="G56" s="358"/>
      <c r="H56" s="359"/>
      <c r="I56" s="358"/>
      <c r="J56" s="359"/>
      <c r="K56" s="358"/>
      <c r="L56" s="358"/>
      <c r="M56" s="358"/>
      <c r="N56" s="358"/>
      <c r="O56" s="358"/>
    </row>
    <row r="57" spans="2:17" x14ac:dyDescent="0.3">
      <c r="D57" s="360"/>
      <c r="E57" s="360"/>
      <c r="F57" s="360"/>
      <c r="H57" s="360"/>
      <c r="J57" s="360"/>
      <c r="L57" s="360"/>
    </row>
    <row r="58" spans="2:17" x14ac:dyDescent="0.3">
      <c r="D58" s="360"/>
      <c r="E58" s="360"/>
      <c r="F58" s="360"/>
      <c r="H58" s="360"/>
      <c r="J58" s="360"/>
      <c r="L58" s="360"/>
    </row>
    <row r="59" spans="2:17" ht="15.6" x14ac:dyDescent="0.3">
      <c r="B59" s="355"/>
      <c r="C59" s="355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</row>
    <row r="60" spans="2:17" ht="28.2" x14ac:dyDescent="0.3">
      <c r="B60" s="357"/>
      <c r="C60" s="358"/>
      <c r="D60" s="359"/>
      <c r="E60" s="359"/>
      <c r="F60" s="359"/>
      <c r="G60" s="358"/>
      <c r="H60" s="359"/>
      <c r="I60" s="358"/>
      <c r="J60" s="359"/>
      <c r="K60" s="358"/>
      <c r="L60" s="359"/>
      <c r="M60" s="358"/>
      <c r="N60" s="358"/>
      <c r="O60" s="358"/>
    </row>
    <row r="61" spans="2:17" x14ac:dyDescent="0.3">
      <c r="D61" s="360"/>
      <c r="E61" s="360"/>
      <c r="F61" s="360"/>
      <c r="H61" s="360"/>
      <c r="J61" s="360"/>
      <c r="L61" s="360"/>
    </row>
    <row r="62" spans="2:17" x14ac:dyDescent="0.3">
      <c r="D62" s="360"/>
      <c r="E62" s="360"/>
      <c r="F62" s="360"/>
      <c r="H62" s="360"/>
      <c r="J62" s="360"/>
      <c r="L62" s="360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1041"/>
  <sheetViews>
    <sheetView showGridLines="0" zoomScale="66" zoomScaleNormal="66" workbookViewId="0">
      <selection sqref="A1:F1"/>
    </sheetView>
  </sheetViews>
  <sheetFormatPr baseColWidth="10" defaultColWidth="11.44140625" defaultRowHeight="17.399999999999999" x14ac:dyDescent="0.3"/>
  <cols>
    <col min="1" max="1" width="88.5546875" style="242" customWidth="1"/>
    <col min="2" max="2" width="17.6640625" style="242" customWidth="1"/>
    <col min="3" max="3" width="16" style="243" customWidth="1"/>
    <col min="4" max="4" width="15.6640625" style="243" customWidth="1"/>
    <col min="5" max="5" width="15.6640625" style="242" customWidth="1"/>
    <col min="6" max="6" width="15.6640625" style="243" customWidth="1"/>
    <col min="7" max="7" width="14.5546875" style="243" customWidth="1"/>
    <col min="8" max="8" width="11" style="400" customWidth="1"/>
    <col min="9" max="9" width="25.44140625" style="242" customWidth="1"/>
    <col min="10" max="10" width="26.6640625" style="242" customWidth="1"/>
    <col min="11" max="11" width="25.88671875" style="242" customWidth="1"/>
    <col min="12" max="12" width="12.109375" style="304" customWidth="1"/>
    <col min="13" max="13" width="16" style="242" bestFit="1" customWidth="1"/>
    <col min="14" max="14" width="19.21875" style="242" bestFit="1" customWidth="1"/>
    <col min="15" max="16384" width="11.44140625" style="242"/>
  </cols>
  <sheetData>
    <row r="1" spans="1:12" s="237" customFormat="1" ht="96" customHeight="1" x14ac:dyDescent="0.3">
      <c r="A1" s="456" t="s">
        <v>500</v>
      </c>
      <c r="B1" s="457"/>
      <c r="C1" s="457"/>
      <c r="D1" s="457"/>
      <c r="E1" s="457"/>
      <c r="F1" s="457"/>
      <c r="G1" s="292"/>
      <c r="H1" s="292"/>
      <c r="I1" s="204"/>
      <c r="J1" s="204"/>
      <c r="K1" s="205"/>
      <c r="L1" s="309"/>
    </row>
    <row r="2" spans="1:12" s="237" customFormat="1" ht="16.95" customHeight="1" x14ac:dyDescent="0.3">
      <c r="A2" s="402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4"/>
    </row>
    <row r="3" spans="1:12" s="237" customFormat="1" ht="24" customHeight="1" x14ac:dyDescent="0.3">
      <c r="A3" s="464" t="s">
        <v>11</v>
      </c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6"/>
    </row>
    <row r="4" spans="1:12" s="237" customFormat="1" ht="31.8" x14ac:dyDescent="0.3">
      <c r="A4" s="405" t="s">
        <v>79</v>
      </c>
      <c r="B4" s="406"/>
      <c r="C4" s="407"/>
      <c r="D4" s="407"/>
      <c r="E4" s="406"/>
      <c r="F4" s="407"/>
      <c r="G4" s="407"/>
      <c r="H4" s="407"/>
      <c r="I4" s="406"/>
      <c r="J4" s="406"/>
      <c r="K4" s="406"/>
      <c r="L4" s="408"/>
    </row>
    <row r="5" spans="1:12" s="237" customFormat="1" ht="31.2" customHeight="1" x14ac:dyDescent="0.3">
      <c r="A5" s="208" t="s">
        <v>80</v>
      </c>
      <c r="B5" s="149" t="s">
        <v>81</v>
      </c>
      <c r="C5" s="149" t="s">
        <v>82</v>
      </c>
      <c r="D5" s="149" t="s">
        <v>83</v>
      </c>
      <c r="E5" s="149" t="s">
        <v>84</v>
      </c>
      <c r="F5" s="149" t="s">
        <v>85</v>
      </c>
      <c r="G5" s="149" t="s">
        <v>86</v>
      </c>
      <c r="H5" s="149"/>
      <c r="I5" s="149" t="s">
        <v>87</v>
      </c>
      <c r="J5" s="149" t="s">
        <v>88</v>
      </c>
      <c r="K5" s="149" t="s">
        <v>89</v>
      </c>
      <c r="L5" s="311" t="s">
        <v>90</v>
      </c>
    </row>
    <row r="6" spans="1:12" s="241" customFormat="1" ht="20.399999999999999" x14ac:dyDescent="0.3">
      <c r="A6" s="238" t="s">
        <v>91</v>
      </c>
      <c r="B6" s="239"/>
      <c r="C6" s="240"/>
      <c r="D6" s="240"/>
      <c r="E6" s="239"/>
      <c r="F6" s="240"/>
      <c r="G6" s="240"/>
      <c r="H6" s="240"/>
      <c r="I6" s="239"/>
      <c r="J6" s="239"/>
      <c r="K6" s="239"/>
      <c r="L6" s="312"/>
    </row>
    <row r="7" spans="1:12" ht="20.399999999999999" x14ac:dyDescent="0.3">
      <c r="A7" s="244" t="s">
        <v>209</v>
      </c>
      <c r="B7" s="245">
        <v>1</v>
      </c>
      <c r="C7" s="246">
        <v>1.05</v>
      </c>
      <c r="D7" s="246">
        <v>1.05</v>
      </c>
      <c r="E7" s="245">
        <v>1.05</v>
      </c>
      <c r="F7" s="246">
        <v>1.05</v>
      </c>
      <c r="G7" s="246">
        <f t="shared" ref="G7:G14" si="0">K7/I7</f>
        <v>1.05</v>
      </c>
      <c r="H7" s="395"/>
      <c r="I7" s="247">
        <v>15000</v>
      </c>
      <c r="J7" s="248">
        <v>15000</v>
      </c>
      <c r="K7" s="248">
        <v>15750</v>
      </c>
      <c r="L7" s="313">
        <v>1</v>
      </c>
    </row>
    <row r="8" spans="1:12" ht="20.399999999999999" x14ac:dyDescent="0.3">
      <c r="A8" s="244" t="s">
        <v>203</v>
      </c>
      <c r="B8" s="245">
        <v>1</v>
      </c>
      <c r="C8" s="246">
        <v>0.83</v>
      </c>
      <c r="D8" s="246">
        <v>0.8</v>
      </c>
      <c r="E8" s="245">
        <v>0.83</v>
      </c>
      <c r="F8" s="246">
        <v>0.8</v>
      </c>
      <c r="G8" s="246">
        <f t="shared" si="0"/>
        <v>0.825095219449685</v>
      </c>
      <c r="H8" s="395"/>
      <c r="I8" s="247">
        <v>28093</v>
      </c>
      <c r="J8" s="248">
        <v>28093</v>
      </c>
      <c r="K8" s="248">
        <v>23179.4</v>
      </c>
      <c r="L8" s="313">
        <v>2</v>
      </c>
    </row>
    <row r="9" spans="1:12" ht="20.399999999999999" x14ac:dyDescent="0.3">
      <c r="A9" s="244" t="s">
        <v>193</v>
      </c>
      <c r="B9" s="245">
        <v>1</v>
      </c>
      <c r="C9" s="246">
        <v>1.25</v>
      </c>
      <c r="D9" s="246">
        <v>1.19</v>
      </c>
      <c r="E9" s="245">
        <v>1.22</v>
      </c>
      <c r="F9" s="246">
        <v>1.25</v>
      </c>
      <c r="G9" s="246">
        <f t="shared" si="0"/>
        <v>1.2176256396342964</v>
      </c>
      <c r="H9" s="395"/>
      <c r="I9" s="247">
        <v>158489</v>
      </c>
      <c r="J9" s="248">
        <v>158489</v>
      </c>
      <c r="K9" s="248">
        <v>192980.27</v>
      </c>
      <c r="L9" s="313">
        <v>11</v>
      </c>
    </row>
    <row r="10" spans="1:12" ht="20.399999999999999" x14ac:dyDescent="0.3">
      <c r="A10" s="244" t="s">
        <v>263</v>
      </c>
      <c r="B10" s="245">
        <v>1</v>
      </c>
      <c r="C10" s="246">
        <v>52.5</v>
      </c>
      <c r="D10" s="246">
        <v>50</v>
      </c>
      <c r="E10" s="245">
        <v>52.5</v>
      </c>
      <c r="F10" s="246">
        <v>50</v>
      </c>
      <c r="G10" s="246">
        <f t="shared" si="0"/>
        <v>50.631578947368418</v>
      </c>
      <c r="H10" s="395"/>
      <c r="I10" s="247">
        <v>285</v>
      </c>
      <c r="J10" s="248">
        <v>285</v>
      </c>
      <c r="K10" s="248">
        <v>14430</v>
      </c>
      <c r="L10" s="313">
        <v>3</v>
      </c>
    </row>
    <row r="11" spans="1:12" ht="20.399999999999999" x14ac:dyDescent="0.3">
      <c r="A11" s="244" t="s">
        <v>242</v>
      </c>
      <c r="B11" s="245">
        <v>1</v>
      </c>
      <c r="C11" s="246">
        <v>1.85</v>
      </c>
      <c r="D11" s="246">
        <v>1.84</v>
      </c>
      <c r="E11" s="245">
        <v>1.85</v>
      </c>
      <c r="F11" s="246">
        <v>1.85</v>
      </c>
      <c r="G11" s="246">
        <f t="shared" si="0"/>
        <v>1.8425531554255974</v>
      </c>
      <c r="H11" s="395"/>
      <c r="I11" s="247">
        <v>1244840</v>
      </c>
      <c r="J11" s="248">
        <v>1244840</v>
      </c>
      <c r="K11" s="248">
        <v>2293683.8700000006</v>
      </c>
      <c r="L11" s="313">
        <v>34</v>
      </c>
    </row>
    <row r="12" spans="1:12" ht="20.399999999999999" x14ac:dyDescent="0.3">
      <c r="A12" s="244" t="s">
        <v>244</v>
      </c>
      <c r="B12" s="245">
        <v>1</v>
      </c>
      <c r="C12" s="246">
        <v>2.65</v>
      </c>
      <c r="D12" s="246">
        <v>2.62</v>
      </c>
      <c r="E12" s="245">
        <v>2.65</v>
      </c>
      <c r="F12" s="246">
        <v>2.62</v>
      </c>
      <c r="G12" s="246">
        <f t="shared" ref="G12" si="1">K12/I12</f>
        <v>2.64</v>
      </c>
      <c r="H12" s="395"/>
      <c r="I12" s="247">
        <v>6000</v>
      </c>
      <c r="J12" s="248">
        <v>6000</v>
      </c>
      <c r="K12" s="248">
        <v>15840</v>
      </c>
      <c r="L12" s="313">
        <v>2</v>
      </c>
    </row>
    <row r="13" spans="1:12" ht="20.399999999999999" x14ac:dyDescent="0.3">
      <c r="A13" s="244" t="s">
        <v>489</v>
      </c>
      <c r="B13" s="245">
        <v>1</v>
      </c>
      <c r="C13" s="246">
        <v>4.8499999999999996</v>
      </c>
      <c r="D13" s="246">
        <v>4.8499999999999996</v>
      </c>
      <c r="E13" s="245">
        <v>4.8499999999999996</v>
      </c>
      <c r="F13" s="246">
        <v>4.8499999999999996</v>
      </c>
      <c r="G13" s="246">
        <f t="shared" si="0"/>
        <v>4.8499999999999996</v>
      </c>
      <c r="H13" s="395"/>
      <c r="I13" s="247">
        <v>47000</v>
      </c>
      <c r="J13" s="248">
        <v>47000</v>
      </c>
      <c r="K13" s="248">
        <v>227950</v>
      </c>
      <c r="L13" s="313">
        <v>1</v>
      </c>
    </row>
    <row r="14" spans="1:12" ht="20.399999999999999" x14ac:dyDescent="0.3">
      <c r="A14" s="244" t="s">
        <v>245</v>
      </c>
      <c r="B14" s="245">
        <v>1</v>
      </c>
      <c r="C14" s="246">
        <v>0.6</v>
      </c>
      <c r="D14" s="246">
        <v>0.6</v>
      </c>
      <c r="E14" s="245">
        <v>0.6</v>
      </c>
      <c r="F14" s="246">
        <v>0.6</v>
      </c>
      <c r="G14" s="246">
        <f t="shared" si="0"/>
        <v>0.6</v>
      </c>
      <c r="H14" s="395"/>
      <c r="I14" s="247">
        <v>10069</v>
      </c>
      <c r="J14" s="248">
        <v>10069</v>
      </c>
      <c r="K14" s="248">
        <v>6041.4</v>
      </c>
      <c r="L14" s="313">
        <v>1</v>
      </c>
    </row>
    <row r="15" spans="1:12" ht="20.399999999999999" x14ac:dyDescent="0.3">
      <c r="A15" s="249" t="s">
        <v>92</v>
      </c>
      <c r="B15" s="250"/>
      <c r="C15" s="251"/>
      <c r="D15" s="251"/>
      <c r="E15" s="250"/>
      <c r="F15" s="251"/>
      <c r="G15" s="251"/>
      <c r="H15" s="396"/>
      <c r="I15" s="252">
        <f>SUM(I7:I14)</f>
        <v>1509776</v>
      </c>
      <c r="J15" s="253">
        <f>SUM(J7:J14)</f>
        <v>1509776</v>
      </c>
      <c r="K15" s="253">
        <f>SUM(K7:K14)</f>
        <v>2789854.9400000004</v>
      </c>
      <c r="L15" s="254">
        <f>SUM(L7:L14)</f>
        <v>55</v>
      </c>
    </row>
    <row r="16" spans="1:12" s="241" customFormat="1" ht="19.2" x14ac:dyDescent="0.3">
      <c r="A16" s="255" t="s">
        <v>93</v>
      </c>
      <c r="B16" s="256"/>
      <c r="C16" s="257"/>
      <c r="D16" s="257"/>
      <c r="E16" s="256"/>
      <c r="F16" s="257"/>
      <c r="G16" s="257"/>
      <c r="H16" s="257"/>
      <c r="I16" s="256"/>
      <c r="J16" s="258"/>
      <c r="K16" s="258"/>
      <c r="L16" s="314"/>
    </row>
    <row r="17" spans="1:12" s="241" customFormat="1" ht="19.2" x14ac:dyDescent="0.3">
      <c r="A17" s="255" t="s">
        <v>94</v>
      </c>
      <c r="B17" s="256"/>
      <c r="C17" s="257"/>
      <c r="D17" s="257"/>
      <c r="E17" s="256"/>
      <c r="F17" s="257"/>
      <c r="G17" s="257"/>
      <c r="H17" s="257"/>
      <c r="I17" s="256"/>
      <c r="J17" s="258"/>
      <c r="K17" s="258"/>
      <c r="L17" s="314"/>
    </row>
    <row r="18" spans="1:12" s="237" customFormat="1" ht="6" customHeight="1" x14ac:dyDescent="0.3">
      <c r="A18" s="242"/>
      <c r="B18" s="242"/>
      <c r="C18" s="243"/>
      <c r="D18" s="243"/>
      <c r="E18" s="242"/>
      <c r="F18" s="243"/>
      <c r="G18" s="243"/>
      <c r="H18" s="243"/>
      <c r="I18" s="242"/>
      <c r="J18" s="259"/>
      <c r="K18" s="259"/>
      <c r="L18" s="304"/>
    </row>
    <row r="19" spans="1:12" s="260" customFormat="1" ht="27.6" customHeight="1" x14ac:dyDescent="0.3">
      <c r="A19" s="208" t="s">
        <v>80</v>
      </c>
      <c r="B19" s="149" t="s">
        <v>81</v>
      </c>
      <c r="C19" s="149" t="s">
        <v>82</v>
      </c>
      <c r="D19" s="149" t="s">
        <v>95</v>
      </c>
      <c r="E19" s="149" t="s">
        <v>84</v>
      </c>
      <c r="F19" s="149" t="s">
        <v>96</v>
      </c>
      <c r="G19" s="149" t="s">
        <v>86</v>
      </c>
      <c r="H19" s="149"/>
      <c r="I19" s="149" t="s">
        <v>87</v>
      </c>
      <c r="J19" s="149" t="s">
        <v>88</v>
      </c>
      <c r="K19" s="149" t="s">
        <v>89</v>
      </c>
      <c r="L19" s="311" t="s">
        <v>90</v>
      </c>
    </row>
    <row r="20" spans="1:12" s="265" customFormat="1" ht="20.399999999999999" x14ac:dyDescent="0.3">
      <c r="A20" s="261" t="s">
        <v>97</v>
      </c>
      <c r="B20" s="262"/>
      <c r="C20" s="263"/>
      <c r="D20" s="263"/>
      <c r="E20" s="262"/>
      <c r="F20" s="263"/>
      <c r="G20" s="263"/>
      <c r="H20" s="263"/>
      <c r="I20" s="262"/>
      <c r="J20" s="264"/>
      <c r="K20" s="264"/>
      <c r="L20" s="315"/>
    </row>
    <row r="21" spans="1:12" ht="20.399999999999999" x14ac:dyDescent="0.3">
      <c r="A21" s="244" t="s">
        <v>258</v>
      </c>
      <c r="B21" s="245">
        <v>1</v>
      </c>
      <c r="C21" s="246">
        <v>0.8</v>
      </c>
      <c r="D21" s="246">
        <v>0.8</v>
      </c>
      <c r="E21" s="245">
        <v>0.8</v>
      </c>
      <c r="F21" s="246">
        <v>0.8</v>
      </c>
      <c r="G21" s="246">
        <f t="shared" ref="G21" si="2">K21/I21</f>
        <v>0.8</v>
      </c>
      <c r="H21" s="395"/>
      <c r="I21" s="247">
        <v>10</v>
      </c>
      <c r="J21" s="248">
        <v>10</v>
      </c>
      <c r="K21" s="248">
        <v>8</v>
      </c>
      <c r="L21" s="313">
        <v>1</v>
      </c>
    </row>
    <row r="22" spans="1:12" ht="20.399999999999999" x14ac:dyDescent="0.3">
      <c r="A22" s="244" t="s">
        <v>193</v>
      </c>
      <c r="B22" s="245">
        <v>1</v>
      </c>
      <c r="C22" s="246">
        <v>1.26</v>
      </c>
      <c r="D22" s="246">
        <v>1.19</v>
      </c>
      <c r="E22" s="245">
        <v>1.21</v>
      </c>
      <c r="F22" s="246">
        <v>1.26</v>
      </c>
      <c r="G22" s="246">
        <f t="shared" ref="G22:G28" si="3">K22/I22</f>
        <v>1.2181809226727958</v>
      </c>
      <c r="H22" s="395"/>
      <c r="I22" s="247">
        <v>6091</v>
      </c>
      <c r="J22" s="248">
        <v>6091</v>
      </c>
      <c r="K22" s="248">
        <v>7419.9399999999987</v>
      </c>
      <c r="L22" s="313">
        <v>7</v>
      </c>
    </row>
    <row r="23" spans="1:12" ht="20.399999999999999" x14ac:dyDescent="0.3">
      <c r="A23" s="244" t="s">
        <v>488</v>
      </c>
      <c r="B23" s="245">
        <v>1</v>
      </c>
      <c r="C23" s="246">
        <v>50</v>
      </c>
      <c r="D23" s="246">
        <v>50</v>
      </c>
      <c r="E23" s="245">
        <v>50</v>
      </c>
      <c r="F23" s="246">
        <v>50</v>
      </c>
      <c r="G23" s="246">
        <f t="shared" si="3"/>
        <v>50</v>
      </c>
      <c r="H23" s="395"/>
      <c r="I23" s="247">
        <v>50</v>
      </c>
      <c r="J23" s="248">
        <v>50</v>
      </c>
      <c r="K23" s="248">
        <v>2500</v>
      </c>
      <c r="L23" s="313">
        <v>1</v>
      </c>
    </row>
    <row r="24" spans="1:12" ht="20.399999999999999" x14ac:dyDescent="0.3">
      <c r="A24" s="244" t="s">
        <v>263</v>
      </c>
      <c r="B24" s="245">
        <v>1</v>
      </c>
      <c r="C24" s="246">
        <v>53</v>
      </c>
      <c r="D24" s="246">
        <v>50.5</v>
      </c>
      <c r="E24" s="245">
        <v>50.5</v>
      </c>
      <c r="F24" s="246">
        <v>52</v>
      </c>
      <c r="G24" s="246">
        <f t="shared" si="3"/>
        <v>51.579545454545453</v>
      </c>
      <c r="H24" s="395"/>
      <c r="I24" s="247">
        <v>44</v>
      </c>
      <c r="J24" s="248">
        <v>44</v>
      </c>
      <c r="K24" s="248">
        <v>2269.5</v>
      </c>
      <c r="L24" s="313">
        <v>6</v>
      </c>
    </row>
    <row r="25" spans="1:12" ht="20.399999999999999" x14ac:dyDescent="0.3">
      <c r="A25" s="244" t="s">
        <v>242</v>
      </c>
      <c r="B25" s="245">
        <v>1</v>
      </c>
      <c r="C25" s="246">
        <v>1.85</v>
      </c>
      <c r="D25" s="246">
        <v>1.8</v>
      </c>
      <c r="E25" s="245">
        <v>1.84</v>
      </c>
      <c r="F25" s="246">
        <v>1.85</v>
      </c>
      <c r="G25" s="246">
        <f t="shared" si="3"/>
        <v>1.8440530833384061</v>
      </c>
      <c r="H25" s="395"/>
      <c r="I25" s="247">
        <v>16427</v>
      </c>
      <c r="J25" s="248">
        <v>16427</v>
      </c>
      <c r="K25" s="248">
        <v>30292.26</v>
      </c>
      <c r="L25" s="313">
        <v>30</v>
      </c>
    </row>
    <row r="26" spans="1:12" ht="20.399999999999999" x14ac:dyDescent="0.3">
      <c r="A26" s="244" t="s">
        <v>244</v>
      </c>
      <c r="B26" s="245">
        <v>1</v>
      </c>
      <c r="C26" s="246">
        <v>2.75</v>
      </c>
      <c r="D26" s="246">
        <v>2.67</v>
      </c>
      <c r="E26" s="245">
        <v>2.75</v>
      </c>
      <c r="F26" s="246">
        <v>2.67</v>
      </c>
      <c r="G26" s="246">
        <f t="shared" si="3"/>
        <v>2.7292746113989637</v>
      </c>
      <c r="H26" s="395"/>
      <c r="I26" s="247">
        <v>772</v>
      </c>
      <c r="J26" s="248">
        <v>772</v>
      </c>
      <c r="K26" s="248">
        <v>2107</v>
      </c>
      <c r="L26" s="313">
        <v>3</v>
      </c>
    </row>
    <row r="27" spans="1:12" ht="20.399999999999999" x14ac:dyDescent="0.3">
      <c r="A27" s="244" t="s">
        <v>227</v>
      </c>
      <c r="B27" s="245">
        <v>1</v>
      </c>
      <c r="C27" s="246">
        <v>7.7</v>
      </c>
      <c r="D27" s="246">
        <v>7.7</v>
      </c>
      <c r="E27" s="246">
        <v>7.7</v>
      </c>
      <c r="F27" s="246">
        <v>7.7</v>
      </c>
      <c r="G27" s="246">
        <f t="shared" si="3"/>
        <v>7.6999999999999993</v>
      </c>
      <c r="H27" s="395"/>
      <c r="I27" s="247">
        <v>37</v>
      </c>
      <c r="J27" s="248">
        <v>37</v>
      </c>
      <c r="K27" s="248">
        <v>284.89999999999998</v>
      </c>
      <c r="L27" s="313">
        <v>13</v>
      </c>
    </row>
    <row r="28" spans="1:12" ht="20.399999999999999" x14ac:dyDescent="0.3">
      <c r="A28" s="244" t="s">
        <v>245</v>
      </c>
      <c r="B28" s="245">
        <v>1</v>
      </c>
      <c r="C28" s="246">
        <v>0.6</v>
      </c>
      <c r="D28" s="246">
        <v>0.6</v>
      </c>
      <c r="E28" s="245">
        <v>0.6</v>
      </c>
      <c r="F28" s="246">
        <v>0.6</v>
      </c>
      <c r="G28" s="246">
        <f t="shared" si="3"/>
        <v>0.6</v>
      </c>
      <c r="H28" s="395"/>
      <c r="I28" s="247">
        <v>6520</v>
      </c>
      <c r="J28" s="248">
        <v>6520</v>
      </c>
      <c r="K28" s="248">
        <v>3912</v>
      </c>
      <c r="L28" s="313">
        <v>3</v>
      </c>
    </row>
    <row r="29" spans="1:12" ht="20.399999999999999" x14ac:dyDescent="0.3">
      <c r="A29" s="249" t="s">
        <v>98</v>
      </c>
      <c r="B29" s="250"/>
      <c r="C29" s="251"/>
      <c r="D29" s="251"/>
      <c r="E29" s="250"/>
      <c r="F29" s="251"/>
      <c r="G29" s="251"/>
      <c r="H29" s="396"/>
      <c r="I29" s="252">
        <f>SUM(I21:I28)</f>
        <v>29951</v>
      </c>
      <c r="J29" s="253">
        <f>SUM(J21:J28)</f>
        <v>29951</v>
      </c>
      <c r="K29" s="253">
        <f>SUM(K21:K28)</f>
        <v>48793.599999999999</v>
      </c>
      <c r="L29" s="254">
        <f>SUM(L21:L28)</f>
        <v>64</v>
      </c>
    </row>
    <row r="30" spans="1:12" s="266" customFormat="1" ht="19.2" x14ac:dyDescent="0.3">
      <c r="A30" s="255" t="s">
        <v>99</v>
      </c>
      <c r="B30" s="256"/>
      <c r="C30" s="257"/>
      <c r="D30" s="257"/>
      <c r="E30" s="256"/>
      <c r="F30" s="257"/>
      <c r="G30" s="257"/>
      <c r="H30" s="257"/>
      <c r="I30" s="256"/>
      <c r="J30" s="258"/>
      <c r="K30" s="258"/>
      <c r="L30" s="314"/>
    </row>
    <row r="31" spans="1:12" s="266" customFormat="1" ht="19.2" x14ac:dyDescent="0.3">
      <c r="A31" s="255" t="s">
        <v>100</v>
      </c>
      <c r="B31" s="256"/>
      <c r="C31" s="257"/>
      <c r="D31" s="257"/>
      <c r="E31" s="256"/>
      <c r="F31" s="257"/>
      <c r="G31" s="257"/>
      <c r="H31" s="257"/>
      <c r="I31" s="256"/>
      <c r="J31" s="258"/>
      <c r="K31" s="258"/>
      <c r="L31" s="314"/>
    </row>
    <row r="32" spans="1:12" ht="24.6" x14ac:dyDescent="0.3">
      <c r="A32" s="267" t="s">
        <v>101</v>
      </c>
      <c r="B32" s="268"/>
      <c r="C32" s="269"/>
      <c r="D32" s="269"/>
      <c r="E32" s="268"/>
      <c r="F32" s="269"/>
      <c r="G32" s="269"/>
      <c r="H32" s="397"/>
      <c r="I32" s="270">
        <f>I15+I29</f>
        <v>1539727</v>
      </c>
      <c r="J32" s="271">
        <f>J15+J29</f>
        <v>1539727</v>
      </c>
      <c r="K32" s="271">
        <f>K15+K29</f>
        <v>2838648.5400000005</v>
      </c>
      <c r="L32" s="272">
        <f>L15+L29</f>
        <v>119</v>
      </c>
    </row>
    <row r="33" spans="1:14" ht="7.5" customHeight="1" x14ac:dyDescent="0.3">
      <c r="A33" s="273"/>
      <c r="B33" s="274"/>
      <c r="C33" s="275"/>
      <c r="D33" s="275"/>
      <c r="E33" s="274"/>
      <c r="F33" s="275"/>
      <c r="G33" s="275"/>
      <c r="H33" s="275"/>
      <c r="I33" s="276"/>
      <c r="J33" s="277"/>
      <c r="K33" s="277"/>
      <c r="L33" s="278"/>
    </row>
    <row r="34" spans="1:14" s="237" customFormat="1" ht="31.8" x14ac:dyDescent="0.3">
      <c r="A34" s="206" t="s">
        <v>243</v>
      </c>
      <c r="B34" s="207"/>
      <c r="C34" s="236"/>
      <c r="D34" s="236"/>
      <c r="E34" s="207"/>
      <c r="F34" s="236"/>
      <c r="G34" s="236"/>
      <c r="H34" s="236"/>
      <c r="I34" s="207"/>
      <c r="J34" s="207"/>
      <c r="K34" s="207"/>
      <c r="L34" s="310"/>
    </row>
    <row r="35" spans="1:14" s="237" customFormat="1" ht="42" customHeight="1" x14ac:dyDescent="0.3">
      <c r="A35" s="208" t="s">
        <v>80</v>
      </c>
      <c r="B35" s="149" t="s">
        <v>81</v>
      </c>
      <c r="C35" s="149" t="s">
        <v>82</v>
      </c>
      <c r="D35" s="149" t="s">
        <v>95</v>
      </c>
      <c r="E35" s="149" t="s">
        <v>84</v>
      </c>
      <c r="F35" s="149" t="s">
        <v>96</v>
      </c>
      <c r="G35" s="149" t="s">
        <v>86</v>
      </c>
      <c r="H35" s="149"/>
      <c r="I35" s="149" t="s">
        <v>87</v>
      </c>
      <c r="J35" s="149" t="s">
        <v>88</v>
      </c>
      <c r="K35" s="149" t="s">
        <v>89</v>
      </c>
      <c r="L35" s="311" t="s">
        <v>90</v>
      </c>
    </row>
    <row r="36" spans="1:14" ht="20.399999999999999" x14ac:dyDescent="0.3">
      <c r="A36" s="244" t="s">
        <v>487</v>
      </c>
      <c r="B36" s="245">
        <v>6000</v>
      </c>
      <c r="C36" s="245">
        <v>8000</v>
      </c>
      <c r="D36" s="245">
        <v>8000</v>
      </c>
      <c r="E36" s="245">
        <v>8000</v>
      </c>
      <c r="F36" s="245">
        <v>8000</v>
      </c>
      <c r="G36" s="245">
        <v>8000</v>
      </c>
      <c r="H36" s="395"/>
      <c r="I36" s="247">
        <v>12</v>
      </c>
      <c r="J36" s="248">
        <f>12*6000</f>
        <v>72000</v>
      </c>
      <c r="K36" s="248">
        <f>12*8000</f>
        <v>96000</v>
      </c>
      <c r="L36" s="313">
        <v>5</v>
      </c>
      <c r="N36" s="293"/>
    </row>
    <row r="37" spans="1:14" ht="20.399999999999999" x14ac:dyDescent="0.3">
      <c r="A37" s="244" t="s">
        <v>352</v>
      </c>
      <c r="B37" s="245">
        <v>100</v>
      </c>
      <c r="C37" s="245">
        <v>100</v>
      </c>
      <c r="D37" s="245">
        <v>100</v>
      </c>
      <c r="E37" s="245">
        <v>100</v>
      </c>
      <c r="F37" s="245">
        <v>100</v>
      </c>
      <c r="G37" s="245">
        <v>100</v>
      </c>
      <c r="H37" s="395"/>
      <c r="I37" s="247">
        <v>1895</v>
      </c>
      <c r="J37" s="248">
        <v>189500</v>
      </c>
      <c r="K37" s="248">
        <f>I37*100</f>
        <v>189500</v>
      </c>
      <c r="L37" s="313">
        <v>9</v>
      </c>
      <c r="N37" s="293"/>
    </row>
    <row r="38" spans="1:14" ht="20.399999999999999" x14ac:dyDescent="0.3">
      <c r="A38" s="244" t="s">
        <v>353</v>
      </c>
      <c r="B38" s="245">
        <v>1</v>
      </c>
      <c r="C38" s="245">
        <v>1.0321886199999999</v>
      </c>
      <c r="D38" s="245">
        <v>1.0289785300000001</v>
      </c>
      <c r="E38" s="245">
        <v>1.0289785300000001</v>
      </c>
      <c r="F38" s="245">
        <v>1.0321886199999999</v>
      </c>
      <c r="G38" s="245">
        <f>K38/I38</f>
        <v>1.0302804619612058</v>
      </c>
      <c r="H38" s="395"/>
      <c r="I38" s="247">
        <v>98623</v>
      </c>
      <c r="J38" s="248">
        <v>98623</v>
      </c>
      <c r="K38" s="248">
        <v>101609.35</v>
      </c>
      <c r="L38" s="313">
        <v>3</v>
      </c>
      <c r="N38" s="293"/>
    </row>
    <row r="39" spans="1:14" ht="20.399999999999999" x14ac:dyDescent="0.3">
      <c r="A39" s="249" t="s">
        <v>248</v>
      </c>
      <c r="B39" s="250"/>
      <c r="C39" s="251"/>
      <c r="D39" s="251"/>
      <c r="E39" s="250"/>
      <c r="F39" s="251"/>
      <c r="G39" s="251"/>
      <c r="H39" s="396"/>
      <c r="I39" s="252">
        <f>SUM(I36:I38)</f>
        <v>100530</v>
      </c>
      <c r="J39" s="253">
        <f>SUM(J36:J38)</f>
        <v>360123</v>
      </c>
      <c r="K39" s="253">
        <f>SUM(K36:K38)</f>
        <v>387109.35</v>
      </c>
      <c r="L39" s="254">
        <f>SUM(L36:L38)</f>
        <v>17</v>
      </c>
    </row>
    <row r="40" spans="1:14" ht="7.5" customHeight="1" x14ac:dyDescent="0.3">
      <c r="A40" s="273"/>
      <c r="B40" s="274"/>
      <c r="C40" s="275"/>
      <c r="D40" s="275"/>
      <c r="E40" s="274"/>
      <c r="F40" s="275"/>
      <c r="G40" s="275"/>
      <c r="H40" s="275"/>
      <c r="I40" s="276"/>
      <c r="J40" s="277"/>
      <c r="K40" s="277"/>
      <c r="L40" s="278"/>
    </row>
    <row r="41" spans="1:14" ht="37.799999999999997" customHeight="1" x14ac:dyDescent="0.3">
      <c r="A41" s="279" t="s">
        <v>102</v>
      </c>
      <c r="B41" s="280"/>
      <c r="C41" s="281"/>
      <c r="D41" s="281"/>
      <c r="E41" s="280"/>
      <c r="F41" s="281"/>
      <c r="G41" s="281"/>
      <c r="H41" s="398"/>
      <c r="I41" s="282">
        <f>I32+I39</f>
        <v>1640257</v>
      </c>
      <c r="J41" s="283">
        <f>J32+J39</f>
        <v>1899850</v>
      </c>
      <c r="K41" s="283">
        <f>K32+K39</f>
        <v>3225757.8900000006</v>
      </c>
      <c r="L41" s="284">
        <f>L32+L39</f>
        <v>136</v>
      </c>
    </row>
    <row r="42" spans="1:14" ht="20.399999999999999" x14ac:dyDescent="0.3">
      <c r="A42" s="274"/>
      <c r="B42" s="274"/>
      <c r="C42" s="275"/>
      <c r="D42" s="275"/>
      <c r="E42" s="274"/>
      <c r="F42" s="275"/>
      <c r="G42" s="275"/>
      <c r="H42" s="275"/>
      <c r="I42" s="276"/>
      <c r="J42" s="277"/>
      <c r="K42" s="277"/>
      <c r="L42" s="285"/>
    </row>
    <row r="43" spans="1:14" ht="29.4" customHeight="1" x14ac:dyDescent="0.3">
      <c r="A43" s="467" t="s">
        <v>12</v>
      </c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9"/>
    </row>
    <row r="44" spans="1:14" ht="20.399999999999999" x14ac:dyDescent="0.3">
      <c r="A44" s="208" t="s">
        <v>80</v>
      </c>
      <c r="B44" s="149" t="s">
        <v>103</v>
      </c>
      <c r="C44" s="149" t="s">
        <v>104</v>
      </c>
      <c r="D44" s="149" t="s">
        <v>105</v>
      </c>
      <c r="E44" s="149" t="s">
        <v>106</v>
      </c>
      <c r="F44" s="149" t="s">
        <v>107</v>
      </c>
      <c r="G44" s="149" t="s">
        <v>108</v>
      </c>
      <c r="H44" s="149" t="s">
        <v>109</v>
      </c>
      <c r="I44" s="149" t="s">
        <v>110</v>
      </c>
      <c r="J44" s="149" t="s">
        <v>111</v>
      </c>
      <c r="K44" s="149" t="s">
        <v>112</v>
      </c>
      <c r="L44" s="311" t="s">
        <v>90</v>
      </c>
    </row>
    <row r="45" spans="1:14" s="382" customFormat="1" ht="15.6" x14ac:dyDescent="0.3">
      <c r="A45" s="386" t="s">
        <v>502</v>
      </c>
      <c r="B45" s="419"/>
      <c r="C45" s="419"/>
      <c r="D45" s="419"/>
      <c r="E45" s="419"/>
      <c r="F45" s="419"/>
      <c r="G45" s="419"/>
      <c r="H45" s="419"/>
      <c r="I45" s="422"/>
      <c r="J45" s="422"/>
      <c r="K45" s="422"/>
      <c r="L45" s="387"/>
    </row>
    <row r="46" spans="1:14" s="383" customFormat="1" ht="15" x14ac:dyDescent="0.25">
      <c r="A46" s="384" t="s">
        <v>193</v>
      </c>
      <c r="B46" s="417" t="s">
        <v>189</v>
      </c>
      <c r="C46" s="416">
        <v>98.575699999999998</v>
      </c>
      <c r="D46" s="416"/>
      <c r="E46" s="429" t="s">
        <v>476</v>
      </c>
      <c r="F46" s="416">
        <v>5.15</v>
      </c>
      <c r="G46" s="416">
        <v>5.2461276134343997</v>
      </c>
      <c r="H46" s="417" t="s">
        <v>190</v>
      </c>
      <c r="I46" s="418">
        <v>371365</v>
      </c>
      <c r="J46" s="418">
        <v>371365</v>
      </c>
      <c r="K46" s="418">
        <v>366075.71</v>
      </c>
      <c r="L46" s="385">
        <v>1</v>
      </c>
    </row>
    <row r="47" spans="1:14" s="383" customFormat="1" ht="15.6" x14ac:dyDescent="0.3">
      <c r="A47" s="386" t="s">
        <v>195</v>
      </c>
      <c r="B47" s="421" t="s">
        <v>195</v>
      </c>
      <c r="C47" s="420" t="s">
        <v>195</v>
      </c>
      <c r="D47" s="420" t="s">
        <v>195</v>
      </c>
      <c r="E47" s="430" t="s">
        <v>195</v>
      </c>
      <c r="F47" s="420" t="s">
        <v>195</v>
      </c>
      <c r="G47" s="420" t="s">
        <v>195</v>
      </c>
      <c r="H47" s="421" t="s">
        <v>195</v>
      </c>
      <c r="I47" s="422">
        <v>371365</v>
      </c>
      <c r="J47" s="422">
        <v>371365</v>
      </c>
      <c r="K47" s="422">
        <v>366075.71</v>
      </c>
      <c r="L47" s="387">
        <v>1</v>
      </c>
    </row>
    <row r="48" spans="1:14" s="383" customFormat="1" ht="15.6" x14ac:dyDescent="0.3">
      <c r="A48" s="386" t="s">
        <v>122</v>
      </c>
      <c r="B48" s="421"/>
      <c r="C48" s="420"/>
      <c r="D48" s="420"/>
      <c r="E48" s="430"/>
      <c r="F48" s="420"/>
      <c r="G48" s="420"/>
      <c r="H48" s="421"/>
      <c r="I48" s="422"/>
      <c r="J48" s="422"/>
      <c r="K48" s="422"/>
      <c r="L48" s="387"/>
    </row>
    <row r="49" spans="1:12" s="383" customFormat="1" ht="15" x14ac:dyDescent="0.25">
      <c r="A49" s="384" t="s">
        <v>188</v>
      </c>
      <c r="B49" s="417" t="s">
        <v>189</v>
      </c>
      <c r="C49" s="416">
        <v>96.123599999999996</v>
      </c>
      <c r="D49" s="416"/>
      <c r="E49" s="429" t="s">
        <v>472</v>
      </c>
      <c r="F49" s="416">
        <v>6.1</v>
      </c>
      <c r="G49" s="416">
        <v>6.1626432549784003</v>
      </c>
      <c r="H49" s="417" t="s">
        <v>190</v>
      </c>
      <c r="I49" s="418">
        <v>580000</v>
      </c>
      <c r="J49" s="418">
        <v>580000</v>
      </c>
      <c r="K49" s="418">
        <v>557516.59</v>
      </c>
      <c r="L49" s="385">
        <v>1</v>
      </c>
    </row>
    <row r="50" spans="1:12" s="383" customFormat="1" ht="15" x14ac:dyDescent="0.25">
      <c r="A50" s="384" t="s">
        <v>191</v>
      </c>
      <c r="B50" s="417" t="s">
        <v>189</v>
      </c>
      <c r="C50" s="416">
        <v>95.278400000000005</v>
      </c>
      <c r="D50" s="416"/>
      <c r="E50" s="429" t="s">
        <v>465</v>
      </c>
      <c r="F50" s="416">
        <v>8</v>
      </c>
      <c r="G50" s="416">
        <v>8.1210150192660997</v>
      </c>
      <c r="H50" s="417" t="s">
        <v>190</v>
      </c>
      <c r="I50" s="418">
        <v>60000</v>
      </c>
      <c r="J50" s="418">
        <v>60000</v>
      </c>
      <c r="K50" s="418">
        <v>57167.05</v>
      </c>
      <c r="L50" s="385">
        <v>1</v>
      </c>
    </row>
    <row r="51" spans="1:12" s="383" customFormat="1" ht="15" x14ac:dyDescent="0.25">
      <c r="A51" s="384" t="s">
        <v>193</v>
      </c>
      <c r="B51" s="417" t="s">
        <v>189</v>
      </c>
      <c r="C51" s="416">
        <v>96.670199999999994</v>
      </c>
      <c r="D51" s="416"/>
      <c r="E51" s="429" t="s">
        <v>503</v>
      </c>
      <c r="F51" s="416">
        <v>8</v>
      </c>
      <c r="G51" s="416">
        <v>8.1828932272479005</v>
      </c>
      <c r="H51" s="417" t="s">
        <v>190</v>
      </c>
      <c r="I51" s="418">
        <v>200000</v>
      </c>
      <c r="J51" s="418">
        <v>200000</v>
      </c>
      <c r="K51" s="418">
        <v>193340.5</v>
      </c>
      <c r="L51" s="385">
        <v>1</v>
      </c>
    </row>
    <row r="52" spans="1:12" s="383" customFormat="1" ht="15" x14ac:dyDescent="0.25">
      <c r="A52" s="384" t="s">
        <v>193</v>
      </c>
      <c r="B52" s="417" t="s">
        <v>189</v>
      </c>
      <c r="C52" s="416">
        <v>97.730500000000006</v>
      </c>
      <c r="D52" s="416"/>
      <c r="E52" s="429" t="s">
        <v>271</v>
      </c>
      <c r="F52" s="416">
        <v>5.5</v>
      </c>
      <c r="G52" s="416">
        <v>5.5876372021011003</v>
      </c>
      <c r="H52" s="417" t="s">
        <v>190</v>
      </c>
      <c r="I52" s="418">
        <v>200000</v>
      </c>
      <c r="J52" s="418">
        <v>200000</v>
      </c>
      <c r="K52" s="418">
        <v>195460.96</v>
      </c>
      <c r="L52" s="385">
        <v>1</v>
      </c>
    </row>
    <row r="53" spans="1:12" s="383" customFormat="1" ht="15" x14ac:dyDescent="0.25">
      <c r="A53" s="384" t="s">
        <v>193</v>
      </c>
      <c r="B53" s="417" t="s">
        <v>189</v>
      </c>
      <c r="C53" s="416">
        <v>99.078000000000003</v>
      </c>
      <c r="D53" s="416"/>
      <c r="E53" s="429" t="s">
        <v>504</v>
      </c>
      <c r="F53" s="416">
        <v>5</v>
      </c>
      <c r="G53" s="416">
        <v>5.1028064640131996</v>
      </c>
      <c r="H53" s="417" t="s">
        <v>190</v>
      </c>
      <c r="I53" s="418">
        <v>150000</v>
      </c>
      <c r="J53" s="418">
        <v>150000</v>
      </c>
      <c r="K53" s="418">
        <v>148617.04</v>
      </c>
      <c r="L53" s="385">
        <v>1</v>
      </c>
    </row>
    <row r="54" spans="1:12" s="383" customFormat="1" ht="15" x14ac:dyDescent="0.25">
      <c r="A54" s="384" t="s">
        <v>193</v>
      </c>
      <c r="B54" s="417" t="s">
        <v>189</v>
      </c>
      <c r="C54" s="416">
        <v>99.391199999999998</v>
      </c>
      <c r="D54" s="416"/>
      <c r="E54" s="429" t="s">
        <v>505</v>
      </c>
      <c r="F54" s="416">
        <v>4.9000000000000004</v>
      </c>
      <c r="G54" s="416">
        <v>5.0063404363149004</v>
      </c>
      <c r="H54" s="417" t="s">
        <v>190</v>
      </c>
      <c r="I54" s="418">
        <v>100000</v>
      </c>
      <c r="J54" s="418">
        <v>100000</v>
      </c>
      <c r="K54" s="418">
        <v>99391.23</v>
      </c>
      <c r="L54" s="385">
        <v>1</v>
      </c>
    </row>
    <row r="55" spans="1:12" s="383" customFormat="1" ht="15" x14ac:dyDescent="0.25">
      <c r="A55" s="384" t="s">
        <v>193</v>
      </c>
      <c r="B55" s="417" t="s">
        <v>189</v>
      </c>
      <c r="C55" s="416">
        <v>99.485399999999998</v>
      </c>
      <c r="D55" s="416"/>
      <c r="E55" s="429" t="s">
        <v>506</v>
      </c>
      <c r="F55" s="416">
        <v>4.9000000000000004</v>
      </c>
      <c r="G55" s="416">
        <v>5.0087732892870998</v>
      </c>
      <c r="H55" s="417" t="s">
        <v>190</v>
      </c>
      <c r="I55" s="418">
        <v>100000</v>
      </c>
      <c r="J55" s="418">
        <v>100000</v>
      </c>
      <c r="K55" s="418">
        <v>99485.440000000002</v>
      </c>
      <c r="L55" s="385">
        <v>1</v>
      </c>
    </row>
    <row r="56" spans="1:12" s="383" customFormat="1" ht="15.6" x14ac:dyDescent="0.3">
      <c r="A56" s="386" t="s">
        <v>195</v>
      </c>
      <c r="B56" s="421" t="s">
        <v>195</v>
      </c>
      <c r="C56" s="420" t="s">
        <v>195</v>
      </c>
      <c r="D56" s="420" t="s">
        <v>195</v>
      </c>
      <c r="E56" s="430" t="s">
        <v>195</v>
      </c>
      <c r="F56" s="420" t="s">
        <v>195</v>
      </c>
      <c r="G56" s="420" t="s">
        <v>195</v>
      </c>
      <c r="H56" s="421" t="s">
        <v>195</v>
      </c>
      <c r="I56" s="422">
        <v>1390000</v>
      </c>
      <c r="J56" s="422">
        <v>1390000</v>
      </c>
      <c r="K56" s="422">
        <v>1350978.81</v>
      </c>
      <c r="L56" s="387">
        <v>7</v>
      </c>
    </row>
    <row r="57" spans="1:12" s="383" customFormat="1" ht="15.6" x14ac:dyDescent="0.3">
      <c r="A57" s="386" t="s">
        <v>507</v>
      </c>
      <c r="B57" s="421"/>
      <c r="C57" s="420"/>
      <c r="D57" s="420"/>
      <c r="E57" s="430"/>
      <c r="F57" s="420"/>
      <c r="G57" s="420"/>
      <c r="H57" s="421"/>
      <c r="I57" s="422"/>
      <c r="J57" s="422"/>
      <c r="K57" s="422"/>
      <c r="L57" s="387"/>
    </row>
    <row r="58" spans="1:12" s="383" customFormat="1" ht="15" x14ac:dyDescent="0.25">
      <c r="A58" s="384" t="s">
        <v>196</v>
      </c>
      <c r="B58" s="417" t="s">
        <v>189</v>
      </c>
      <c r="C58" s="416">
        <v>100.89319999999999</v>
      </c>
      <c r="D58" s="416">
        <v>7.1295000000000002</v>
      </c>
      <c r="E58" s="429" t="s">
        <v>508</v>
      </c>
      <c r="F58" s="416">
        <v>6</v>
      </c>
      <c r="G58" s="416">
        <v>6.0899999999999004</v>
      </c>
      <c r="H58" s="417" t="s">
        <v>197</v>
      </c>
      <c r="I58" s="418">
        <v>776482.98</v>
      </c>
      <c r="J58" s="418">
        <v>776482.98</v>
      </c>
      <c r="K58" s="418">
        <v>783418.87</v>
      </c>
      <c r="L58" s="385">
        <v>2</v>
      </c>
    </row>
    <row r="59" spans="1:12" s="383" customFormat="1" ht="15.6" x14ac:dyDescent="0.3">
      <c r="A59" s="386" t="s">
        <v>195</v>
      </c>
      <c r="B59" s="421" t="s">
        <v>195</v>
      </c>
      <c r="C59" s="420" t="s">
        <v>195</v>
      </c>
      <c r="D59" s="420" t="s">
        <v>195</v>
      </c>
      <c r="E59" s="430" t="s">
        <v>195</v>
      </c>
      <c r="F59" s="420" t="s">
        <v>195</v>
      </c>
      <c r="G59" s="420" t="s">
        <v>195</v>
      </c>
      <c r="H59" s="421" t="s">
        <v>195</v>
      </c>
      <c r="I59" s="422">
        <v>776482.98</v>
      </c>
      <c r="J59" s="422">
        <v>776482.98</v>
      </c>
      <c r="K59" s="422">
        <v>783418.87</v>
      </c>
      <c r="L59" s="387">
        <v>2</v>
      </c>
    </row>
    <row r="60" spans="1:12" s="383" customFormat="1" ht="15.6" x14ac:dyDescent="0.3">
      <c r="A60" s="386" t="s">
        <v>113</v>
      </c>
      <c r="B60" s="421"/>
      <c r="C60" s="420"/>
      <c r="D60" s="420"/>
      <c r="E60" s="430"/>
      <c r="F60" s="420"/>
      <c r="G60" s="420"/>
      <c r="H60" s="421"/>
      <c r="I60" s="422"/>
      <c r="J60" s="422"/>
      <c r="K60" s="422"/>
      <c r="L60" s="387"/>
    </row>
    <row r="61" spans="1:12" s="383" customFormat="1" ht="15" x14ac:dyDescent="0.25">
      <c r="A61" s="384" t="s">
        <v>196</v>
      </c>
      <c r="B61" s="417" t="s">
        <v>189</v>
      </c>
      <c r="C61" s="416">
        <v>86.665300000000002</v>
      </c>
      <c r="D61" s="416">
        <v>5.93</v>
      </c>
      <c r="E61" s="429" t="s">
        <v>509</v>
      </c>
      <c r="F61" s="416">
        <v>9.75</v>
      </c>
      <c r="G61" s="416">
        <v>10.1977219732574</v>
      </c>
      <c r="H61" s="417" t="s">
        <v>197</v>
      </c>
      <c r="I61" s="418">
        <v>6005.72</v>
      </c>
      <c r="J61" s="418">
        <v>6005.72</v>
      </c>
      <c r="K61" s="418">
        <v>5204.87</v>
      </c>
      <c r="L61" s="385">
        <v>1</v>
      </c>
    </row>
    <row r="62" spans="1:12" s="383" customFormat="1" ht="15" x14ac:dyDescent="0.25">
      <c r="A62" s="384" t="s">
        <v>196</v>
      </c>
      <c r="B62" s="417" t="s">
        <v>189</v>
      </c>
      <c r="C62" s="416">
        <v>89.183899999999994</v>
      </c>
      <c r="D62" s="416">
        <v>6.21</v>
      </c>
      <c r="E62" s="429" t="s">
        <v>375</v>
      </c>
      <c r="F62" s="416">
        <v>10</v>
      </c>
      <c r="G62" s="416">
        <v>10.471306744129601</v>
      </c>
      <c r="H62" s="417" t="s">
        <v>197</v>
      </c>
      <c r="I62" s="418">
        <v>8513.52</v>
      </c>
      <c r="J62" s="418">
        <v>8513.52</v>
      </c>
      <c r="K62" s="418">
        <v>7592.69</v>
      </c>
      <c r="L62" s="385">
        <v>1</v>
      </c>
    </row>
    <row r="63" spans="1:12" s="383" customFormat="1" ht="15" x14ac:dyDescent="0.25">
      <c r="A63" s="384" t="s">
        <v>196</v>
      </c>
      <c r="B63" s="417" t="s">
        <v>189</v>
      </c>
      <c r="C63" s="416">
        <v>89.4726</v>
      </c>
      <c r="D63" s="416">
        <v>5.36</v>
      </c>
      <c r="E63" s="429" t="s">
        <v>510</v>
      </c>
      <c r="F63" s="416">
        <v>9.5</v>
      </c>
      <c r="G63" s="416">
        <v>9.9247584081007005</v>
      </c>
      <c r="H63" s="417" t="s">
        <v>197</v>
      </c>
      <c r="I63" s="418">
        <v>2264</v>
      </c>
      <c r="J63" s="418">
        <v>2264</v>
      </c>
      <c r="K63" s="418">
        <v>2025.66</v>
      </c>
      <c r="L63" s="385">
        <v>1</v>
      </c>
    </row>
    <row r="64" spans="1:12" s="383" customFormat="1" ht="15" x14ac:dyDescent="0.25">
      <c r="A64" s="384" t="s">
        <v>196</v>
      </c>
      <c r="B64" s="417" t="s">
        <v>189</v>
      </c>
      <c r="C64" s="416">
        <v>91.074200000000005</v>
      </c>
      <c r="D64" s="416">
        <v>5.93</v>
      </c>
      <c r="E64" s="429" t="s">
        <v>357</v>
      </c>
      <c r="F64" s="416">
        <v>9.5</v>
      </c>
      <c r="G64" s="416">
        <v>9.9247584081007005</v>
      </c>
      <c r="H64" s="417" t="s">
        <v>197</v>
      </c>
      <c r="I64" s="418">
        <v>49117.5</v>
      </c>
      <c r="J64" s="418">
        <v>49117.5</v>
      </c>
      <c r="K64" s="418">
        <v>44733.35</v>
      </c>
      <c r="L64" s="385">
        <v>1</v>
      </c>
    </row>
    <row r="65" spans="1:12" s="383" customFormat="1" ht="15" x14ac:dyDescent="0.25">
      <c r="A65" s="384" t="s">
        <v>196</v>
      </c>
      <c r="B65" s="417" t="s">
        <v>189</v>
      </c>
      <c r="C65" s="416">
        <v>92.819599999999994</v>
      </c>
      <c r="D65" s="416">
        <v>5.64</v>
      </c>
      <c r="E65" s="429" t="s">
        <v>362</v>
      </c>
      <c r="F65" s="416">
        <v>8.9985542134996006</v>
      </c>
      <c r="G65" s="416">
        <v>9.3791201384676004</v>
      </c>
      <c r="H65" s="417" t="s">
        <v>197</v>
      </c>
      <c r="I65" s="418">
        <v>147647.5</v>
      </c>
      <c r="J65" s="418">
        <v>147647.5</v>
      </c>
      <c r="K65" s="418">
        <v>137045.82</v>
      </c>
      <c r="L65" s="385">
        <v>1</v>
      </c>
    </row>
    <row r="66" spans="1:12" s="383" customFormat="1" ht="15" x14ac:dyDescent="0.25">
      <c r="A66" s="384" t="s">
        <v>196</v>
      </c>
      <c r="B66" s="417" t="s">
        <v>189</v>
      </c>
      <c r="C66" s="416">
        <v>94.157300000000006</v>
      </c>
      <c r="D66" s="416">
        <v>5.64</v>
      </c>
      <c r="E66" s="429" t="s">
        <v>364</v>
      </c>
      <c r="F66" s="416">
        <v>8.3336489573683998</v>
      </c>
      <c r="G66" s="416">
        <v>8.6594451261240994</v>
      </c>
      <c r="H66" s="417" t="s">
        <v>197</v>
      </c>
      <c r="I66" s="418">
        <v>275235</v>
      </c>
      <c r="J66" s="418">
        <v>275235</v>
      </c>
      <c r="K66" s="418">
        <v>259153.84</v>
      </c>
      <c r="L66" s="385">
        <v>1</v>
      </c>
    </row>
    <row r="67" spans="1:12" s="383" customFormat="1" ht="15" x14ac:dyDescent="0.25">
      <c r="A67" s="384" t="s">
        <v>196</v>
      </c>
      <c r="B67" s="417" t="s">
        <v>189</v>
      </c>
      <c r="C67" s="416">
        <v>94.241500000000002</v>
      </c>
      <c r="D67" s="416">
        <v>5.64</v>
      </c>
      <c r="E67" s="429" t="s">
        <v>368</v>
      </c>
      <c r="F67" s="416">
        <v>8.3194797800166995</v>
      </c>
      <c r="G67" s="416">
        <v>8.6441561470450008</v>
      </c>
      <c r="H67" s="417" t="s">
        <v>197</v>
      </c>
      <c r="I67" s="418">
        <v>363145</v>
      </c>
      <c r="J67" s="418">
        <v>363145</v>
      </c>
      <c r="K67" s="418">
        <v>342233.3</v>
      </c>
      <c r="L67" s="385">
        <v>1</v>
      </c>
    </row>
    <row r="68" spans="1:12" s="383" customFormat="1" ht="15" x14ac:dyDescent="0.25">
      <c r="A68" s="384" t="s">
        <v>196</v>
      </c>
      <c r="B68" s="417" t="s">
        <v>189</v>
      </c>
      <c r="C68" s="416">
        <v>94.479200000000006</v>
      </c>
      <c r="D68" s="416">
        <v>5.64</v>
      </c>
      <c r="E68" s="429" t="s">
        <v>362</v>
      </c>
      <c r="F68" s="416">
        <v>8.1969049646145002</v>
      </c>
      <c r="G68" s="416">
        <v>8.5119764369374007</v>
      </c>
      <c r="H68" s="417" t="s">
        <v>197</v>
      </c>
      <c r="I68" s="418">
        <v>149270</v>
      </c>
      <c r="J68" s="418">
        <v>149270</v>
      </c>
      <c r="K68" s="418">
        <v>141029.1</v>
      </c>
      <c r="L68" s="385">
        <v>1</v>
      </c>
    </row>
    <row r="69" spans="1:12" s="383" customFormat="1" ht="15.6" x14ac:dyDescent="0.3">
      <c r="A69" s="386" t="s">
        <v>195</v>
      </c>
      <c r="B69" s="421" t="s">
        <v>195</v>
      </c>
      <c r="C69" s="420" t="s">
        <v>195</v>
      </c>
      <c r="D69" s="420" t="s">
        <v>195</v>
      </c>
      <c r="E69" s="430" t="s">
        <v>195</v>
      </c>
      <c r="F69" s="420" t="s">
        <v>195</v>
      </c>
      <c r="G69" s="420" t="s">
        <v>195</v>
      </c>
      <c r="H69" s="421" t="s">
        <v>195</v>
      </c>
      <c r="I69" s="422">
        <v>1001198.24</v>
      </c>
      <c r="J69" s="422">
        <v>1001198.24</v>
      </c>
      <c r="K69" s="422">
        <v>939018.63</v>
      </c>
      <c r="L69" s="387">
        <v>8</v>
      </c>
    </row>
    <row r="70" spans="1:12" s="383" customFormat="1" ht="15.6" x14ac:dyDescent="0.3">
      <c r="A70" s="386" t="s">
        <v>511</v>
      </c>
      <c r="B70" s="421"/>
      <c r="C70" s="420"/>
      <c r="D70" s="420"/>
      <c r="E70" s="430"/>
      <c r="F70" s="420"/>
      <c r="G70" s="420"/>
      <c r="H70" s="421"/>
      <c r="I70" s="422"/>
      <c r="J70" s="422"/>
      <c r="K70" s="422"/>
      <c r="L70" s="387"/>
    </row>
    <row r="71" spans="1:12" s="383" customFormat="1" ht="15" x14ac:dyDescent="0.25">
      <c r="A71" s="384" t="s">
        <v>196</v>
      </c>
      <c r="B71" s="417" t="s">
        <v>189</v>
      </c>
      <c r="C71" s="416">
        <v>96.397599999999997</v>
      </c>
      <c r="D71" s="416">
        <v>7.1295000000000002</v>
      </c>
      <c r="E71" s="429" t="s">
        <v>512</v>
      </c>
      <c r="F71" s="416">
        <v>9.2352021973755001</v>
      </c>
      <c r="G71" s="416">
        <v>9.4484245964414999</v>
      </c>
      <c r="H71" s="417" t="s">
        <v>197</v>
      </c>
      <c r="I71" s="418">
        <v>400000</v>
      </c>
      <c r="J71" s="418">
        <v>400000</v>
      </c>
      <c r="K71" s="418">
        <v>385590.4</v>
      </c>
      <c r="L71" s="385">
        <v>1</v>
      </c>
    </row>
    <row r="72" spans="1:12" s="383" customFormat="1" ht="15" x14ac:dyDescent="0.25">
      <c r="A72" s="384" t="s">
        <v>196</v>
      </c>
      <c r="B72" s="417" t="s">
        <v>189</v>
      </c>
      <c r="C72" s="416">
        <v>96.665099999999995</v>
      </c>
      <c r="D72" s="416">
        <v>7.1295000000000002</v>
      </c>
      <c r="E72" s="429" t="s">
        <v>512</v>
      </c>
      <c r="F72" s="416">
        <v>9.0748979513299997</v>
      </c>
      <c r="G72" s="416">
        <v>9.2807823833976002</v>
      </c>
      <c r="H72" s="417" t="s">
        <v>197</v>
      </c>
      <c r="I72" s="418">
        <v>250000</v>
      </c>
      <c r="J72" s="418">
        <v>250000</v>
      </c>
      <c r="K72" s="418">
        <v>241662.75</v>
      </c>
      <c r="L72" s="385">
        <v>1</v>
      </c>
    </row>
    <row r="73" spans="1:12" s="383" customFormat="1" ht="15.6" x14ac:dyDescent="0.3">
      <c r="A73" s="386" t="s">
        <v>195</v>
      </c>
      <c r="B73" s="421" t="s">
        <v>195</v>
      </c>
      <c r="C73" s="420" t="s">
        <v>195</v>
      </c>
      <c r="D73" s="420" t="s">
        <v>195</v>
      </c>
      <c r="E73" s="430" t="s">
        <v>195</v>
      </c>
      <c r="F73" s="420" t="s">
        <v>195</v>
      </c>
      <c r="G73" s="420" t="s">
        <v>195</v>
      </c>
      <c r="H73" s="421" t="s">
        <v>195</v>
      </c>
      <c r="I73" s="422">
        <v>650000</v>
      </c>
      <c r="J73" s="422">
        <v>650000</v>
      </c>
      <c r="K73" s="422">
        <v>627253.15</v>
      </c>
      <c r="L73" s="387">
        <v>2</v>
      </c>
    </row>
    <row r="74" spans="1:12" s="383" customFormat="1" ht="15.6" x14ac:dyDescent="0.3">
      <c r="A74" s="386" t="s">
        <v>114</v>
      </c>
      <c r="B74" s="421"/>
      <c r="C74" s="420"/>
      <c r="D74" s="420"/>
      <c r="E74" s="430"/>
      <c r="F74" s="420"/>
      <c r="G74" s="420"/>
      <c r="H74" s="421"/>
      <c r="I74" s="422"/>
      <c r="J74" s="422"/>
      <c r="K74" s="422"/>
      <c r="L74" s="387"/>
    </row>
    <row r="75" spans="1:12" s="383" customFormat="1" ht="15" x14ac:dyDescent="0.25">
      <c r="A75" s="384" t="s">
        <v>196</v>
      </c>
      <c r="B75" s="417" t="s">
        <v>189</v>
      </c>
      <c r="C75" s="416">
        <v>80.764499999999998</v>
      </c>
      <c r="D75" s="416">
        <v>6.21</v>
      </c>
      <c r="E75" s="429" t="s">
        <v>513</v>
      </c>
      <c r="F75" s="416">
        <v>11</v>
      </c>
      <c r="G75" s="416">
        <v>11.571883619521399</v>
      </c>
      <c r="H75" s="417" t="s">
        <v>197</v>
      </c>
      <c r="I75" s="418">
        <v>5000</v>
      </c>
      <c r="J75" s="418">
        <v>5000</v>
      </c>
      <c r="K75" s="418">
        <v>4038.22</v>
      </c>
      <c r="L75" s="385">
        <v>1</v>
      </c>
    </row>
    <row r="76" spans="1:12" s="383" customFormat="1" ht="15" x14ac:dyDescent="0.25">
      <c r="A76" s="384" t="s">
        <v>196</v>
      </c>
      <c r="B76" s="417" t="s">
        <v>189</v>
      </c>
      <c r="C76" s="416">
        <v>80.793999999999997</v>
      </c>
      <c r="D76" s="416">
        <v>6.21</v>
      </c>
      <c r="E76" s="429" t="s">
        <v>514</v>
      </c>
      <c r="F76" s="416">
        <v>11</v>
      </c>
      <c r="G76" s="416">
        <v>11.571883619521399</v>
      </c>
      <c r="H76" s="417" t="s">
        <v>197</v>
      </c>
      <c r="I76" s="418">
        <v>2006</v>
      </c>
      <c r="J76" s="418">
        <v>2006</v>
      </c>
      <c r="K76" s="418">
        <v>1620.73</v>
      </c>
      <c r="L76" s="385">
        <v>1</v>
      </c>
    </row>
    <row r="77" spans="1:12" s="383" customFormat="1" ht="15" x14ac:dyDescent="0.25">
      <c r="A77" s="384" t="s">
        <v>196</v>
      </c>
      <c r="B77" s="417" t="s">
        <v>189</v>
      </c>
      <c r="C77" s="416">
        <v>82.466200000000001</v>
      </c>
      <c r="D77" s="416">
        <v>6.21</v>
      </c>
      <c r="E77" s="429" t="s">
        <v>515</v>
      </c>
      <c r="F77" s="416">
        <v>10.5</v>
      </c>
      <c r="G77" s="416">
        <v>11.0203450451823</v>
      </c>
      <c r="H77" s="417" t="s">
        <v>197</v>
      </c>
      <c r="I77" s="418">
        <v>6140</v>
      </c>
      <c r="J77" s="418">
        <v>6140</v>
      </c>
      <c r="K77" s="418">
        <v>5063.42</v>
      </c>
      <c r="L77" s="385">
        <v>1</v>
      </c>
    </row>
    <row r="78" spans="1:12" s="383" customFormat="1" ht="15" x14ac:dyDescent="0.25">
      <c r="A78" s="384" t="s">
        <v>196</v>
      </c>
      <c r="B78" s="417" t="s">
        <v>189</v>
      </c>
      <c r="C78" s="416">
        <v>82.486699999999999</v>
      </c>
      <c r="D78" s="416">
        <v>6.21</v>
      </c>
      <c r="E78" s="429" t="s">
        <v>516</v>
      </c>
      <c r="F78" s="416">
        <v>10.5</v>
      </c>
      <c r="G78" s="416">
        <v>11.0203450451823</v>
      </c>
      <c r="H78" s="417" t="s">
        <v>197</v>
      </c>
      <c r="I78" s="418">
        <v>546</v>
      </c>
      <c r="J78" s="418">
        <v>546</v>
      </c>
      <c r="K78" s="418">
        <v>450.38</v>
      </c>
      <c r="L78" s="385">
        <v>1</v>
      </c>
    </row>
    <row r="79" spans="1:12" s="383" customFormat="1" ht="15" x14ac:dyDescent="0.25">
      <c r="A79" s="384" t="s">
        <v>196</v>
      </c>
      <c r="B79" s="417" t="s">
        <v>189</v>
      </c>
      <c r="C79" s="416">
        <v>82.507000000000005</v>
      </c>
      <c r="D79" s="416">
        <v>6.21</v>
      </c>
      <c r="E79" s="429" t="s">
        <v>517</v>
      </c>
      <c r="F79" s="416">
        <v>10.5</v>
      </c>
      <c r="G79" s="416">
        <v>11.0203450451823</v>
      </c>
      <c r="H79" s="417" t="s">
        <v>197</v>
      </c>
      <c r="I79" s="418">
        <v>3680</v>
      </c>
      <c r="J79" s="418">
        <v>3680</v>
      </c>
      <c r="K79" s="418">
        <v>3036.26</v>
      </c>
      <c r="L79" s="385">
        <v>1</v>
      </c>
    </row>
    <row r="80" spans="1:12" s="383" customFormat="1" ht="15" x14ac:dyDescent="0.25">
      <c r="A80" s="384" t="s">
        <v>196</v>
      </c>
      <c r="B80" s="417" t="s">
        <v>189</v>
      </c>
      <c r="C80" s="416">
        <v>83.356999999999999</v>
      </c>
      <c r="D80" s="416">
        <v>5.93</v>
      </c>
      <c r="E80" s="429" t="s">
        <v>518</v>
      </c>
      <c r="F80" s="416">
        <v>10.25</v>
      </c>
      <c r="G80" s="416">
        <v>10.745514005659899</v>
      </c>
      <c r="H80" s="417" t="s">
        <v>197</v>
      </c>
      <c r="I80" s="418">
        <v>35440</v>
      </c>
      <c r="J80" s="418">
        <v>35440</v>
      </c>
      <c r="K80" s="418">
        <v>29541.72</v>
      </c>
      <c r="L80" s="385">
        <v>1</v>
      </c>
    </row>
    <row r="81" spans="1:12" s="383" customFormat="1" ht="15" x14ac:dyDescent="0.25">
      <c r="A81" s="384" t="s">
        <v>196</v>
      </c>
      <c r="B81" s="417" t="s">
        <v>189</v>
      </c>
      <c r="C81" s="416">
        <v>83.364199999999997</v>
      </c>
      <c r="D81" s="416">
        <v>5.93</v>
      </c>
      <c r="E81" s="429" t="s">
        <v>462</v>
      </c>
      <c r="F81" s="416">
        <v>10.25</v>
      </c>
      <c r="G81" s="416">
        <v>10.745514005659899</v>
      </c>
      <c r="H81" s="417" t="s">
        <v>197</v>
      </c>
      <c r="I81" s="418">
        <v>14660</v>
      </c>
      <c r="J81" s="418">
        <v>14660</v>
      </c>
      <c r="K81" s="418">
        <v>12221.2</v>
      </c>
      <c r="L81" s="385">
        <v>3</v>
      </c>
    </row>
    <row r="82" spans="1:12" s="383" customFormat="1" ht="15" x14ac:dyDescent="0.25">
      <c r="A82" s="384" t="s">
        <v>196</v>
      </c>
      <c r="B82" s="417" t="s">
        <v>189</v>
      </c>
      <c r="C82" s="416">
        <v>83.400499999999994</v>
      </c>
      <c r="D82" s="416">
        <v>5.93</v>
      </c>
      <c r="E82" s="429" t="s">
        <v>519</v>
      </c>
      <c r="F82" s="416">
        <v>10.25</v>
      </c>
      <c r="G82" s="416">
        <v>10.745514005659899</v>
      </c>
      <c r="H82" s="417" t="s">
        <v>197</v>
      </c>
      <c r="I82" s="418">
        <v>8000</v>
      </c>
      <c r="J82" s="418">
        <v>8000</v>
      </c>
      <c r="K82" s="418">
        <v>6672.04</v>
      </c>
      <c r="L82" s="385">
        <v>2</v>
      </c>
    </row>
    <row r="83" spans="1:12" s="383" customFormat="1" ht="15" x14ac:dyDescent="0.25">
      <c r="A83" s="384" t="s">
        <v>196</v>
      </c>
      <c r="B83" s="417" t="s">
        <v>189</v>
      </c>
      <c r="C83" s="416">
        <v>85.241299999999995</v>
      </c>
      <c r="D83" s="416">
        <v>5.64</v>
      </c>
      <c r="E83" s="429" t="s">
        <v>520</v>
      </c>
      <c r="F83" s="416">
        <v>9.75</v>
      </c>
      <c r="G83" s="416">
        <v>10.1977219732574</v>
      </c>
      <c r="H83" s="417" t="s">
        <v>197</v>
      </c>
      <c r="I83" s="418">
        <v>53100</v>
      </c>
      <c r="J83" s="418">
        <v>53100</v>
      </c>
      <c r="K83" s="418">
        <v>45263.13</v>
      </c>
      <c r="L83" s="385">
        <v>1</v>
      </c>
    </row>
    <row r="84" spans="1:12" s="383" customFormat="1" ht="15" x14ac:dyDescent="0.25">
      <c r="A84" s="384" t="s">
        <v>196</v>
      </c>
      <c r="B84" s="417" t="s">
        <v>189</v>
      </c>
      <c r="C84" s="416">
        <v>85.248699999999999</v>
      </c>
      <c r="D84" s="416">
        <v>5.64</v>
      </c>
      <c r="E84" s="429" t="s">
        <v>306</v>
      </c>
      <c r="F84" s="416">
        <v>9.75</v>
      </c>
      <c r="G84" s="416">
        <v>10.1977219732574</v>
      </c>
      <c r="H84" s="417" t="s">
        <v>197</v>
      </c>
      <c r="I84" s="418">
        <v>19830</v>
      </c>
      <c r="J84" s="418">
        <v>19830</v>
      </c>
      <c r="K84" s="418">
        <v>16904.82</v>
      </c>
      <c r="L84" s="385">
        <v>3</v>
      </c>
    </row>
    <row r="85" spans="1:12" s="383" customFormat="1" ht="15" x14ac:dyDescent="0.25">
      <c r="A85" s="384" t="s">
        <v>196</v>
      </c>
      <c r="B85" s="417" t="s">
        <v>189</v>
      </c>
      <c r="C85" s="416">
        <v>87.831400000000002</v>
      </c>
      <c r="D85" s="416">
        <v>5.64</v>
      </c>
      <c r="E85" s="429" t="s">
        <v>521</v>
      </c>
      <c r="F85" s="416">
        <v>9.25</v>
      </c>
      <c r="G85" s="416">
        <v>9.6524147661049007</v>
      </c>
      <c r="H85" s="417" t="s">
        <v>197</v>
      </c>
      <c r="I85" s="418">
        <v>53100</v>
      </c>
      <c r="J85" s="418">
        <v>53100</v>
      </c>
      <c r="K85" s="418">
        <v>46638.48</v>
      </c>
      <c r="L85" s="385">
        <v>1</v>
      </c>
    </row>
    <row r="86" spans="1:12" s="383" customFormat="1" ht="15" x14ac:dyDescent="0.25">
      <c r="A86" s="384" t="s">
        <v>196</v>
      </c>
      <c r="B86" s="417" t="s">
        <v>189</v>
      </c>
      <c r="C86" s="416">
        <v>87.8429</v>
      </c>
      <c r="D86" s="416">
        <v>5.36</v>
      </c>
      <c r="E86" s="429" t="s">
        <v>447</v>
      </c>
      <c r="F86" s="416">
        <v>9.25</v>
      </c>
      <c r="G86" s="416">
        <v>9.6524147661049007</v>
      </c>
      <c r="H86" s="417" t="s">
        <v>197</v>
      </c>
      <c r="I86" s="418">
        <v>53100</v>
      </c>
      <c r="J86" s="418">
        <v>53100</v>
      </c>
      <c r="K86" s="418">
        <v>46644.59</v>
      </c>
      <c r="L86" s="385">
        <v>1</v>
      </c>
    </row>
    <row r="87" spans="1:12" s="383" customFormat="1" ht="15" x14ac:dyDescent="0.25">
      <c r="A87" s="384" t="s">
        <v>196</v>
      </c>
      <c r="B87" s="417" t="s">
        <v>189</v>
      </c>
      <c r="C87" s="416">
        <v>87.8506</v>
      </c>
      <c r="D87" s="416">
        <v>5.36</v>
      </c>
      <c r="E87" s="429" t="s">
        <v>522</v>
      </c>
      <c r="F87" s="416">
        <v>9.25</v>
      </c>
      <c r="G87" s="416">
        <v>9.6524147661049007</v>
      </c>
      <c r="H87" s="417" t="s">
        <v>197</v>
      </c>
      <c r="I87" s="418">
        <v>5600</v>
      </c>
      <c r="J87" s="418">
        <v>5600</v>
      </c>
      <c r="K87" s="418">
        <v>4919.63</v>
      </c>
      <c r="L87" s="385">
        <v>1</v>
      </c>
    </row>
    <row r="88" spans="1:12" s="383" customFormat="1" ht="15" x14ac:dyDescent="0.25">
      <c r="A88" s="384" t="s">
        <v>196</v>
      </c>
      <c r="B88" s="417" t="s">
        <v>189</v>
      </c>
      <c r="C88" s="416">
        <v>87.858199999999997</v>
      </c>
      <c r="D88" s="416">
        <v>5.36</v>
      </c>
      <c r="E88" s="429" t="s">
        <v>523</v>
      </c>
      <c r="F88" s="416">
        <v>9.25</v>
      </c>
      <c r="G88" s="416">
        <v>9.6524147661049007</v>
      </c>
      <c r="H88" s="417" t="s">
        <v>197</v>
      </c>
      <c r="I88" s="418">
        <v>45282.5</v>
      </c>
      <c r="J88" s="418">
        <v>45282.5</v>
      </c>
      <c r="K88" s="418">
        <v>39784.410000000003</v>
      </c>
      <c r="L88" s="385">
        <v>1</v>
      </c>
    </row>
    <row r="89" spans="1:12" s="383" customFormat="1" ht="15" x14ac:dyDescent="0.25">
      <c r="A89" s="384" t="s">
        <v>196</v>
      </c>
      <c r="B89" s="417" t="s">
        <v>189</v>
      </c>
      <c r="C89" s="416">
        <v>87.904399999999995</v>
      </c>
      <c r="D89" s="416">
        <v>5.36</v>
      </c>
      <c r="E89" s="429" t="s">
        <v>524</v>
      </c>
      <c r="F89" s="416">
        <v>9.25</v>
      </c>
      <c r="G89" s="416">
        <v>9.6524147661049007</v>
      </c>
      <c r="H89" s="417" t="s">
        <v>197</v>
      </c>
      <c r="I89" s="418">
        <v>62492.5</v>
      </c>
      <c r="J89" s="418">
        <v>62492.5</v>
      </c>
      <c r="K89" s="418">
        <v>54933.63</v>
      </c>
      <c r="L89" s="385">
        <v>2</v>
      </c>
    </row>
    <row r="90" spans="1:12" s="383" customFormat="1" ht="15" x14ac:dyDescent="0.25">
      <c r="A90" s="384" t="s">
        <v>196</v>
      </c>
      <c r="B90" s="417" t="s">
        <v>189</v>
      </c>
      <c r="C90" s="416">
        <v>87.912099999999995</v>
      </c>
      <c r="D90" s="416">
        <v>5.36</v>
      </c>
      <c r="E90" s="429" t="s">
        <v>380</v>
      </c>
      <c r="F90" s="416">
        <v>9.25</v>
      </c>
      <c r="G90" s="416">
        <v>9.6524147661049007</v>
      </c>
      <c r="H90" s="417" t="s">
        <v>197</v>
      </c>
      <c r="I90" s="418">
        <v>15487.5</v>
      </c>
      <c r="J90" s="418">
        <v>15487.5</v>
      </c>
      <c r="K90" s="418">
        <v>13615.38</v>
      </c>
      <c r="L90" s="385">
        <v>1</v>
      </c>
    </row>
    <row r="91" spans="1:12" s="383" customFormat="1" ht="15" x14ac:dyDescent="0.25">
      <c r="A91" s="384" t="s">
        <v>196</v>
      </c>
      <c r="B91" s="417" t="s">
        <v>189</v>
      </c>
      <c r="C91" s="416">
        <v>88.127499999999998</v>
      </c>
      <c r="D91" s="416">
        <v>5.36</v>
      </c>
      <c r="E91" s="429" t="s">
        <v>525</v>
      </c>
      <c r="F91" s="416">
        <v>9.25</v>
      </c>
      <c r="G91" s="416">
        <v>9.6524147661049007</v>
      </c>
      <c r="H91" s="417" t="s">
        <v>197</v>
      </c>
      <c r="I91" s="418">
        <v>53100</v>
      </c>
      <c r="J91" s="418">
        <v>53100</v>
      </c>
      <c r="K91" s="418">
        <v>46795.72</v>
      </c>
      <c r="L91" s="385">
        <v>1</v>
      </c>
    </row>
    <row r="92" spans="1:12" s="383" customFormat="1" ht="15" x14ac:dyDescent="0.25">
      <c r="A92" s="384" t="s">
        <v>196</v>
      </c>
      <c r="B92" s="417" t="s">
        <v>189</v>
      </c>
      <c r="C92" s="416">
        <v>89.695999999999998</v>
      </c>
      <c r="D92" s="416">
        <v>5.07</v>
      </c>
      <c r="E92" s="429" t="s">
        <v>251</v>
      </c>
      <c r="F92" s="416">
        <v>9.5</v>
      </c>
      <c r="G92" s="416">
        <v>9.9247584081007005</v>
      </c>
      <c r="H92" s="417" t="s">
        <v>197</v>
      </c>
      <c r="I92" s="418">
        <v>9368</v>
      </c>
      <c r="J92" s="418">
        <v>9368</v>
      </c>
      <c r="K92" s="418">
        <v>8402.7199999999993</v>
      </c>
      <c r="L92" s="385">
        <v>1</v>
      </c>
    </row>
    <row r="93" spans="1:12" s="383" customFormat="1" ht="15" x14ac:dyDescent="0.25">
      <c r="A93" s="384" t="s">
        <v>196</v>
      </c>
      <c r="B93" s="417" t="s">
        <v>189</v>
      </c>
      <c r="C93" s="416">
        <v>90.365600000000001</v>
      </c>
      <c r="D93" s="416">
        <v>5.36</v>
      </c>
      <c r="E93" s="429" t="s">
        <v>526</v>
      </c>
      <c r="F93" s="416">
        <v>8.4700000000000006</v>
      </c>
      <c r="G93" s="416">
        <v>8.8066729447347001</v>
      </c>
      <c r="H93" s="417" t="s">
        <v>197</v>
      </c>
      <c r="I93" s="418">
        <v>105905</v>
      </c>
      <c r="J93" s="418">
        <v>105905</v>
      </c>
      <c r="K93" s="418">
        <v>95701.64</v>
      </c>
      <c r="L93" s="385">
        <v>2</v>
      </c>
    </row>
    <row r="94" spans="1:12" s="383" customFormat="1" ht="15" x14ac:dyDescent="0.25">
      <c r="A94" s="384" t="s">
        <v>196</v>
      </c>
      <c r="B94" s="417" t="s">
        <v>189</v>
      </c>
      <c r="C94" s="416">
        <v>90.371899999999997</v>
      </c>
      <c r="D94" s="416">
        <v>5.36</v>
      </c>
      <c r="E94" s="429" t="s">
        <v>527</v>
      </c>
      <c r="F94" s="416">
        <v>8.4700000000000006</v>
      </c>
      <c r="G94" s="416">
        <v>8.8066729447347001</v>
      </c>
      <c r="H94" s="417" t="s">
        <v>197</v>
      </c>
      <c r="I94" s="418">
        <v>106200</v>
      </c>
      <c r="J94" s="418">
        <v>106200</v>
      </c>
      <c r="K94" s="418">
        <v>95975</v>
      </c>
      <c r="L94" s="385">
        <v>2</v>
      </c>
    </row>
    <row r="95" spans="1:12" s="383" customFormat="1" ht="15" x14ac:dyDescent="0.25">
      <c r="A95" s="384" t="s">
        <v>196</v>
      </c>
      <c r="B95" s="417" t="s">
        <v>189</v>
      </c>
      <c r="C95" s="416">
        <v>90.841899999999995</v>
      </c>
      <c r="D95" s="416">
        <v>5.07</v>
      </c>
      <c r="E95" s="429" t="s">
        <v>336</v>
      </c>
      <c r="F95" s="416">
        <v>9</v>
      </c>
      <c r="G95" s="416">
        <v>9.3806897670982998</v>
      </c>
      <c r="H95" s="417" t="s">
        <v>197</v>
      </c>
      <c r="I95" s="418">
        <v>53100</v>
      </c>
      <c r="J95" s="418">
        <v>53100</v>
      </c>
      <c r="K95" s="418">
        <v>48237.04</v>
      </c>
      <c r="L95" s="385">
        <v>1</v>
      </c>
    </row>
    <row r="96" spans="1:12" s="383" customFormat="1" ht="15" x14ac:dyDescent="0.25">
      <c r="A96" s="384" t="s">
        <v>196</v>
      </c>
      <c r="B96" s="417" t="s">
        <v>189</v>
      </c>
      <c r="C96" s="416">
        <v>90.850499999999997</v>
      </c>
      <c r="D96" s="416">
        <v>5.07</v>
      </c>
      <c r="E96" s="429" t="s">
        <v>264</v>
      </c>
      <c r="F96" s="416">
        <v>9</v>
      </c>
      <c r="G96" s="416">
        <v>9.3806897670982998</v>
      </c>
      <c r="H96" s="417" t="s">
        <v>197</v>
      </c>
      <c r="I96" s="418">
        <v>53100</v>
      </c>
      <c r="J96" s="418">
        <v>53100</v>
      </c>
      <c r="K96" s="418">
        <v>48241.61</v>
      </c>
      <c r="L96" s="385">
        <v>1</v>
      </c>
    </row>
    <row r="97" spans="1:12" s="383" customFormat="1" ht="15" x14ac:dyDescent="0.25">
      <c r="A97" s="384" t="s">
        <v>196</v>
      </c>
      <c r="B97" s="417" t="s">
        <v>189</v>
      </c>
      <c r="C97" s="416">
        <v>91.392300000000006</v>
      </c>
      <c r="D97" s="416">
        <v>5.07</v>
      </c>
      <c r="E97" s="429" t="s">
        <v>528</v>
      </c>
      <c r="F97" s="416">
        <v>8.8000000000000007</v>
      </c>
      <c r="G97" s="416">
        <v>9.1637543320898001</v>
      </c>
      <c r="H97" s="417" t="s">
        <v>197</v>
      </c>
      <c r="I97" s="418">
        <v>99267.5</v>
      </c>
      <c r="J97" s="418">
        <v>99267.5</v>
      </c>
      <c r="K97" s="418">
        <v>90722.81</v>
      </c>
      <c r="L97" s="385">
        <v>2</v>
      </c>
    </row>
    <row r="98" spans="1:12" s="383" customFormat="1" ht="15" x14ac:dyDescent="0.25">
      <c r="A98" s="384" t="s">
        <v>196</v>
      </c>
      <c r="B98" s="417" t="s">
        <v>189</v>
      </c>
      <c r="C98" s="416">
        <v>91.502200000000002</v>
      </c>
      <c r="D98" s="416">
        <v>5.07</v>
      </c>
      <c r="E98" s="429" t="s">
        <v>528</v>
      </c>
      <c r="F98" s="416">
        <v>8.75</v>
      </c>
      <c r="G98" s="416">
        <v>9.1095821332897007</v>
      </c>
      <c r="H98" s="417" t="s">
        <v>197</v>
      </c>
      <c r="I98" s="418">
        <v>53100</v>
      </c>
      <c r="J98" s="418">
        <v>53100</v>
      </c>
      <c r="K98" s="418">
        <v>48587.66</v>
      </c>
      <c r="L98" s="385">
        <v>1</v>
      </c>
    </row>
    <row r="99" spans="1:12" s="383" customFormat="1" ht="15" x14ac:dyDescent="0.25">
      <c r="A99" s="384" t="s">
        <v>196</v>
      </c>
      <c r="B99" s="417" t="s">
        <v>189</v>
      </c>
      <c r="C99" s="416">
        <v>91.598299999999995</v>
      </c>
      <c r="D99" s="416">
        <v>5.07</v>
      </c>
      <c r="E99" s="429" t="s">
        <v>529</v>
      </c>
      <c r="F99" s="416">
        <v>8.7100000000000009</v>
      </c>
      <c r="G99" s="416">
        <v>9.0662621181192993</v>
      </c>
      <c r="H99" s="417" t="s">
        <v>197</v>
      </c>
      <c r="I99" s="418">
        <v>51920</v>
      </c>
      <c r="J99" s="418">
        <v>51920</v>
      </c>
      <c r="K99" s="418">
        <v>47557.84</v>
      </c>
      <c r="L99" s="385">
        <v>1</v>
      </c>
    </row>
    <row r="100" spans="1:12" s="383" customFormat="1" ht="15" x14ac:dyDescent="0.25">
      <c r="A100" s="384" t="s">
        <v>196</v>
      </c>
      <c r="B100" s="417" t="s">
        <v>189</v>
      </c>
      <c r="C100" s="416">
        <v>91.764899999999997</v>
      </c>
      <c r="D100" s="416">
        <v>5.07</v>
      </c>
      <c r="E100" s="429" t="s">
        <v>327</v>
      </c>
      <c r="F100" s="416">
        <v>8.6199999999999992</v>
      </c>
      <c r="G100" s="416">
        <v>8.9688497229437001</v>
      </c>
      <c r="H100" s="417" t="s">
        <v>197</v>
      </c>
      <c r="I100" s="418">
        <v>53100</v>
      </c>
      <c r="J100" s="418">
        <v>53100</v>
      </c>
      <c r="K100" s="418">
        <v>48727.17</v>
      </c>
      <c r="L100" s="385">
        <v>1</v>
      </c>
    </row>
    <row r="101" spans="1:12" s="383" customFormat="1" ht="15" x14ac:dyDescent="0.25">
      <c r="A101" s="384" t="s">
        <v>196</v>
      </c>
      <c r="B101" s="417" t="s">
        <v>189</v>
      </c>
      <c r="C101" s="416">
        <v>92.008700000000005</v>
      </c>
      <c r="D101" s="416">
        <v>5.07</v>
      </c>
      <c r="E101" s="429" t="s">
        <v>327</v>
      </c>
      <c r="F101" s="416">
        <v>8.51</v>
      </c>
      <c r="G101" s="416">
        <v>8.8498984380774992</v>
      </c>
      <c r="H101" s="417" t="s">
        <v>197</v>
      </c>
      <c r="I101" s="418">
        <v>53100</v>
      </c>
      <c r="J101" s="418">
        <v>53100</v>
      </c>
      <c r="K101" s="418">
        <v>48856.63</v>
      </c>
      <c r="L101" s="385">
        <v>1</v>
      </c>
    </row>
    <row r="102" spans="1:12" s="383" customFormat="1" ht="15" x14ac:dyDescent="0.25">
      <c r="A102" s="384" t="s">
        <v>196</v>
      </c>
      <c r="B102" s="417" t="s">
        <v>189</v>
      </c>
      <c r="C102" s="416">
        <v>92.009600000000006</v>
      </c>
      <c r="D102" s="416">
        <v>5.07</v>
      </c>
      <c r="E102" s="429" t="s">
        <v>528</v>
      </c>
      <c r="F102" s="416">
        <v>8.52</v>
      </c>
      <c r="G102" s="416">
        <v>8.8607072706794998</v>
      </c>
      <c r="H102" s="417" t="s">
        <v>197</v>
      </c>
      <c r="I102" s="418">
        <v>46610</v>
      </c>
      <c r="J102" s="418">
        <v>46610</v>
      </c>
      <c r="K102" s="418">
        <v>42885.68</v>
      </c>
      <c r="L102" s="385">
        <v>1</v>
      </c>
    </row>
    <row r="103" spans="1:12" s="383" customFormat="1" ht="15" x14ac:dyDescent="0.25">
      <c r="A103" s="384" t="s">
        <v>196</v>
      </c>
      <c r="B103" s="417" t="s">
        <v>189</v>
      </c>
      <c r="C103" s="416">
        <v>92.029300000000006</v>
      </c>
      <c r="D103" s="416">
        <v>5.07</v>
      </c>
      <c r="E103" s="429" t="s">
        <v>528</v>
      </c>
      <c r="F103" s="416">
        <v>8.5111000000000008</v>
      </c>
      <c r="G103" s="416">
        <v>8.8510873615056997</v>
      </c>
      <c r="H103" s="417" t="s">
        <v>197</v>
      </c>
      <c r="I103" s="418">
        <v>53100</v>
      </c>
      <c r="J103" s="418">
        <v>53100</v>
      </c>
      <c r="K103" s="418">
        <v>48867.57</v>
      </c>
      <c r="L103" s="385">
        <v>2</v>
      </c>
    </row>
    <row r="104" spans="1:12" s="383" customFormat="1" ht="15" x14ac:dyDescent="0.25">
      <c r="A104" s="384" t="s">
        <v>196</v>
      </c>
      <c r="B104" s="417" t="s">
        <v>189</v>
      </c>
      <c r="C104" s="416">
        <v>92.030900000000003</v>
      </c>
      <c r="D104" s="416">
        <v>5.07</v>
      </c>
      <c r="E104" s="429" t="s">
        <v>327</v>
      </c>
      <c r="F104" s="416">
        <v>8.5</v>
      </c>
      <c r="G104" s="416">
        <v>8.8390905892635008</v>
      </c>
      <c r="H104" s="417" t="s">
        <v>197</v>
      </c>
      <c r="I104" s="418">
        <v>159300</v>
      </c>
      <c r="J104" s="418">
        <v>159300</v>
      </c>
      <c r="K104" s="418">
        <v>146605.26</v>
      </c>
      <c r="L104" s="385">
        <v>3</v>
      </c>
    </row>
    <row r="105" spans="1:12" s="383" customFormat="1" ht="15" x14ac:dyDescent="0.25">
      <c r="A105" s="384" t="s">
        <v>196</v>
      </c>
      <c r="B105" s="417" t="s">
        <v>189</v>
      </c>
      <c r="C105" s="416">
        <v>92.031800000000004</v>
      </c>
      <c r="D105" s="416">
        <v>5.07</v>
      </c>
      <c r="E105" s="429" t="s">
        <v>528</v>
      </c>
      <c r="F105" s="416">
        <v>8.51</v>
      </c>
      <c r="G105" s="416">
        <v>8.8498984380774992</v>
      </c>
      <c r="H105" s="417" t="s">
        <v>197</v>
      </c>
      <c r="I105" s="418">
        <v>53100</v>
      </c>
      <c r="J105" s="418">
        <v>53100</v>
      </c>
      <c r="K105" s="418">
        <v>48868.86</v>
      </c>
      <c r="L105" s="385">
        <v>2</v>
      </c>
    </row>
    <row r="106" spans="1:12" s="383" customFormat="1" ht="15" x14ac:dyDescent="0.25">
      <c r="A106" s="384" t="s">
        <v>196</v>
      </c>
      <c r="B106" s="417" t="s">
        <v>189</v>
      </c>
      <c r="C106" s="416">
        <v>92.053899999999999</v>
      </c>
      <c r="D106" s="416">
        <v>5.07</v>
      </c>
      <c r="E106" s="429" t="s">
        <v>528</v>
      </c>
      <c r="F106" s="416">
        <v>8.5</v>
      </c>
      <c r="G106" s="416">
        <v>8.8390905892635008</v>
      </c>
      <c r="H106" s="417" t="s">
        <v>197</v>
      </c>
      <c r="I106" s="418">
        <v>50740</v>
      </c>
      <c r="J106" s="418">
        <v>50740</v>
      </c>
      <c r="K106" s="418">
        <v>46708.14</v>
      </c>
      <c r="L106" s="385">
        <v>1</v>
      </c>
    </row>
    <row r="107" spans="1:12" s="383" customFormat="1" ht="15" x14ac:dyDescent="0.25">
      <c r="A107" s="384" t="s">
        <v>196</v>
      </c>
      <c r="B107" s="417" t="s">
        <v>189</v>
      </c>
      <c r="C107" s="416">
        <v>92.061599999999999</v>
      </c>
      <c r="D107" s="416">
        <v>5.07</v>
      </c>
      <c r="E107" s="429" t="s">
        <v>529</v>
      </c>
      <c r="F107" s="416">
        <v>8.5</v>
      </c>
      <c r="G107" s="416">
        <v>8.8390905892635008</v>
      </c>
      <c r="H107" s="417" t="s">
        <v>197</v>
      </c>
      <c r="I107" s="418">
        <v>53100</v>
      </c>
      <c r="J107" s="418">
        <v>53100</v>
      </c>
      <c r="K107" s="418">
        <v>48884.69</v>
      </c>
      <c r="L107" s="385">
        <v>1</v>
      </c>
    </row>
    <row r="108" spans="1:12" s="383" customFormat="1" ht="15" x14ac:dyDescent="0.25">
      <c r="A108" s="384" t="s">
        <v>196</v>
      </c>
      <c r="B108" s="417" t="s">
        <v>189</v>
      </c>
      <c r="C108" s="416">
        <v>92.097499999999997</v>
      </c>
      <c r="D108" s="416">
        <v>5.07</v>
      </c>
      <c r="E108" s="429" t="s">
        <v>327</v>
      </c>
      <c r="F108" s="416">
        <v>8.4700000000000006</v>
      </c>
      <c r="G108" s="416">
        <v>8.8066729447347001</v>
      </c>
      <c r="H108" s="417" t="s">
        <v>197</v>
      </c>
      <c r="I108" s="418">
        <v>43100</v>
      </c>
      <c r="J108" s="418">
        <v>43100</v>
      </c>
      <c r="K108" s="418">
        <v>39694.04</v>
      </c>
      <c r="L108" s="385">
        <v>1</v>
      </c>
    </row>
    <row r="109" spans="1:12" s="383" customFormat="1" ht="15" x14ac:dyDescent="0.25">
      <c r="A109" s="384" t="s">
        <v>196</v>
      </c>
      <c r="B109" s="417" t="s">
        <v>189</v>
      </c>
      <c r="C109" s="416">
        <v>92.141999999999996</v>
      </c>
      <c r="D109" s="416">
        <v>5.07</v>
      </c>
      <c r="E109" s="429" t="s">
        <v>327</v>
      </c>
      <c r="F109" s="416">
        <v>8.4499999999999993</v>
      </c>
      <c r="G109" s="416">
        <v>8.7850660991624991</v>
      </c>
      <c r="H109" s="417" t="s">
        <v>197</v>
      </c>
      <c r="I109" s="418">
        <v>123612.5</v>
      </c>
      <c r="J109" s="418">
        <v>123612.5</v>
      </c>
      <c r="K109" s="418">
        <v>113899.03</v>
      </c>
      <c r="L109" s="385">
        <v>3</v>
      </c>
    </row>
    <row r="110" spans="1:12" s="383" customFormat="1" ht="15" x14ac:dyDescent="0.25">
      <c r="A110" s="384" t="s">
        <v>196</v>
      </c>
      <c r="B110" s="417" t="s">
        <v>189</v>
      </c>
      <c r="C110" s="416">
        <v>92.186499999999995</v>
      </c>
      <c r="D110" s="416">
        <v>5.07</v>
      </c>
      <c r="E110" s="429" t="s">
        <v>327</v>
      </c>
      <c r="F110" s="416">
        <v>8.43</v>
      </c>
      <c r="G110" s="416">
        <v>8.7634631867887993</v>
      </c>
      <c r="H110" s="417" t="s">
        <v>197</v>
      </c>
      <c r="I110" s="418">
        <v>87349.5</v>
      </c>
      <c r="J110" s="418">
        <v>87349.5</v>
      </c>
      <c r="K110" s="418">
        <v>80524.42</v>
      </c>
      <c r="L110" s="385">
        <v>2</v>
      </c>
    </row>
    <row r="111" spans="1:12" s="383" customFormat="1" ht="15" x14ac:dyDescent="0.25">
      <c r="A111" s="384" t="s">
        <v>196</v>
      </c>
      <c r="B111" s="417" t="s">
        <v>189</v>
      </c>
      <c r="C111" s="416">
        <v>92.209000000000003</v>
      </c>
      <c r="D111" s="416">
        <v>5.07</v>
      </c>
      <c r="E111" s="429" t="s">
        <v>528</v>
      </c>
      <c r="F111" s="416">
        <v>8.43</v>
      </c>
      <c r="G111" s="416">
        <v>8.7634631867887993</v>
      </c>
      <c r="H111" s="417" t="s">
        <v>197</v>
      </c>
      <c r="I111" s="418">
        <v>96205</v>
      </c>
      <c r="J111" s="418">
        <v>96205</v>
      </c>
      <c r="K111" s="418">
        <v>88709.68</v>
      </c>
      <c r="L111" s="385">
        <v>3</v>
      </c>
    </row>
    <row r="112" spans="1:12" s="383" customFormat="1" ht="15" x14ac:dyDescent="0.25">
      <c r="A112" s="384" t="s">
        <v>196</v>
      </c>
      <c r="B112" s="417" t="s">
        <v>189</v>
      </c>
      <c r="C112" s="416">
        <v>92.216499999999996</v>
      </c>
      <c r="D112" s="416">
        <v>5.07</v>
      </c>
      <c r="E112" s="429" t="s">
        <v>529</v>
      </c>
      <c r="F112" s="416">
        <v>8.43</v>
      </c>
      <c r="G112" s="416">
        <v>8.7634631867887993</v>
      </c>
      <c r="H112" s="417" t="s">
        <v>197</v>
      </c>
      <c r="I112" s="418">
        <v>437397.5</v>
      </c>
      <c r="J112" s="418">
        <v>437397.5</v>
      </c>
      <c r="K112" s="418">
        <v>403352.84</v>
      </c>
      <c r="L112" s="385">
        <v>12</v>
      </c>
    </row>
    <row r="113" spans="1:12" s="383" customFormat="1" ht="15" x14ac:dyDescent="0.25">
      <c r="A113" s="384" t="s">
        <v>196</v>
      </c>
      <c r="B113" s="417" t="s">
        <v>189</v>
      </c>
      <c r="C113" s="416">
        <v>93.910200000000003</v>
      </c>
      <c r="D113" s="416">
        <v>4.71</v>
      </c>
      <c r="E113" s="429" t="s">
        <v>530</v>
      </c>
      <c r="F113" s="416">
        <v>8.75</v>
      </c>
      <c r="G113" s="416">
        <v>9.1095821332897007</v>
      </c>
      <c r="H113" s="417" t="s">
        <v>197</v>
      </c>
      <c r="I113" s="418">
        <v>53100</v>
      </c>
      <c r="J113" s="418">
        <v>53100</v>
      </c>
      <c r="K113" s="418">
        <v>49866.32</v>
      </c>
      <c r="L113" s="385">
        <v>1</v>
      </c>
    </row>
    <row r="114" spans="1:12" s="383" customFormat="1" ht="15" x14ac:dyDescent="0.25">
      <c r="A114" s="384" t="s">
        <v>196</v>
      </c>
      <c r="B114" s="417" t="s">
        <v>189</v>
      </c>
      <c r="C114" s="416">
        <v>94.449299999999994</v>
      </c>
      <c r="D114" s="416">
        <v>4.71</v>
      </c>
      <c r="E114" s="429" t="s">
        <v>417</v>
      </c>
      <c r="F114" s="416">
        <v>8.4300999999999995</v>
      </c>
      <c r="G114" s="416">
        <v>8.7635711915679</v>
      </c>
      <c r="H114" s="417" t="s">
        <v>197</v>
      </c>
      <c r="I114" s="418">
        <v>49707.5</v>
      </c>
      <c r="J114" s="418">
        <v>49707.5</v>
      </c>
      <c r="K114" s="418">
        <v>46948.36</v>
      </c>
      <c r="L114" s="385">
        <v>1</v>
      </c>
    </row>
    <row r="115" spans="1:12" s="383" customFormat="1" ht="15" x14ac:dyDescent="0.25">
      <c r="A115" s="384" t="s">
        <v>196</v>
      </c>
      <c r="B115" s="417" t="s">
        <v>189</v>
      </c>
      <c r="C115" s="416">
        <v>94.492800000000003</v>
      </c>
      <c r="D115" s="416">
        <v>4.71</v>
      </c>
      <c r="E115" s="429" t="s">
        <v>417</v>
      </c>
      <c r="F115" s="416">
        <v>8.4</v>
      </c>
      <c r="G115" s="416">
        <v>8.7310661915505001</v>
      </c>
      <c r="H115" s="417" t="s">
        <v>197</v>
      </c>
      <c r="I115" s="418">
        <v>388690</v>
      </c>
      <c r="J115" s="418">
        <v>388690</v>
      </c>
      <c r="K115" s="418">
        <v>367283.96</v>
      </c>
      <c r="L115" s="385">
        <v>8</v>
      </c>
    </row>
    <row r="116" spans="1:12" s="383" customFormat="1" ht="15" x14ac:dyDescent="0.25">
      <c r="A116" s="384" t="s">
        <v>196</v>
      </c>
      <c r="B116" s="417" t="s">
        <v>189</v>
      </c>
      <c r="C116" s="416">
        <v>95.284700000000001</v>
      </c>
      <c r="D116" s="416">
        <v>4.71</v>
      </c>
      <c r="E116" s="429" t="s">
        <v>531</v>
      </c>
      <c r="F116" s="416">
        <v>8.5</v>
      </c>
      <c r="G116" s="416">
        <v>8.8390905892635008</v>
      </c>
      <c r="H116" s="417" t="s">
        <v>197</v>
      </c>
      <c r="I116" s="418">
        <v>6150</v>
      </c>
      <c r="J116" s="418">
        <v>6150</v>
      </c>
      <c r="K116" s="418">
        <v>5860.01</v>
      </c>
      <c r="L116" s="385">
        <v>1</v>
      </c>
    </row>
    <row r="117" spans="1:12" s="383" customFormat="1" ht="15" x14ac:dyDescent="0.25">
      <c r="A117" s="384" t="s">
        <v>196</v>
      </c>
      <c r="B117" s="417" t="s">
        <v>189</v>
      </c>
      <c r="C117" s="416">
        <v>95.642600000000002</v>
      </c>
      <c r="D117" s="416">
        <v>4.71</v>
      </c>
      <c r="E117" s="429" t="s">
        <v>452</v>
      </c>
      <c r="F117" s="416">
        <v>8.5</v>
      </c>
      <c r="G117" s="416">
        <v>8.8390905892635008</v>
      </c>
      <c r="H117" s="417" t="s">
        <v>197</v>
      </c>
      <c r="I117" s="418">
        <v>2086.87</v>
      </c>
      <c r="J117" s="418">
        <v>2086.87</v>
      </c>
      <c r="K117" s="418">
        <v>1995.94</v>
      </c>
      <c r="L117" s="385">
        <v>1</v>
      </c>
    </row>
    <row r="118" spans="1:12" s="383" customFormat="1" ht="15" x14ac:dyDescent="0.25">
      <c r="A118" s="384" t="s">
        <v>196</v>
      </c>
      <c r="B118" s="417" t="s">
        <v>189</v>
      </c>
      <c r="C118" s="416">
        <v>95.899000000000001</v>
      </c>
      <c r="D118" s="416">
        <v>4.71</v>
      </c>
      <c r="E118" s="429" t="s">
        <v>532</v>
      </c>
      <c r="F118" s="416">
        <v>8.5</v>
      </c>
      <c r="G118" s="416">
        <v>8.8390905892635008</v>
      </c>
      <c r="H118" s="417" t="s">
        <v>197</v>
      </c>
      <c r="I118" s="418">
        <v>53100</v>
      </c>
      <c r="J118" s="418">
        <v>53100</v>
      </c>
      <c r="K118" s="418">
        <v>50922.38</v>
      </c>
      <c r="L118" s="385">
        <v>1</v>
      </c>
    </row>
    <row r="119" spans="1:12" s="383" customFormat="1" ht="15" x14ac:dyDescent="0.25">
      <c r="A119" s="384" t="s">
        <v>196</v>
      </c>
      <c r="B119" s="417" t="s">
        <v>189</v>
      </c>
      <c r="C119" s="416">
        <v>96.296099999999996</v>
      </c>
      <c r="D119" s="416">
        <v>4.71</v>
      </c>
      <c r="E119" s="429" t="s">
        <v>441</v>
      </c>
      <c r="F119" s="416">
        <v>8</v>
      </c>
      <c r="G119" s="416">
        <v>8.2999506807509</v>
      </c>
      <c r="H119" s="417" t="s">
        <v>197</v>
      </c>
      <c r="I119" s="418">
        <v>872</v>
      </c>
      <c r="J119" s="418">
        <v>872</v>
      </c>
      <c r="K119" s="418">
        <v>839.7</v>
      </c>
      <c r="L119" s="385">
        <v>1</v>
      </c>
    </row>
    <row r="120" spans="1:12" s="383" customFormat="1" ht="15" x14ac:dyDescent="0.25">
      <c r="A120" s="384" t="s">
        <v>196</v>
      </c>
      <c r="B120" s="417" t="s">
        <v>189</v>
      </c>
      <c r="C120" s="416">
        <v>97.779600000000002</v>
      </c>
      <c r="D120" s="416">
        <v>4.3</v>
      </c>
      <c r="E120" s="429" t="s">
        <v>470</v>
      </c>
      <c r="F120" s="416">
        <v>8</v>
      </c>
      <c r="G120" s="416">
        <v>8.2999506807509</v>
      </c>
      <c r="H120" s="417" t="s">
        <v>197</v>
      </c>
      <c r="I120" s="418">
        <v>39900</v>
      </c>
      <c r="J120" s="418">
        <v>39900</v>
      </c>
      <c r="K120" s="418">
        <v>39014.06</v>
      </c>
      <c r="L120" s="385">
        <v>1</v>
      </c>
    </row>
    <row r="121" spans="1:12" s="383" customFormat="1" ht="15" x14ac:dyDescent="0.25">
      <c r="A121" s="384" t="s">
        <v>196</v>
      </c>
      <c r="B121" s="417" t="s">
        <v>189</v>
      </c>
      <c r="C121" s="416">
        <v>97.808899999999994</v>
      </c>
      <c r="D121" s="416">
        <v>4.3</v>
      </c>
      <c r="E121" s="429" t="s">
        <v>366</v>
      </c>
      <c r="F121" s="416">
        <v>8</v>
      </c>
      <c r="G121" s="416">
        <v>8.2999506807509</v>
      </c>
      <c r="H121" s="417" t="s">
        <v>197</v>
      </c>
      <c r="I121" s="418">
        <v>53100</v>
      </c>
      <c r="J121" s="418">
        <v>53100</v>
      </c>
      <c r="K121" s="418">
        <v>51936.53</v>
      </c>
      <c r="L121" s="385">
        <v>1</v>
      </c>
    </row>
    <row r="122" spans="1:12" s="383" customFormat="1" ht="15" x14ac:dyDescent="0.25">
      <c r="A122" s="384" t="s">
        <v>196</v>
      </c>
      <c r="B122" s="417" t="s">
        <v>189</v>
      </c>
      <c r="C122" s="416">
        <v>98.910200000000003</v>
      </c>
      <c r="D122" s="416">
        <v>4.3</v>
      </c>
      <c r="E122" s="429" t="s">
        <v>272</v>
      </c>
      <c r="F122" s="416">
        <v>6.25</v>
      </c>
      <c r="G122" s="416">
        <v>6.4321814606347996</v>
      </c>
      <c r="H122" s="417" t="s">
        <v>197</v>
      </c>
      <c r="I122" s="418">
        <v>53100</v>
      </c>
      <c r="J122" s="418">
        <v>53100</v>
      </c>
      <c r="K122" s="418">
        <v>52521.33</v>
      </c>
      <c r="L122" s="385">
        <v>1</v>
      </c>
    </row>
    <row r="123" spans="1:12" s="383" customFormat="1" ht="15.6" x14ac:dyDescent="0.3">
      <c r="A123" s="386" t="s">
        <v>195</v>
      </c>
      <c r="B123" s="421" t="s">
        <v>195</v>
      </c>
      <c r="C123" s="420" t="s">
        <v>195</v>
      </c>
      <c r="D123" s="420" t="s">
        <v>195</v>
      </c>
      <c r="E123" s="430" t="s">
        <v>195</v>
      </c>
      <c r="F123" s="420" t="s">
        <v>195</v>
      </c>
      <c r="G123" s="420" t="s">
        <v>195</v>
      </c>
      <c r="H123" s="421" t="s">
        <v>195</v>
      </c>
      <c r="I123" s="422">
        <v>2978145.87</v>
      </c>
      <c r="J123" s="422">
        <v>2978145.87</v>
      </c>
      <c r="K123" s="422">
        <v>2735342.68</v>
      </c>
      <c r="L123" s="387">
        <v>84</v>
      </c>
    </row>
    <row r="124" spans="1:12" s="383" customFormat="1" ht="15.6" x14ac:dyDescent="0.3">
      <c r="A124" s="386" t="s">
        <v>533</v>
      </c>
      <c r="B124" s="421"/>
      <c r="C124" s="420"/>
      <c r="D124" s="420"/>
      <c r="E124" s="430"/>
      <c r="F124" s="420"/>
      <c r="G124" s="420"/>
      <c r="H124" s="421"/>
      <c r="I124" s="422"/>
      <c r="J124" s="422"/>
      <c r="K124" s="422"/>
      <c r="L124" s="387"/>
    </row>
    <row r="125" spans="1:12" s="383" customFormat="1" ht="15" x14ac:dyDescent="0.25">
      <c r="A125" s="384" t="s">
        <v>196</v>
      </c>
      <c r="B125" s="417" t="s">
        <v>189</v>
      </c>
      <c r="C125" s="416">
        <v>97.927400000000006</v>
      </c>
      <c r="D125" s="416">
        <v>5.64</v>
      </c>
      <c r="E125" s="429" t="s">
        <v>401</v>
      </c>
      <c r="F125" s="416">
        <v>8.5</v>
      </c>
      <c r="G125" s="416">
        <v>8.8390905892635008</v>
      </c>
      <c r="H125" s="417" t="s">
        <v>197</v>
      </c>
      <c r="I125" s="418">
        <v>1300</v>
      </c>
      <c r="J125" s="418">
        <v>1300</v>
      </c>
      <c r="K125" s="418">
        <v>1273.06</v>
      </c>
      <c r="L125" s="385">
        <v>1</v>
      </c>
    </row>
    <row r="126" spans="1:12" s="383" customFormat="1" ht="15.6" x14ac:dyDescent="0.3">
      <c r="A126" s="386" t="s">
        <v>195</v>
      </c>
      <c r="B126" s="421" t="s">
        <v>195</v>
      </c>
      <c r="C126" s="420" t="s">
        <v>195</v>
      </c>
      <c r="D126" s="420" t="s">
        <v>195</v>
      </c>
      <c r="E126" s="430" t="s">
        <v>195</v>
      </c>
      <c r="F126" s="420" t="s">
        <v>195</v>
      </c>
      <c r="G126" s="420" t="s">
        <v>195</v>
      </c>
      <c r="H126" s="421" t="s">
        <v>195</v>
      </c>
      <c r="I126" s="422">
        <v>1300</v>
      </c>
      <c r="J126" s="422">
        <v>1300</v>
      </c>
      <c r="K126" s="422">
        <v>1273.06</v>
      </c>
      <c r="L126" s="387">
        <v>1</v>
      </c>
    </row>
    <row r="127" spans="1:12" s="383" customFormat="1" ht="15.6" x14ac:dyDescent="0.3">
      <c r="A127" s="386" t="s">
        <v>279</v>
      </c>
      <c r="B127" s="421"/>
      <c r="C127" s="420"/>
      <c r="D127" s="420"/>
      <c r="E127" s="430"/>
      <c r="F127" s="420"/>
      <c r="G127" s="420"/>
      <c r="H127" s="421"/>
      <c r="I127" s="422"/>
      <c r="J127" s="422"/>
      <c r="K127" s="422"/>
      <c r="L127" s="387"/>
    </row>
    <row r="128" spans="1:12" s="383" customFormat="1" ht="15" x14ac:dyDescent="0.25">
      <c r="A128" s="384" t="s">
        <v>196</v>
      </c>
      <c r="B128" s="417" t="s">
        <v>189</v>
      </c>
      <c r="C128" s="416">
        <v>95.259500000000003</v>
      </c>
      <c r="D128" s="416">
        <v>9.25</v>
      </c>
      <c r="E128" s="429" t="s">
        <v>306</v>
      </c>
      <c r="F128" s="416">
        <v>10.5</v>
      </c>
      <c r="G128" s="416">
        <v>10.775625</v>
      </c>
      <c r="H128" s="417" t="s">
        <v>197</v>
      </c>
      <c r="I128" s="418">
        <v>19546.349999999999</v>
      </c>
      <c r="J128" s="418">
        <v>19546.349999999999</v>
      </c>
      <c r="K128" s="418">
        <v>18619.759999999998</v>
      </c>
      <c r="L128" s="385">
        <v>1</v>
      </c>
    </row>
    <row r="129" spans="1:12" s="383" customFormat="1" ht="15" x14ac:dyDescent="0.25">
      <c r="A129" s="384" t="s">
        <v>196</v>
      </c>
      <c r="B129" s="417" t="s">
        <v>189</v>
      </c>
      <c r="C129" s="416">
        <v>97.129800000000003</v>
      </c>
      <c r="D129" s="416">
        <v>9.25</v>
      </c>
      <c r="E129" s="429" t="s">
        <v>534</v>
      </c>
      <c r="F129" s="416">
        <v>10</v>
      </c>
      <c r="G129" s="416">
        <v>10.25</v>
      </c>
      <c r="H129" s="417" t="s">
        <v>197</v>
      </c>
      <c r="I129" s="418">
        <v>21694.97</v>
      </c>
      <c r="J129" s="418">
        <v>21694.97</v>
      </c>
      <c r="K129" s="418">
        <v>21072.28</v>
      </c>
      <c r="L129" s="385">
        <v>1</v>
      </c>
    </row>
    <row r="130" spans="1:12" s="383" customFormat="1" ht="15" x14ac:dyDescent="0.25">
      <c r="A130" s="384" t="s">
        <v>196</v>
      </c>
      <c r="B130" s="417" t="s">
        <v>189</v>
      </c>
      <c r="C130" s="416">
        <v>97.169200000000004</v>
      </c>
      <c r="D130" s="416">
        <v>9.25</v>
      </c>
      <c r="E130" s="429" t="s">
        <v>535</v>
      </c>
      <c r="F130" s="416">
        <v>10</v>
      </c>
      <c r="G130" s="416">
        <v>10.25</v>
      </c>
      <c r="H130" s="417" t="s">
        <v>197</v>
      </c>
      <c r="I130" s="418">
        <v>1078085.21</v>
      </c>
      <c r="J130" s="418">
        <v>1078085.21</v>
      </c>
      <c r="K130" s="418">
        <v>1047566.84</v>
      </c>
      <c r="L130" s="385">
        <v>3</v>
      </c>
    </row>
    <row r="131" spans="1:12" s="383" customFormat="1" ht="15" x14ac:dyDescent="0.25">
      <c r="A131" s="384" t="s">
        <v>196</v>
      </c>
      <c r="B131" s="417" t="s">
        <v>189</v>
      </c>
      <c r="C131" s="416">
        <v>97.880300000000005</v>
      </c>
      <c r="D131" s="416">
        <v>9.25</v>
      </c>
      <c r="E131" s="429" t="s">
        <v>359</v>
      </c>
      <c r="F131" s="416">
        <v>9.8000000000000007</v>
      </c>
      <c r="G131" s="416">
        <v>10.040099999999899</v>
      </c>
      <c r="H131" s="417" t="s">
        <v>197</v>
      </c>
      <c r="I131" s="418">
        <v>49443.15</v>
      </c>
      <c r="J131" s="418">
        <v>49443.15</v>
      </c>
      <c r="K131" s="418">
        <v>48395.12</v>
      </c>
      <c r="L131" s="385">
        <v>1</v>
      </c>
    </row>
    <row r="132" spans="1:12" s="383" customFormat="1" ht="15" x14ac:dyDescent="0.25">
      <c r="A132" s="384" t="s">
        <v>196</v>
      </c>
      <c r="B132" s="417" t="s">
        <v>189</v>
      </c>
      <c r="C132" s="416">
        <v>98.063900000000004</v>
      </c>
      <c r="D132" s="416">
        <v>9.25</v>
      </c>
      <c r="E132" s="429" t="s">
        <v>374</v>
      </c>
      <c r="F132" s="416">
        <v>9.75</v>
      </c>
      <c r="G132" s="416">
        <v>9.9876562500000006</v>
      </c>
      <c r="H132" s="417" t="s">
        <v>197</v>
      </c>
      <c r="I132" s="418">
        <v>104223.36</v>
      </c>
      <c r="J132" s="418">
        <v>104223.36</v>
      </c>
      <c r="K132" s="418">
        <v>102205.48</v>
      </c>
      <c r="L132" s="385">
        <v>1</v>
      </c>
    </row>
    <row r="133" spans="1:12" s="383" customFormat="1" ht="15" x14ac:dyDescent="0.25">
      <c r="A133" s="384" t="s">
        <v>196</v>
      </c>
      <c r="B133" s="417" t="s">
        <v>189</v>
      </c>
      <c r="C133" s="416">
        <v>98.067099999999996</v>
      </c>
      <c r="D133" s="416">
        <v>9.25</v>
      </c>
      <c r="E133" s="429" t="s">
        <v>376</v>
      </c>
      <c r="F133" s="416">
        <v>9.75</v>
      </c>
      <c r="G133" s="416">
        <v>9.9876562500000006</v>
      </c>
      <c r="H133" s="417" t="s">
        <v>197</v>
      </c>
      <c r="I133" s="418">
        <v>98924.94</v>
      </c>
      <c r="J133" s="418">
        <v>98924.94</v>
      </c>
      <c r="K133" s="418">
        <v>97012.81</v>
      </c>
      <c r="L133" s="385">
        <v>1</v>
      </c>
    </row>
    <row r="134" spans="1:12" s="383" customFormat="1" ht="15" x14ac:dyDescent="0.25">
      <c r="A134" s="384" t="s">
        <v>196</v>
      </c>
      <c r="B134" s="417" t="s">
        <v>189</v>
      </c>
      <c r="C134" s="416">
        <v>98.084400000000002</v>
      </c>
      <c r="D134" s="416">
        <v>9.25</v>
      </c>
      <c r="E134" s="429" t="s">
        <v>536</v>
      </c>
      <c r="F134" s="416">
        <v>9.75</v>
      </c>
      <c r="G134" s="416">
        <v>9.9876562500000201</v>
      </c>
      <c r="H134" s="417" t="s">
        <v>197</v>
      </c>
      <c r="I134" s="418">
        <v>100000</v>
      </c>
      <c r="J134" s="418">
        <v>100000</v>
      </c>
      <c r="K134" s="418">
        <v>98084.35</v>
      </c>
      <c r="L134" s="385">
        <v>1</v>
      </c>
    </row>
    <row r="135" spans="1:12" s="383" customFormat="1" ht="15" x14ac:dyDescent="0.25">
      <c r="A135" s="384" t="s">
        <v>196</v>
      </c>
      <c r="B135" s="417" t="s">
        <v>189</v>
      </c>
      <c r="C135" s="416">
        <v>98.093400000000003</v>
      </c>
      <c r="D135" s="416">
        <v>9.25</v>
      </c>
      <c r="E135" s="429" t="s">
        <v>535</v>
      </c>
      <c r="F135" s="416">
        <v>9.75</v>
      </c>
      <c r="G135" s="416">
        <v>9.9876562500000006</v>
      </c>
      <c r="H135" s="417" t="s">
        <v>197</v>
      </c>
      <c r="I135" s="418">
        <v>150500</v>
      </c>
      <c r="J135" s="418">
        <v>150500</v>
      </c>
      <c r="K135" s="418">
        <v>147630.57</v>
      </c>
      <c r="L135" s="385">
        <v>1</v>
      </c>
    </row>
    <row r="136" spans="1:12" s="383" customFormat="1" ht="15" x14ac:dyDescent="0.25">
      <c r="A136" s="384" t="s">
        <v>196</v>
      </c>
      <c r="B136" s="417" t="s">
        <v>189</v>
      </c>
      <c r="C136" s="416">
        <v>98.094099999999997</v>
      </c>
      <c r="D136" s="416">
        <v>9.25</v>
      </c>
      <c r="E136" s="429" t="s">
        <v>537</v>
      </c>
      <c r="F136" s="416">
        <v>9.75</v>
      </c>
      <c r="G136" s="416">
        <v>9.9876562500000006</v>
      </c>
      <c r="H136" s="417" t="s">
        <v>197</v>
      </c>
      <c r="I136" s="418">
        <v>500000</v>
      </c>
      <c r="J136" s="418">
        <v>500000</v>
      </c>
      <c r="K136" s="418">
        <v>490470.73</v>
      </c>
      <c r="L136" s="385">
        <v>3</v>
      </c>
    </row>
    <row r="137" spans="1:12" s="383" customFormat="1" ht="15" x14ac:dyDescent="0.25">
      <c r="A137" s="384" t="s">
        <v>196</v>
      </c>
      <c r="B137" s="417" t="s">
        <v>189</v>
      </c>
      <c r="C137" s="416">
        <v>98.101100000000002</v>
      </c>
      <c r="D137" s="416">
        <v>8.75</v>
      </c>
      <c r="E137" s="429" t="s">
        <v>309</v>
      </c>
      <c r="F137" s="416">
        <v>9.5</v>
      </c>
      <c r="G137" s="416">
        <v>9.7256250000000009</v>
      </c>
      <c r="H137" s="417" t="s">
        <v>197</v>
      </c>
      <c r="I137" s="418">
        <v>19549.91</v>
      </c>
      <c r="J137" s="418">
        <v>19549.91</v>
      </c>
      <c r="K137" s="418">
        <v>19178.68</v>
      </c>
      <c r="L137" s="385">
        <v>1</v>
      </c>
    </row>
    <row r="138" spans="1:12" s="383" customFormat="1" ht="15" x14ac:dyDescent="0.25">
      <c r="A138" s="384" t="s">
        <v>196</v>
      </c>
      <c r="B138" s="417" t="s">
        <v>189</v>
      </c>
      <c r="C138" s="416">
        <v>98.173299999999998</v>
      </c>
      <c r="D138" s="416">
        <v>8.75</v>
      </c>
      <c r="E138" s="429" t="s">
        <v>538</v>
      </c>
      <c r="F138" s="416">
        <v>9.5</v>
      </c>
      <c r="G138" s="416">
        <v>9.7256250000000009</v>
      </c>
      <c r="H138" s="417" t="s">
        <v>197</v>
      </c>
      <c r="I138" s="418">
        <v>238753.88</v>
      </c>
      <c r="J138" s="418">
        <v>238753.88</v>
      </c>
      <c r="K138" s="418">
        <v>234392.66</v>
      </c>
      <c r="L138" s="385">
        <v>2</v>
      </c>
    </row>
    <row r="139" spans="1:12" s="383" customFormat="1" ht="15" x14ac:dyDescent="0.25">
      <c r="A139" s="384" t="s">
        <v>196</v>
      </c>
      <c r="B139" s="417" t="s">
        <v>189</v>
      </c>
      <c r="C139" s="416">
        <v>98.182299999999998</v>
      </c>
      <c r="D139" s="416">
        <v>8.75</v>
      </c>
      <c r="E139" s="429" t="s">
        <v>539</v>
      </c>
      <c r="F139" s="416">
        <v>9.5</v>
      </c>
      <c r="G139" s="416">
        <v>9.7256250000000009</v>
      </c>
      <c r="H139" s="417" t="s">
        <v>197</v>
      </c>
      <c r="I139" s="418">
        <v>96134.42</v>
      </c>
      <c r="J139" s="418">
        <v>96134.42</v>
      </c>
      <c r="K139" s="418">
        <v>94386.99</v>
      </c>
      <c r="L139" s="385">
        <v>1</v>
      </c>
    </row>
    <row r="140" spans="1:12" s="383" customFormat="1" ht="15" x14ac:dyDescent="0.25">
      <c r="A140" s="384" t="s">
        <v>196</v>
      </c>
      <c r="B140" s="417" t="s">
        <v>189</v>
      </c>
      <c r="C140" s="416">
        <v>98.325800000000001</v>
      </c>
      <c r="D140" s="416">
        <v>4.9000000000000004</v>
      </c>
      <c r="E140" s="429" t="s">
        <v>540</v>
      </c>
      <c r="F140" s="416">
        <v>6.75</v>
      </c>
      <c r="G140" s="416">
        <v>6.8639062499999</v>
      </c>
      <c r="H140" s="417" t="s">
        <v>197</v>
      </c>
      <c r="I140" s="418">
        <v>19577.29</v>
      </c>
      <c r="J140" s="418">
        <v>19577.29</v>
      </c>
      <c r="K140" s="418">
        <v>19249.53</v>
      </c>
      <c r="L140" s="385">
        <v>1</v>
      </c>
    </row>
    <row r="141" spans="1:12" s="383" customFormat="1" ht="15" x14ac:dyDescent="0.25">
      <c r="A141" s="384" t="s">
        <v>196</v>
      </c>
      <c r="B141" s="417" t="s">
        <v>189</v>
      </c>
      <c r="C141" s="416">
        <v>98.634200000000007</v>
      </c>
      <c r="D141" s="416">
        <v>8.75</v>
      </c>
      <c r="E141" s="429" t="s">
        <v>328</v>
      </c>
      <c r="F141" s="416">
        <v>9.3000000000000007</v>
      </c>
      <c r="G141" s="416">
        <v>9.5162250000000004</v>
      </c>
      <c r="H141" s="417" t="s">
        <v>197</v>
      </c>
      <c r="I141" s="418">
        <v>1495949.09</v>
      </c>
      <c r="J141" s="418">
        <v>1495949.09</v>
      </c>
      <c r="K141" s="418">
        <v>1475516.72</v>
      </c>
      <c r="L141" s="385">
        <v>1</v>
      </c>
    </row>
    <row r="142" spans="1:12" s="383" customFormat="1" ht="15" x14ac:dyDescent="0.25">
      <c r="A142" s="384" t="s">
        <v>196</v>
      </c>
      <c r="B142" s="417" t="s">
        <v>189</v>
      </c>
      <c r="C142" s="416">
        <v>98.755499999999998</v>
      </c>
      <c r="D142" s="416">
        <v>8.75</v>
      </c>
      <c r="E142" s="429" t="s">
        <v>328</v>
      </c>
      <c r="F142" s="416">
        <v>9.25</v>
      </c>
      <c r="G142" s="416">
        <v>9.4639062499998996</v>
      </c>
      <c r="H142" s="417" t="s">
        <v>197</v>
      </c>
      <c r="I142" s="418">
        <v>30305.03</v>
      </c>
      <c r="J142" s="418">
        <v>30305.03</v>
      </c>
      <c r="K142" s="418">
        <v>29927.89</v>
      </c>
      <c r="L142" s="385">
        <v>1</v>
      </c>
    </row>
    <row r="143" spans="1:12" s="383" customFormat="1" ht="15" x14ac:dyDescent="0.25">
      <c r="A143" s="384" t="s">
        <v>196</v>
      </c>
      <c r="B143" s="417" t="s">
        <v>189</v>
      </c>
      <c r="C143" s="416">
        <v>98.760800000000003</v>
      </c>
      <c r="D143" s="416">
        <v>8.75</v>
      </c>
      <c r="E143" s="429" t="s">
        <v>541</v>
      </c>
      <c r="F143" s="416">
        <v>9.25</v>
      </c>
      <c r="G143" s="416">
        <v>9.4639062499998996</v>
      </c>
      <c r="H143" s="417" t="s">
        <v>197</v>
      </c>
      <c r="I143" s="418">
        <v>571400.56999999995</v>
      </c>
      <c r="J143" s="418">
        <v>571400.56999999995</v>
      </c>
      <c r="K143" s="418">
        <v>564319.68000000005</v>
      </c>
      <c r="L143" s="385">
        <v>1</v>
      </c>
    </row>
    <row r="144" spans="1:12" s="383" customFormat="1" ht="15" x14ac:dyDescent="0.25">
      <c r="A144" s="384" t="s">
        <v>196</v>
      </c>
      <c r="B144" s="417" t="s">
        <v>189</v>
      </c>
      <c r="C144" s="416">
        <v>98.773300000000006</v>
      </c>
      <c r="D144" s="416">
        <v>4.9000000000000004</v>
      </c>
      <c r="E144" s="429" t="s">
        <v>540</v>
      </c>
      <c r="F144" s="416">
        <v>6.25</v>
      </c>
      <c r="G144" s="416">
        <v>6.34765625</v>
      </c>
      <c r="H144" s="417" t="s">
        <v>197</v>
      </c>
      <c r="I144" s="418">
        <v>104388.3</v>
      </c>
      <c r="J144" s="418">
        <v>104388.3</v>
      </c>
      <c r="K144" s="418">
        <v>103107.75</v>
      </c>
      <c r="L144" s="385">
        <v>1</v>
      </c>
    </row>
    <row r="145" spans="1:12" s="383" customFormat="1" ht="15" x14ac:dyDescent="0.25">
      <c r="A145" s="384" t="s">
        <v>196</v>
      </c>
      <c r="B145" s="417" t="s">
        <v>189</v>
      </c>
      <c r="C145" s="416">
        <v>98.775000000000006</v>
      </c>
      <c r="D145" s="416">
        <v>4.9000000000000004</v>
      </c>
      <c r="E145" s="429" t="s">
        <v>542</v>
      </c>
      <c r="F145" s="416">
        <v>6.5</v>
      </c>
      <c r="G145" s="416">
        <v>6.6056249999999004</v>
      </c>
      <c r="H145" s="417" t="s">
        <v>197</v>
      </c>
      <c r="I145" s="418">
        <v>374449.56</v>
      </c>
      <c r="J145" s="418">
        <v>374449.56</v>
      </c>
      <c r="K145" s="418">
        <v>369862.56</v>
      </c>
      <c r="L145" s="385">
        <v>4</v>
      </c>
    </row>
    <row r="146" spans="1:12" s="383" customFormat="1" ht="15" x14ac:dyDescent="0.25">
      <c r="A146" s="384" t="s">
        <v>196</v>
      </c>
      <c r="B146" s="417" t="s">
        <v>189</v>
      </c>
      <c r="C146" s="416">
        <v>98.777000000000001</v>
      </c>
      <c r="D146" s="416">
        <v>8.75</v>
      </c>
      <c r="E146" s="429" t="s">
        <v>543</v>
      </c>
      <c r="F146" s="416">
        <v>9.25</v>
      </c>
      <c r="G146" s="416">
        <v>9.4639062499998996</v>
      </c>
      <c r="H146" s="417" t="s">
        <v>197</v>
      </c>
      <c r="I146" s="418">
        <v>78731.56</v>
      </c>
      <c r="J146" s="418">
        <v>78731.56</v>
      </c>
      <c r="K146" s="418">
        <v>77768.649999999994</v>
      </c>
      <c r="L146" s="385">
        <v>1</v>
      </c>
    </row>
    <row r="147" spans="1:12" s="383" customFormat="1" ht="15" x14ac:dyDescent="0.25">
      <c r="A147" s="384" t="s">
        <v>196</v>
      </c>
      <c r="B147" s="417" t="s">
        <v>189</v>
      </c>
      <c r="C147" s="416">
        <v>98.781000000000006</v>
      </c>
      <c r="D147" s="416">
        <v>8.75</v>
      </c>
      <c r="E147" s="429" t="s">
        <v>544</v>
      </c>
      <c r="F147" s="416">
        <v>9.25</v>
      </c>
      <c r="G147" s="416">
        <v>9.4639062499998996</v>
      </c>
      <c r="H147" s="417" t="s">
        <v>197</v>
      </c>
      <c r="I147" s="418">
        <v>42716.44</v>
      </c>
      <c r="J147" s="418">
        <v>42716.44</v>
      </c>
      <c r="K147" s="418">
        <v>42195.74</v>
      </c>
      <c r="L147" s="385">
        <v>1</v>
      </c>
    </row>
    <row r="148" spans="1:12" s="383" customFormat="1" ht="15" x14ac:dyDescent="0.25">
      <c r="A148" s="384" t="s">
        <v>196</v>
      </c>
      <c r="B148" s="417" t="s">
        <v>189</v>
      </c>
      <c r="C148" s="416">
        <v>98.826700000000002</v>
      </c>
      <c r="D148" s="416">
        <v>4.9000000000000004</v>
      </c>
      <c r="E148" s="429" t="s">
        <v>361</v>
      </c>
      <c r="F148" s="416">
        <v>6.25</v>
      </c>
      <c r="G148" s="416">
        <v>6.34765625</v>
      </c>
      <c r="H148" s="417" t="s">
        <v>197</v>
      </c>
      <c r="I148" s="418">
        <v>164612.96</v>
      </c>
      <c r="J148" s="418">
        <v>164612.96</v>
      </c>
      <c r="K148" s="418">
        <v>162681.63</v>
      </c>
      <c r="L148" s="385">
        <v>4</v>
      </c>
    </row>
    <row r="149" spans="1:12" s="383" customFormat="1" ht="15" x14ac:dyDescent="0.25">
      <c r="A149" s="384" t="s">
        <v>196</v>
      </c>
      <c r="B149" s="417" t="s">
        <v>189</v>
      </c>
      <c r="C149" s="416">
        <v>98.932500000000005</v>
      </c>
      <c r="D149" s="416">
        <v>4.9000000000000004</v>
      </c>
      <c r="E149" s="429" t="s">
        <v>339</v>
      </c>
      <c r="F149" s="416">
        <v>6.25</v>
      </c>
      <c r="G149" s="416">
        <v>6.34765625</v>
      </c>
      <c r="H149" s="417" t="s">
        <v>197</v>
      </c>
      <c r="I149" s="418">
        <v>176536.77</v>
      </c>
      <c r="J149" s="418">
        <v>176536.77</v>
      </c>
      <c r="K149" s="418">
        <v>174652.18</v>
      </c>
      <c r="L149" s="385">
        <v>1</v>
      </c>
    </row>
    <row r="150" spans="1:12" s="383" customFormat="1" ht="15" x14ac:dyDescent="0.25">
      <c r="A150" s="384" t="s">
        <v>196</v>
      </c>
      <c r="B150" s="417" t="s">
        <v>189</v>
      </c>
      <c r="C150" s="416">
        <v>98.942800000000005</v>
      </c>
      <c r="D150" s="416">
        <v>4.9000000000000004</v>
      </c>
      <c r="E150" s="429" t="s">
        <v>280</v>
      </c>
      <c r="F150" s="416">
        <v>6.25</v>
      </c>
      <c r="G150" s="416">
        <v>6.34765625</v>
      </c>
      <c r="H150" s="417" t="s">
        <v>197</v>
      </c>
      <c r="I150" s="418">
        <v>130809.66</v>
      </c>
      <c r="J150" s="418">
        <v>130809.66</v>
      </c>
      <c r="K150" s="418">
        <v>129426.8</v>
      </c>
      <c r="L150" s="385">
        <v>1</v>
      </c>
    </row>
    <row r="151" spans="1:12" s="383" customFormat="1" ht="15" x14ac:dyDescent="0.25">
      <c r="A151" s="384" t="s">
        <v>196</v>
      </c>
      <c r="B151" s="417" t="s">
        <v>189</v>
      </c>
      <c r="C151" s="416">
        <v>98.953199999999995</v>
      </c>
      <c r="D151" s="416">
        <v>4.9000000000000004</v>
      </c>
      <c r="E151" s="429" t="s">
        <v>338</v>
      </c>
      <c r="F151" s="416">
        <v>6.25</v>
      </c>
      <c r="G151" s="416">
        <v>6.34765625</v>
      </c>
      <c r="H151" s="417" t="s">
        <v>197</v>
      </c>
      <c r="I151" s="418">
        <v>140361.06</v>
      </c>
      <c r="J151" s="418">
        <v>140361.06</v>
      </c>
      <c r="K151" s="418">
        <v>138891.82999999999</v>
      </c>
      <c r="L151" s="385">
        <v>1</v>
      </c>
    </row>
    <row r="152" spans="1:12" s="383" customFormat="1" ht="15" x14ac:dyDescent="0.25">
      <c r="A152" s="384" t="s">
        <v>196</v>
      </c>
      <c r="B152" s="417" t="s">
        <v>189</v>
      </c>
      <c r="C152" s="416">
        <v>98.963700000000003</v>
      </c>
      <c r="D152" s="416">
        <v>4.9000000000000004</v>
      </c>
      <c r="E152" s="429" t="s">
        <v>542</v>
      </c>
      <c r="F152" s="416">
        <v>6.25</v>
      </c>
      <c r="G152" s="416">
        <v>6.34765625</v>
      </c>
      <c r="H152" s="417" t="s">
        <v>197</v>
      </c>
      <c r="I152" s="418">
        <v>94582.17</v>
      </c>
      <c r="J152" s="418">
        <v>94582.17</v>
      </c>
      <c r="K152" s="418">
        <v>93602</v>
      </c>
      <c r="L152" s="385">
        <v>1</v>
      </c>
    </row>
    <row r="153" spans="1:12" s="383" customFormat="1" ht="15" x14ac:dyDescent="0.25">
      <c r="A153" s="384" t="s">
        <v>196</v>
      </c>
      <c r="B153" s="417" t="s">
        <v>189</v>
      </c>
      <c r="C153" s="416">
        <v>99.077200000000005</v>
      </c>
      <c r="D153" s="416">
        <v>4.9000000000000004</v>
      </c>
      <c r="E153" s="429" t="s">
        <v>542</v>
      </c>
      <c r="F153" s="416">
        <v>6.1</v>
      </c>
      <c r="G153" s="416">
        <v>6.1930249999999001</v>
      </c>
      <c r="H153" s="417" t="s">
        <v>197</v>
      </c>
      <c r="I153" s="418">
        <v>2800000</v>
      </c>
      <c r="J153" s="418">
        <v>2800000</v>
      </c>
      <c r="K153" s="418">
        <v>2774160.78</v>
      </c>
      <c r="L153" s="385">
        <v>1</v>
      </c>
    </row>
    <row r="154" spans="1:12" s="383" customFormat="1" ht="15" x14ac:dyDescent="0.25">
      <c r="A154" s="384" t="s">
        <v>196</v>
      </c>
      <c r="B154" s="417" t="s">
        <v>189</v>
      </c>
      <c r="C154" s="416">
        <v>99.110699999999994</v>
      </c>
      <c r="D154" s="416">
        <v>4.9000000000000004</v>
      </c>
      <c r="E154" s="429" t="s">
        <v>545</v>
      </c>
      <c r="F154" s="416">
        <v>6</v>
      </c>
      <c r="G154" s="416">
        <v>6.0899999999999004</v>
      </c>
      <c r="H154" s="417" t="s">
        <v>197</v>
      </c>
      <c r="I154" s="418">
        <v>75133.87</v>
      </c>
      <c r="J154" s="418">
        <v>75133.87</v>
      </c>
      <c r="K154" s="418">
        <v>74465.679999999993</v>
      </c>
      <c r="L154" s="385">
        <v>1</v>
      </c>
    </row>
    <row r="155" spans="1:12" s="383" customFormat="1" ht="15" x14ac:dyDescent="0.25">
      <c r="A155" s="384" t="s">
        <v>196</v>
      </c>
      <c r="B155" s="417" t="s">
        <v>189</v>
      </c>
      <c r="C155" s="416">
        <v>99.124700000000004</v>
      </c>
      <c r="D155" s="416">
        <v>8.75</v>
      </c>
      <c r="E155" s="429" t="s">
        <v>546</v>
      </c>
      <c r="F155" s="416">
        <v>9.1</v>
      </c>
      <c r="G155" s="416">
        <v>9.3070249999999994</v>
      </c>
      <c r="H155" s="417" t="s">
        <v>197</v>
      </c>
      <c r="I155" s="418">
        <v>543334.62</v>
      </c>
      <c r="J155" s="418">
        <v>543334.62</v>
      </c>
      <c r="K155" s="418">
        <v>538578.87</v>
      </c>
      <c r="L155" s="385">
        <v>1</v>
      </c>
    </row>
    <row r="156" spans="1:12" s="383" customFormat="1" ht="15" x14ac:dyDescent="0.25">
      <c r="A156" s="384" t="s">
        <v>196</v>
      </c>
      <c r="B156" s="417" t="s">
        <v>189</v>
      </c>
      <c r="C156" s="416">
        <v>99.128399999999999</v>
      </c>
      <c r="D156" s="416">
        <v>8.75</v>
      </c>
      <c r="E156" s="429" t="s">
        <v>547</v>
      </c>
      <c r="F156" s="416">
        <v>9.1</v>
      </c>
      <c r="G156" s="416">
        <v>9.3070249999999994</v>
      </c>
      <c r="H156" s="417" t="s">
        <v>197</v>
      </c>
      <c r="I156" s="418">
        <v>705934.83</v>
      </c>
      <c r="J156" s="418">
        <v>705934.83</v>
      </c>
      <c r="K156" s="418">
        <v>699781.81</v>
      </c>
      <c r="L156" s="385">
        <v>1</v>
      </c>
    </row>
    <row r="157" spans="1:12" s="383" customFormat="1" ht="15" x14ac:dyDescent="0.25">
      <c r="A157" s="384" t="s">
        <v>196</v>
      </c>
      <c r="B157" s="417" t="s">
        <v>189</v>
      </c>
      <c r="C157" s="416">
        <v>99.129000000000005</v>
      </c>
      <c r="D157" s="416">
        <v>8.75</v>
      </c>
      <c r="E157" s="429" t="s">
        <v>548</v>
      </c>
      <c r="F157" s="416">
        <v>9.1</v>
      </c>
      <c r="G157" s="416">
        <v>9.3070249999999994</v>
      </c>
      <c r="H157" s="417" t="s">
        <v>197</v>
      </c>
      <c r="I157" s="418">
        <v>5430973.6100000003</v>
      </c>
      <c r="J157" s="418">
        <v>5430973.6100000003</v>
      </c>
      <c r="K157" s="418">
        <v>5383670.9800000004</v>
      </c>
      <c r="L157" s="385">
        <v>9</v>
      </c>
    </row>
    <row r="158" spans="1:12" s="383" customFormat="1" ht="15" x14ac:dyDescent="0.25">
      <c r="A158" s="384" t="s">
        <v>196</v>
      </c>
      <c r="B158" s="417" t="s">
        <v>189</v>
      </c>
      <c r="C158" s="416">
        <v>99.1297</v>
      </c>
      <c r="D158" s="416">
        <v>8.75</v>
      </c>
      <c r="E158" s="429" t="s">
        <v>549</v>
      </c>
      <c r="F158" s="416">
        <v>9.1</v>
      </c>
      <c r="G158" s="416">
        <v>9.3070249999999994</v>
      </c>
      <c r="H158" s="417" t="s">
        <v>197</v>
      </c>
      <c r="I158" s="418">
        <v>200000</v>
      </c>
      <c r="J158" s="418">
        <v>200000</v>
      </c>
      <c r="K158" s="418">
        <v>198259.32</v>
      </c>
      <c r="L158" s="385">
        <v>1</v>
      </c>
    </row>
    <row r="159" spans="1:12" s="383" customFormat="1" ht="15" x14ac:dyDescent="0.25">
      <c r="A159" s="384" t="s">
        <v>196</v>
      </c>
      <c r="B159" s="417" t="s">
        <v>189</v>
      </c>
      <c r="C159" s="416">
        <v>99.355699999999999</v>
      </c>
      <c r="D159" s="416">
        <v>8.75</v>
      </c>
      <c r="E159" s="429" t="s">
        <v>463</v>
      </c>
      <c r="F159" s="416">
        <v>9</v>
      </c>
      <c r="G159" s="416">
        <v>9.2024999999998993</v>
      </c>
      <c r="H159" s="417" t="s">
        <v>197</v>
      </c>
      <c r="I159" s="418">
        <v>105039.07</v>
      </c>
      <c r="J159" s="418">
        <v>105039.07</v>
      </c>
      <c r="K159" s="418">
        <v>104362.31</v>
      </c>
      <c r="L159" s="385">
        <v>3</v>
      </c>
    </row>
    <row r="160" spans="1:12" s="383" customFormat="1" ht="15" x14ac:dyDescent="0.25">
      <c r="A160" s="384" t="s">
        <v>196</v>
      </c>
      <c r="B160" s="417" t="s">
        <v>189</v>
      </c>
      <c r="C160" s="416">
        <v>99.356399999999994</v>
      </c>
      <c r="D160" s="416">
        <v>8.75</v>
      </c>
      <c r="E160" s="429" t="s">
        <v>381</v>
      </c>
      <c r="F160" s="416">
        <v>9</v>
      </c>
      <c r="G160" s="416">
        <v>9.2024999999998993</v>
      </c>
      <c r="H160" s="417" t="s">
        <v>197</v>
      </c>
      <c r="I160" s="418">
        <v>104242.3</v>
      </c>
      <c r="J160" s="418">
        <v>104242.3</v>
      </c>
      <c r="K160" s="418">
        <v>103571.38</v>
      </c>
      <c r="L160" s="385">
        <v>1</v>
      </c>
    </row>
    <row r="161" spans="1:12" s="383" customFormat="1" ht="15" x14ac:dyDescent="0.25">
      <c r="A161" s="384" t="s">
        <v>196</v>
      </c>
      <c r="B161" s="417" t="s">
        <v>189</v>
      </c>
      <c r="C161" s="416">
        <v>99.368799999999993</v>
      </c>
      <c r="D161" s="416">
        <v>8.75</v>
      </c>
      <c r="E161" s="429" t="s">
        <v>550</v>
      </c>
      <c r="F161" s="416">
        <v>9</v>
      </c>
      <c r="G161" s="416">
        <v>9.2024999999998993</v>
      </c>
      <c r="H161" s="417" t="s">
        <v>197</v>
      </c>
      <c r="I161" s="418">
        <v>159074.99</v>
      </c>
      <c r="J161" s="418">
        <v>159074.99</v>
      </c>
      <c r="K161" s="418">
        <v>158070.97</v>
      </c>
      <c r="L161" s="385">
        <v>1</v>
      </c>
    </row>
    <row r="162" spans="1:12" s="383" customFormat="1" ht="15" x14ac:dyDescent="0.25">
      <c r="A162" s="384" t="s">
        <v>196</v>
      </c>
      <c r="B162" s="417" t="s">
        <v>189</v>
      </c>
      <c r="C162" s="416">
        <v>99.979600000000005</v>
      </c>
      <c r="D162" s="416">
        <v>8.75</v>
      </c>
      <c r="E162" s="429" t="s">
        <v>529</v>
      </c>
      <c r="F162" s="416">
        <v>8.75</v>
      </c>
      <c r="G162" s="416">
        <v>8.9414062499999005</v>
      </c>
      <c r="H162" s="417" t="s">
        <v>197</v>
      </c>
      <c r="I162" s="418">
        <v>8000000</v>
      </c>
      <c r="J162" s="418">
        <v>8000000</v>
      </c>
      <c r="K162" s="418">
        <v>7998367.6600000001</v>
      </c>
      <c r="L162" s="385">
        <v>1</v>
      </c>
    </row>
    <row r="163" spans="1:12" s="383" customFormat="1" ht="15" x14ac:dyDescent="0.25">
      <c r="A163" s="384" t="s">
        <v>196</v>
      </c>
      <c r="B163" s="417" t="s">
        <v>189</v>
      </c>
      <c r="C163" s="416">
        <v>99.9876</v>
      </c>
      <c r="D163" s="416">
        <v>9.25</v>
      </c>
      <c r="E163" s="429" t="s">
        <v>551</v>
      </c>
      <c r="F163" s="416">
        <v>9.25</v>
      </c>
      <c r="G163" s="416">
        <v>9.4639062499998996</v>
      </c>
      <c r="H163" s="417" t="s">
        <v>197</v>
      </c>
      <c r="I163" s="418">
        <v>2080692.01</v>
      </c>
      <c r="J163" s="418">
        <v>2080692.01</v>
      </c>
      <c r="K163" s="418">
        <v>2080433.25</v>
      </c>
      <c r="L163" s="385">
        <v>3</v>
      </c>
    </row>
    <row r="164" spans="1:12" s="383" customFormat="1" ht="15" x14ac:dyDescent="0.25">
      <c r="A164" s="384" t="s">
        <v>196</v>
      </c>
      <c r="B164" s="417" t="s">
        <v>189</v>
      </c>
      <c r="C164" s="416">
        <v>99.988900000000001</v>
      </c>
      <c r="D164" s="416">
        <v>8.75</v>
      </c>
      <c r="E164" s="429" t="s">
        <v>552</v>
      </c>
      <c r="F164" s="416">
        <v>8.75</v>
      </c>
      <c r="G164" s="416">
        <v>8.9414062499999005</v>
      </c>
      <c r="H164" s="417" t="s">
        <v>197</v>
      </c>
      <c r="I164" s="418">
        <v>4856561.42</v>
      </c>
      <c r="J164" s="418">
        <v>4856561.42</v>
      </c>
      <c r="K164" s="418">
        <v>4856020.17</v>
      </c>
      <c r="L164" s="385">
        <v>3</v>
      </c>
    </row>
    <row r="165" spans="1:12" s="383" customFormat="1" ht="15.6" x14ac:dyDescent="0.3">
      <c r="A165" s="386" t="s">
        <v>195</v>
      </c>
      <c r="B165" s="421" t="s">
        <v>195</v>
      </c>
      <c r="C165" s="420" t="s">
        <v>195</v>
      </c>
      <c r="D165" s="420" t="s">
        <v>195</v>
      </c>
      <c r="E165" s="430" t="s">
        <v>195</v>
      </c>
      <c r="F165" s="420" t="s">
        <v>195</v>
      </c>
      <c r="G165" s="420" t="s">
        <v>195</v>
      </c>
      <c r="H165" s="421" t="s">
        <v>195</v>
      </c>
      <c r="I165" s="422">
        <v>30962263.370000001</v>
      </c>
      <c r="J165" s="422">
        <v>30962263.370000001</v>
      </c>
      <c r="K165" s="422">
        <v>30769962.41</v>
      </c>
      <c r="L165" s="387">
        <v>62</v>
      </c>
    </row>
    <row r="166" spans="1:12" s="383" customFormat="1" ht="15.6" x14ac:dyDescent="0.3">
      <c r="A166" s="386" t="s">
        <v>371</v>
      </c>
      <c r="B166" s="421"/>
      <c r="C166" s="420"/>
      <c r="D166" s="420"/>
      <c r="E166" s="430"/>
      <c r="F166" s="420"/>
      <c r="G166" s="420"/>
      <c r="H166" s="421"/>
      <c r="I166" s="422"/>
      <c r="J166" s="422"/>
      <c r="K166" s="422"/>
      <c r="L166" s="387"/>
    </row>
    <row r="167" spans="1:12" s="383" customFormat="1" ht="15" x14ac:dyDescent="0.25">
      <c r="A167" s="384" t="s">
        <v>196</v>
      </c>
      <c r="B167" s="417" t="s">
        <v>189</v>
      </c>
      <c r="C167" s="416">
        <v>86.619200000000006</v>
      </c>
      <c r="D167" s="416">
        <v>7.35</v>
      </c>
      <c r="E167" s="429" t="s">
        <v>553</v>
      </c>
      <c r="F167" s="416">
        <v>10.5</v>
      </c>
      <c r="G167" s="416">
        <v>11.0203450451823</v>
      </c>
      <c r="H167" s="417" t="s">
        <v>197</v>
      </c>
      <c r="I167" s="418">
        <v>53100</v>
      </c>
      <c r="J167" s="418">
        <v>53100</v>
      </c>
      <c r="K167" s="418">
        <v>45994.78</v>
      </c>
      <c r="L167" s="385">
        <v>1</v>
      </c>
    </row>
    <row r="168" spans="1:12" s="383" customFormat="1" ht="15" x14ac:dyDescent="0.25">
      <c r="A168" s="384" t="s">
        <v>196</v>
      </c>
      <c r="B168" s="417" t="s">
        <v>189</v>
      </c>
      <c r="C168" s="416">
        <v>88.011099999999999</v>
      </c>
      <c r="D168" s="416">
        <v>7.35</v>
      </c>
      <c r="E168" s="429" t="s">
        <v>554</v>
      </c>
      <c r="F168" s="416">
        <v>10.15</v>
      </c>
      <c r="G168" s="416">
        <v>10.635756319833</v>
      </c>
      <c r="H168" s="417" t="s">
        <v>197</v>
      </c>
      <c r="I168" s="418">
        <v>53100</v>
      </c>
      <c r="J168" s="418">
        <v>53100</v>
      </c>
      <c r="K168" s="418">
        <v>46733.919999999998</v>
      </c>
      <c r="L168" s="385">
        <v>1</v>
      </c>
    </row>
    <row r="169" spans="1:12" s="383" customFormat="1" ht="15" x14ac:dyDescent="0.25">
      <c r="A169" s="384" t="s">
        <v>196</v>
      </c>
      <c r="B169" s="417" t="s">
        <v>189</v>
      </c>
      <c r="C169" s="416">
        <v>88.622600000000006</v>
      </c>
      <c r="D169" s="416">
        <v>7.13</v>
      </c>
      <c r="E169" s="429" t="s">
        <v>555</v>
      </c>
      <c r="F169" s="416">
        <v>10.25</v>
      </c>
      <c r="G169" s="416">
        <v>10.745514005659899</v>
      </c>
      <c r="H169" s="417" t="s">
        <v>197</v>
      </c>
      <c r="I169" s="418">
        <v>1975</v>
      </c>
      <c r="J169" s="418">
        <v>1975</v>
      </c>
      <c r="K169" s="418">
        <v>1750.3</v>
      </c>
      <c r="L169" s="385">
        <v>1</v>
      </c>
    </row>
    <row r="170" spans="1:12" s="383" customFormat="1" ht="15" x14ac:dyDescent="0.25">
      <c r="A170" s="384" t="s">
        <v>196</v>
      </c>
      <c r="B170" s="417" t="s">
        <v>189</v>
      </c>
      <c r="C170" s="416">
        <v>88.628100000000003</v>
      </c>
      <c r="D170" s="416">
        <v>7.13</v>
      </c>
      <c r="E170" s="429" t="s">
        <v>556</v>
      </c>
      <c r="F170" s="416">
        <v>10.25</v>
      </c>
      <c r="G170" s="416">
        <v>10.745514005659899</v>
      </c>
      <c r="H170" s="417" t="s">
        <v>197</v>
      </c>
      <c r="I170" s="418">
        <v>9725</v>
      </c>
      <c r="J170" s="418">
        <v>9725</v>
      </c>
      <c r="K170" s="418">
        <v>8619.08</v>
      </c>
      <c r="L170" s="385">
        <v>1</v>
      </c>
    </row>
    <row r="171" spans="1:12" s="383" customFormat="1" ht="15" x14ac:dyDescent="0.25">
      <c r="A171" s="384" t="s">
        <v>196</v>
      </c>
      <c r="B171" s="417" t="s">
        <v>189</v>
      </c>
      <c r="C171" s="416">
        <v>88.697800000000001</v>
      </c>
      <c r="D171" s="416">
        <v>7.35</v>
      </c>
      <c r="E171" s="429" t="s">
        <v>557</v>
      </c>
      <c r="F171" s="416">
        <v>10</v>
      </c>
      <c r="G171" s="416">
        <v>10.471306744129601</v>
      </c>
      <c r="H171" s="417" t="s">
        <v>197</v>
      </c>
      <c r="I171" s="418">
        <v>53100</v>
      </c>
      <c r="J171" s="418">
        <v>53100</v>
      </c>
      <c r="K171" s="418">
        <v>47098.55</v>
      </c>
      <c r="L171" s="385">
        <v>1</v>
      </c>
    </row>
    <row r="172" spans="1:12" s="383" customFormat="1" ht="15" x14ac:dyDescent="0.25">
      <c r="A172" s="384" t="s">
        <v>196</v>
      </c>
      <c r="B172" s="417" t="s">
        <v>189</v>
      </c>
      <c r="C172" s="416">
        <v>89.357600000000005</v>
      </c>
      <c r="D172" s="416">
        <v>7.13</v>
      </c>
      <c r="E172" s="429" t="s">
        <v>359</v>
      </c>
      <c r="F172" s="416">
        <v>10</v>
      </c>
      <c r="G172" s="416">
        <v>10.471306744129601</v>
      </c>
      <c r="H172" s="417" t="s">
        <v>197</v>
      </c>
      <c r="I172" s="418">
        <v>99710</v>
      </c>
      <c r="J172" s="418">
        <v>99710</v>
      </c>
      <c r="K172" s="418">
        <v>89098.43</v>
      </c>
      <c r="L172" s="385">
        <v>2</v>
      </c>
    </row>
    <row r="173" spans="1:12" s="383" customFormat="1" ht="15" x14ac:dyDescent="0.25">
      <c r="A173" s="384" t="s">
        <v>196</v>
      </c>
      <c r="B173" s="417" t="s">
        <v>189</v>
      </c>
      <c r="C173" s="416">
        <v>89.467799999999997</v>
      </c>
      <c r="D173" s="416">
        <v>7.13</v>
      </c>
      <c r="E173" s="429" t="s">
        <v>558</v>
      </c>
      <c r="F173" s="416">
        <v>10</v>
      </c>
      <c r="G173" s="416">
        <v>10.471306744129601</v>
      </c>
      <c r="H173" s="417" t="s">
        <v>197</v>
      </c>
      <c r="I173" s="418">
        <v>53100</v>
      </c>
      <c r="J173" s="418">
        <v>53100</v>
      </c>
      <c r="K173" s="418">
        <v>47507.4</v>
      </c>
      <c r="L173" s="385">
        <v>1</v>
      </c>
    </row>
    <row r="174" spans="1:12" s="383" customFormat="1" ht="15" x14ac:dyDescent="0.25">
      <c r="A174" s="384" t="s">
        <v>196</v>
      </c>
      <c r="B174" s="417" t="s">
        <v>189</v>
      </c>
      <c r="C174" s="416">
        <v>90.231499999999997</v>
      </c>
      <c r="D174" s="416">
        <v>7.13</v>
      </c>
      <c r="E174" s="429" t="s">
        <v>359</v>
      </c>
      <c r="F174" s="416">
        <v>9.75</v>
      </c>
      <c r="G174" s="416">
        <v>10.1977219732574</v>
      </c>
      <c r="H174" s="417" t="s">
        <v>197</v>
      </c>
      <c r="I174" s="418">
        <v>310782.5</v>
      </c>
      <c r="J174" s="418">
        <v>310782.5</v>
      </c>
      <c r="K174" s="418">
        <v>280423.81</v>
      </c>
      <c r="L174" s="385">
        <v>6</v>
      </c>
    </row>
    <row r="175" spans="1:12" s="383" customFormat="1" ht="15" x14ac:dyDescent="0.25">
      <c r="A175" s="384" t="s">
        <v>196</v>
      </c>
      <c r="B175" s="417" t="s">
        <v>189</v>
      </c>
      <c r="C175" s="416">
        <v>90.236099999999993</v>
      </c>
      <c r="D175" s="416">
        <v>7.13</v>
      </c>
      <c r="E175" s="429" t="s">
        <v>534</v>
      </c>
      <c r="F175" s="416">
        <v>9.75</v>
      </c>
      <c r="G175" s="416">
        <v>10.1977219732574</v>
      </c>
      <c r="H175" s="417" t="s">
        <v>197</v>
      </c>
      <c r="I175" s="418">
        <v>106200</v>
      </c>
      <c r="J175" s="418">
        <v>106200</v>
      </c>
      <c r="K175" s="418">
        <v>95830.720000000001</v>
      </c>
      <c r="L175" s="385">
        <v>2</v>
      </c>
    </row>
    <row r="176" spans="1:12" s="383" customFormat="1" ht="15" x14ac:dyDescent="0.25">
      <c r="A176" s="384" t="s">
        <v>196</v>
      </c>
      <c r="B176" s="417" t="s">
        <v>189</v>
      </c>
      <c r="C176" s="416">
        <v>90.240700000000004</v>
      </c>
      <c r="D176" s="416">
        <v>7.13</v>
      </c>
      <c r="E176" s="429" t="s">
        <v>559</v>
      </c>
      <c r="F176" s="416">
        <v>9.75</v>
      </c>
      <c r="G176" s="416">
        <v>10.1977219732574</v>
      </c>
      <c r="H176" s="417" t="s">
        <v>197</v>
      </c>
      <c r="I176" s="418">
        <v>101922.5</v>
      </c>
      <c r="J176" s="418">
        <v>101922.5</v>
      </c>
      <c r="K176" s="418">
        <v>91975.53</v>
      </c>
      <c r="L176" s="385">
        <v>2</v>
      </c>
    </row>
    <row r="177" spans="1:12" s="383" customFormat="1" ht="15" x14ac:dyDescent="0.25">
      <c r="A177" s="384" t="s">
        <v>196</v>
      </c>
      <c r="B177" s="417" t="s">
        <v>189</v>
      </c>
      <c r="C177" s="416">
        <v>90.245199999999997</v>
      </c>
      <c r="D177" s="416">
        <v>7.13</v>
      </c>
      <c r="E177" s="429" t="s">
        <v>560</v>
      </c>
      <c r="F177" s="416">
        <v>9.75</v>
      </c>
      <c r="G177" s="416">
        <v>10.1977219732574</v>
      </c>
      <c r="H177" s="417" t="s">
        <v>197</v>
      </c>
      <c r="I177" s="418">
        <v>53100</v>
      </c>
      <c r="J177" s="418">
        <v>53100</v>
      </c>
      <c r="K177" s="418">
        <v>47920.22</v>
      </c>
      <c r="L177" s="385">
        <v>1</v>
      </c>
    </row>
    <row r="178" spans="1:12" s="383" customFormat="1" ht="15" x14ac:dyDescent="0.25">
      <c r="A178" s="384" t="s">
        <v>196</v>
      </c>
      <c r="B178" s="417" t="s">
        <v>189</v>
      </c>
      <c r="C178" s="416">
        <v>90.249799999999993</v>
      </c>
      <c r="D178" s="416">
        <v>7.13</v>
      </c>
      <c r="E178" s="429" t="s">
        <v>360</v>
      </c>
      <c r="F178" s="416">
        <v>9.75</v>
      </c>
      <c r="G178" s="416">
        <v>10.1977219732574</v>
      </c>
      <c r="H178" s="417" t="s">
        <v>197</v>
      </c>
      <c r="I178" s="418">
        <v>153252.5</v>
      </c>
      <c r="J178" s="418">
        <v>153252.5</v>
      </c>
      <c r="K178" s="418">
        <v>138310.09</v>
      </c>
      <c r="L178" s="385">
        <v>6</v>
      </c>
    </row>
    <row r="179" spans="1:12" s="383" customFormat="1" ht="15" x14ac:dyDescent="0.25">
      <c r="A179" s="384" t="s">
        <v>196</v>
      </c>
      <c r="B179" s="417" t="s">
        <v>189</v>
      </c>
      <c r="C179" s="416">
        <v>90.272800000000004</v>
      </c>
      <c r="D179" s="416">
        <v>7.13</v>
      </c>
      <c r="E179" s="429" t="s">
        <v>561</v>
      </c>
      <c r="F179" s="416">
        <v>9.75</v>
      </c>
      <c r="G179" s="416">
        <v>10.1977219732574</v>
      </c>
      <c r="H179" s="417" t="s">
        <v>197</v>
      </c>
      <c r="I179" s="418">
        <v>41732.5</v>
      </c>
      <c r="J179" s="418">
        <v>41732.5</v>
      </c>
      <c r="K179" s="418">
        <v>37673.089999999997</v>
      </c>
      <c r="L179" s="385">
        <v>1</v>
      </c>
    </row>
    <row r="180" spans="1:12" s="383" customFormat="1" ht="15" x14ac:dyDescent="0.25">
      <c r="A180" s="384" t="s">
        <v>196</v>
      </c>
      <c r="B180" s="417" t="s">
        <v>189</v>
      </c>
      <c r="C180" s="416">
        <v>90.2774</v>
      </c>
      <c r="D180" s="416">
        <v>7.13</v>
      </c>
      <c r="E180" s="429" t="s">
        <v>562</v>
      </c>
      <c r="F180" s="416">
        <v>9.75</v>
      </c>
      <c r="G180" s="416">
        <v>10.1977219732574</v>
      </c>
      <c r="H180" s="417" t="s">
        <v>197</v>
      </c>
      <c r="I180" s="418">
        <v>57387.5</v>
      </c>
      <c r="J180" s="418">
        <v>57387.5</v>
      </c>
      <c r="K180" s="418">
        <v>51807.95</v>
      </c>
      <c r="L180" s="385">
        <v>2</v>
      </c>
    </row>
    <row r="181" spans="1:12" s="383" customFormat="1" ht="15" x14ac:dyDescent="0.25">
      <c r="A181" s="384" t="s">
        <v>196</v>
      </c>
      <c r="B181" s="417" t="s">
        <v>189</v>
      </c>
      <c r="C181" s="416">
        <v>90.305300000000003</v>
      </c>
      <c r="D181" s="416">
        <v>7.13</v>
      </c>
      <c r="E181" s="429" t="s">
        <v>563</v>
      </c>
      <c r="F181" s="416">
        <v>9.75</v>
      </c>
      <c r="G181" s="416">
        <v>10.1977219732574</v>
      </c>
      <c r="H181" s="417" t="s">
        <v>197</v>
      </c>
      <c r="I181" s="418">
        <v>159300</v>
      </c>
      <c r="J181" s="418">
        <v>159300</v>
      </c>
      <c r="K181" s="418">
        <v>143856.26999999999</v>
      </c>
      <c r="L181" s="385">
        <v>3</v>
      </c>
    </row>
    <row r="182" spans="1:12" s="383" customFormat="1" ht="15" x14ac:dyDescent="0.25">
      <c r="A182" s="384" t="s">
        <v>196</v>
      </c>
      <c r="B182" s="417" t="s">
        <v>189</v>
      </c>
      <c r="C182" s="416">
        <v>90.309899999999999</v>
      </c>
      <c r="D182" s="416">
        <v>7.13</v>
      </c>
      <c r="E182" s="429" t="s">
        <v>564</v>
      </c>
      <c r="F182" s="416">
        <v>9.75</v>
      </c>
      <c r="G182" s="416">
        <v>10.1977219732574</v>
      </c>
      <c r="H182" s="417" t="s">
        <v>197</v>
      </c>
      <c r="I182" s="418">
        <v>106200</v>
      </c>
      <c r="J182" s="418">
        <v>106200</v>
      </c>
      <c r="K182" s="418">
        <v>95909.14</v>
      </c>
      <c r="L182" s="385">
        <v>2</v>
      </c>
    </row>
    <row r="183" spans="1:12" s="383" customFormat="1" ht="15" x14ac:dyDescent="0.25">
      <c r="A183" s="384" t="s">
        <v>196</v>
      </c>
      <c r="B183" s="417" t="s">
        <v>189</v>
      </c>
      <c r="C183" s="416">
        <v>90.314599999999999</v>
      </c>
      <c r="D183" s="416">
        <v>7.13</v>
      </c>
      <c r="E183" s="429" t="s">
        <v>565</v>
      </c>
      <c r="F183" s="416">
        <v>9.75</v>
      </c>
      <c r="G183" s="416">
        <v>10.1977219732574</v>
      </c>
      <c r="H183" s="417" t="s">
        <v>197</v>
      </c>
      <c r="I183" s="418">
        <v>76100</v>
      </c>
      <c r="J183" s="418">
        <v>76100</v>
      </c>
      <c r="K183" s="418">
        <v>68729.39</v>
      </c>
      <c r="L183" s="385">
        <v>2</v>
      </c>
    </row>
    <row r="184" spans="1:12" s="383" customFormat="1" ht="15" x14ac:dyDescent="0.25">
      <c r="A184" s="384" t="s">
        <v>196</v>
      </c>
      <c r="B184" s="417" t="s">
        <v>189</v>
      </c>
      <c r="C184" s="416">
        <v>90.337999999999994</v>
      </c>
      <c r="D184" s="416">
        <v>7.13</v>
      </c>
      <c r="E184" s="429" t="s">
        <v>566</v>
      </c>
      <c r="F184" s="416">
        <v>9.75</v>
      </c>
      <c r="G184" s="416">
        <v>10.1977219732574</v>
      </c>
      <c r="H184" s="417" t="s">
        <v>197</v>
      </c>
      <c r="I184" s="418">
        <v>152662.5</v>
      </c>
      <c r="J184" s="418">
        <v>152662.5</v>
      </c>
      <c r="K184" s="418">
        <v>137912.31</v>
      </c>
      <c r="L184" s="385">
        <v>3</v>
      </c>
    </row>
    <row r="185" spans="1:12" s="383" customFormat="1" ht="15" x14ac:dyDescent="0.25">
      <c r="A185" s="384" t="s">
        <v>196</v>
      </c>
      <c r="B185" s="417" t="s">
        <v>189</v>
      </c>
      <c r="C185" s="416">
        <v>90.795400000000001</v>
      </c>
      <c r="D185" s="416">
        <v>7.13</v>
      </c>
      <c r="E185" s="429" t="s">
        <v>567</v>
      </c>
      <c r="F185" s="416">
        <v>9.6</v>
      </c>
      <c r="G185" s="416">
        <v>10.0338693716146</v>
      </c>
      <c r="H185" s="417" t="s">
        <v>197</v>
      </c>
      <c r="I185" s="418">
        <v>53100</v>
      </c>
      <c r="J185" s="418">
        <v>53100</v>
      </c>
      <c r="K185" s="418">
        <v>48212.34</v>
      </c>
      <c r="L185" s="385">
        <v>1</v>
      </c>
    </row>
    <row r="186" spans="1:12" s="383" customFormat="1" ht="15" x14ac:dyDescent="0.25">
      <c r="A186" s="384" t="s">
        <v>196</v>
      </c>
      <c r="B186" s="417" t="s">
        <v>189</v>
      </c>
      <c r="C186" s="416">
        <v>92.525400000000005</v>
      </c>
      <c r="D186" s="416">
        <v>6.82</v>
      </c>
      <c r="E186" s="429" t="s">
        <v>568</v>
      </c>
      <c r="F186" s="416">
        <v>9.25</v>
      </c>
      <c r="G186" s="416">
        <v>9.6524147661049007</v>
      </c>
      <c r="H186" s="417" t="s">
        <v>197</v>
      </c>
      <c r="I186" s="418">
        <v>50592.5</v>
      </c>
      <c r="J186" s="418">
        <v>50592.5</v>
      </c>
      <c r="K186" s="418">
        <v>46810.9</v>
      </c>
      <c r="L186" s="385">
        <v>1</v>
      </c>
    </row>
    <row r="187" spans="1:12" s="383" customFormat="1" ht="15" x14ac:dyDescent="0.25">
      <c r="A187" s="384" t="s">
        <v>196</v>
      </c>
      <c r="B187" s="417" t="s">
        <v>189</v>
      </c>
      <c r="C187" s="416">
        <v>92.568799999999996</v>
      </c>
      <c r="D187" s="416">
        <v>6.82</v>
      </c>
      <c r="E187" s="429" t="s">
        <v>569</v>
      </c>
      <c r="F187" s="416">
        <v>9.25</v>
      </c>
      <c r="G187" s="416">
        <v>9.6524147661049007</v>
      </c>
      <c r="H187" s="417" t="s">
        <v>197</v>
      </c>
      <c r="I187" s="418">
        <v>46462.5</v>
      </c>
      <c r="J187" s="418">
        <v>46462.5</v>
      </c>
      <c r="K187" s="418">
        <v>43009.760000000002</v>
      </c>
      <c r="L187" s="385">
        <v>1</v>
      </c>
    </row>
    <row r="188" spans="1:12" s="383" customFormat="1" ht="15" x14ac:dyDescent="0.25">
      <c r="A188" s="384" t="s">
        <v>196</v>
      </c>
      <c r="B188" s="417" t="s">
        <v>189</v>
      </c>
      <c r="C188" s="416">
        <v>92.602800000000002</v>
      </c>
      <c r="D188" s="416">
        <v>6.82</v>
      </c>
      <c r="E188" s="429" t="s">
        <v>570</v>
      </c>
      <c r="F188" s="416">
        <v>9.25</v>
      </c>
      <c r="G188" s="416">
        <v>9.6524147661049007</v>
      </c>
      <c r="H188" s="417" t="s">
        <v>197</v>
      </c>
      <c r="I188" s="418">
        <v>53100</v>
      </c>
      <c r="J188" s="418">
        <v>53100</v>
      </c>
      <c r="K188" s="418">
        <v>49172.1</v>
      </c>
      <c r="L188" s="385">
        <v>1</v>
      </c>
    </row>
    <row r="189" spans="1:12" s="383" customFormat="1" ht="15" x14ac:dyDescent="0.25">
      <c r="A189" s="384" t="s">
        <v>196</v>
      </c>
      <c r="B189" s="417" t="s">
        <v>189</v>
      </c>
      <c r="C189" s="416">
        <v>93.672799999999995</v>
      </c>
      <c r="D189" s="416">
        <v>6.31</v>
      </c>
      <c r="E189" s="429" t="s">
        <v>292</v>
      </c>
      <c r="F189" s="416">
        <v>9</v>
      </c>
      <c r="G189" s="416">
        <v>9.3806897670982998</v>
      </c>
      <c r="H189" s="417" t="s">
        <v>197</v>
      </c>
      <c r="I189" s="418">
        <v>51625</v>
      </c>
      <c r="J189" s="418">
        <v>51625</v>
      </c>
      <c r="K189" s="418">
        <v>48358.559999999998</v>
      </c>
      <c r="L189" s="385">
        <v>1</v>
      </c>
    </row>
    <row r="190" spans="1:12" s="383" customFormat="1" ht="15" x14ac:dyDescent="0.25">
      <c r="A190" s="384" t="s">
        <v>196</v>
      </c>
      <c r="B190" s="417" t="s">
        <v>189</v>
      </c>
      <c r="C190" s="416">
        <v>94.264200000000002</v>
      </c>
      <c r="D190" s="416">
        <v>5.15</v>
      </c>
      <c r="E190" s="429" t="s">
        <v>571</v>
      </c>
      <c r="F190" s="416">
        <v>9</v>
      </c>
      <c r="G190" s="416">
        <v>9.3806897670982998</v>
      </c>
      <c r="H190" s="417" t="s">
        <v>197</v>
      </c>
      <c r="I190" s="418">
        <v>52657.5</v>
      </c>
      <c r="J190" s="418">
        <v>52657.5</v>
      </c>
      <c r="K190" s="418">
        <v>49637.16</v>
      </c>
      <c r="L190" s="385">
        <v>1</v>
      </c>
    </row>
    <row r="191" spans="1:12" s="383" customFormat="1" ht="15" x14ac:dyDescent="0.25">
      <c r="A191" s="384" t="s">
        <v>196</v>
      </c>
      <c r="B191" s="417" t="s">
        <v>189</v>
      </c>
      <c r="C191" s="416">
        <v>94.273399999999995</v>
      </c>
      <c r="D191" s="416">
        <v>5.15</v>
      </c>
      <c r="E191" s="429" t="s">
        <v>416</v>
      </c>
      <c r="F191" s="416">
        <v>9</v>
      </c>
      <c r="G191" s="416">
        <v>9.3806897670982998</v>
      </c>
      <c r="H191" s="417" t="s">
        <v>197</v>
      </c>
      <c r="I191" s="418">
        <v>47052.5</v>
      </c>
      <c r="J191" s="418">
        <v>47052.5</v>
      </c>
      <c r="K191" s="418">
        <v>44358</v>
      </c>
      <c r="L191" s="385">
        <v>1</v>
      </c>
    </row>
    <row r="192" spans="1:12" s="383" customFormat="1" ht="15" x14ac:dyDescent="0.25">
      <c r="A192" s="384" t="s">
        <v>196</v>
      </c>
      <c r="B192" s="417" t="s">
        <v>189</v>
      </c>
      <c r="C192" s="416">
        <v>94.366</v>
      </c>
      <c r="D192" s="416">
        <v>5.15</v>
      </c>
      <c r="E192" s="429" t="s">
        <v>572</v>
      </c>
      <c r="F192" s="416">
        <v>9</v>
      </c>
      <c r="G192" s="416">
        <v>9.3806897670982998</v>
      </c>
      <c r="H192" s="417" t="s">
        <v>197</v>
      </c>
      <c r="I192" s="418">
        <v>53100</v>
      </c>
      <c r="J192" s="418">
        <v>53100</v>
      </c>
      <c r="K192" s="418">
        <v>50108.36</v>
      </c>
      <c r="L192" s="385">
        <v>1</v>
      </c>
    </row>
    <row r="193" spans="1:12" s="383" customFormat="1" ht="15.6" x14ac:dyDescent="0.3">
      <c r="A193" s="386" t="s">
        <v>195</v>
      </c>
      <c r="B193" s="421" t="s">
        <v>195</v>
      </c>
      <c r="C193" s="420" t="s">
        <v>195</v>
      </c>
      <c r="D193" s="420" t="s">
        <v>195</v>
      </c>
      <c r="E193" s="430" t="s">
        <v>195</v>
      </c>
      <c r="F193" s="420" t="s">
        <v>195</v>
      </c>
      <c r="G193" s="420" t="s">
        <v>195</v>
      </c>
      <c r="H193" s="421" t="s">
        <v>195</v>
      </c>
      <c r="I193" s="422">
        <v>2050140</v>
      </c>
      <c r="J193" s="422">
        <v>2050140</v>
      </c>
      <c r="K193" s="422">
        <v>1856818.16</v>
      </c>
      <c r="L193" s="387">
        <v>46</v>
      </c>
    </row>
    <row r="194" spans="1:12" s="383" customFormat="1" ht="15.6" x14ac:dyDescent="0.3">
      <c r="A194" s="386" t="s">
        <v>312</v>
      </c>
      <c r="B194" s="421"/>
      <c r="C194" s="420"/>
      <c r="D194" s="420"/>
      <c r="E194" s="430"/>
      <c r="F194" s="420"/>
      <c r="G194" s="420"/>
      <c r="H194" s="421"/>
      <c r="I194" s="422"/>
      <c r="J194" s="422"/>
      <c r="K194" s="422"/>
      <c r="L194" s="387"/>
    </row>
    <row r="195" spans="1:12" s="383" customFormat="1" ht="15" x14ac:dyDescent="0.25">
      <c r="A195" s="384" t="s">
        <v>196</v>
      </c>
      <c r="B195" s="417" t="s">
        <v>189</v>
      </c>
      <c r="C195" s="416">
        <v>72.881699999999995</v>
      </c>
      <c r="D195" s="416">
        <v>6.21</v>
      </c>
      <c r="E195" s="429" t="s">
        <v>573</v>
      </c>
      <c r="F195" s="416">
        <v>12</v>
      </c>
      <c r="G195" s="416">
        <v>12.6825030131969</v>
      </c>
      <c r="H195" s="417" t="s">
        <v>197</v>
      </c>
      <c r="I195" s="418">
        <v>15000</v>
      </c>
      <c r="J195" s="418">
        <v>15000</v>
      </c>
      <c r="K195" s="418">
        <v>10932.25</v>
      </c>
      <c r="L195" s="385">
        <v>1</v>
      </c>
    </row>
    <row r="196" spans="1:12" s="383" customFormat="1" ht="15" x14ac:dyDescent="0.25">
      <c r="A196" s="384" t="s">
        <v>196</v>
      </c>
      <c r="B196" s="417" t="s">
        <v>189</v>
      </c>
      <c r="C196" s="416">
        <v>73.114099999999993</v>
      </c>
      <c r="D196" s="416">
        <v>6.21</v>
      </c>
      <c r="E196" s="429" t="s">
        <v>574</v>
      </c>
      <c r="F196" s="416">
        <v>12</v>
      </c>
      <c r="G196" s="416">
        <v>12.6825030131969</v>
      </c>
      <c r="H196" s="417" t="s">
        <v>197</v>
      </c>
      <c r="I196" s="418">
        <v>28000</v>
      </c>
      <c r="J196" s="418">
        <v>28000</v>
      </c>
      <c r="K196" s="418">
        <v>20471.95</v>
      </c>
      <c r="L196" s="385">
        <v>1</v>
      </c>
    </row>
    <row r="197" spans="1:12" s="383" customFormat="1" ht="15" x14ac:dyDescent="0.25">
      <c r="A197" s="384" t="s">
        <v>196</v>
      </c>
      <c r="B197" s="417" t="s">
        <v>189</v>
      </c>
      <c r="C197" s="416">
        <v>77.784499999999994</v>
      </c>
      <c r="D197" s="416">
        <v>6.21</v>
      </c>
      <c r="E197" s="429" t="s">
        <v>575</v>
      </c>
      <c r="F197" s="416">
        <v>11</v>
      </c>
      <c r="G197" s="416">
        <v>11.571883619521399</v>
      </c>
      <c r="H197" s="417" t="s">
        <v>197</v>
      </c>
      <c r="I197" s="418">
        <v>38645</v>
      </c>
      <c r="J197" s="418">
        <v>38645</v>
      </c>
      <c r="K197" s="418">
        <v>30059.81</v>
      </c>
      <c r="L197" s="385">
        <v>5</v>
      </c>
    </row>
    <row r="198" spans="1:12" s="383" customFormat="1" ht="15" x14ac:dyDescent="0.25">
      <c r="A198" s="384" t="s">
        <v>196</v>
      </c>
      <c r="B198" s="417" t="s">
        <v>189</v>
      </c>
      <c r="C198" s="416">
        <v>78.524299999999997</v>
      </c>
      <c r="D198" s="416">
        <v>5.64</v>
      </c>
      <c r="E198" s="429" t="s">
        <v>576</v>
      </c>
      <c r="F198" s="416">
        <v>10.5</v>
      </c>
      <c r="G198" s="416">
        <v>11.0203450451823</v>
      </c>
      <c r="H198" s="417" t="s">
        <v>197</v>
      </c>
      <c r="I198" s="418">
        <v>3700</v>
      </c>
      <c r="J198" s="418">
        <v>3700</v>
      </c>
      <c r="K198" s="418">
        <v>2905.4</v>
      </c>
      <c r="L198" s="385">
        <v>2</v>
      </c>
    </row>
    <row r="199" spans="1:12" s="383" customFormat="1" ht="15" x14ac:dyDescent="0.25">
      <c r="A199" s="384" t="s">
        <v>196</v>
      </c>
      <c r="B199" s="417" t="s">
        <v>189</v>
      </c>
      <c r="C199" s="416">
        <v>78.958699999999993</v>
      </c>
      <c r="D199" s="416">
        <v>5.64</v>
      </c>
      <c r="E199" s="429" t="s">
        <v>577</v>
      </c>
      <c r="F199" s="416">
        <v>10.4</v>
      </c>
      <c r="G199" s="416">
        <v>10.9103376935252</v>
      </c>
      <c r="H199" s="417" t="s">
        <v>197</v>
      </c>
      <c r="I199" s="418">
        <v>53100</v>
      </c>
      <c r="J199" s="418">
        <v>53100</v>
      </c>
      <c r="K199" s="418">
        <v>41927.08</v>
      </c>
      <c r="L199" s="385">
        <v>1</v>
      </c>
    </row>
    <row r="200" spans="1:12" s="383" customFormat="1" ht="15" x14ac:dyDescent="0.25">
      <c r="A200" s="384" t="s">
        <v>196</v>
      </c>
      <c r="B200" s="417" t="s">
        <v>189</v>
      </c>
      <c r="C200" s="416">
        <v>79.159199999999998</v>
      </c>
      <c r="D200" s="416">
        <v>5.64</v>
      </c>
      <c r="E200" s="429" t="s">
        <v>578</v>
      </c>
      <c r="F200" s="416">
        <v>10.5</v>
      </c>
      <c r="G200" s="416">
        <v>11.0203450451823</v>
      </c>
      <c r="H200" s="417" t="s">
        <v>197</v>
      </c>
      <c r="I200" s="418">
        <v>53100</v>
      </c>
      <c r="J200" s="418">
        <v>53100</v>
      </c>
      <c r="K200" s="418">
        <v>42033.53</v>
      </c>
      <c r="L200" s="385">
        <v>1</v>
      </c>
    </row>
    <row r="201" spans="1:12" s="383" customFormat="1" ht="15" x14ac:dyDescent="0.25">
      <c r="A201" s="384" t="s">
        <v>196</v>
      </c>
      <c r="B201" s="417" t="s">
        <v>189</v>
      </c>
      <c r="C201" s="416">
        <v>79.483500000000006</v>
      </c>
      <c r="D201" s="416">
        <v>5.64</v>
      </c>
      <c r="E201" s="429" t="s">
        <v>579</v>
      </c>
      <c r="F201" s="416">
        <v>10.25</v>
      </c>
      <c r="G201" s="416">
        <v>10.745514005659899</v>
      </c>
      <c r="H201" s="417" t="s">
        <v>197</v>
      </c>
      <c r="I201" s="418">
        <v>30000</v>
      </c>
      <c r="J201" s="418">
        <v>30000</v>
      </c>
      <c r="K201" s="418">
        <v>23845.06</v>
      </c>
      <c r="L201" s="385">
        <v>3</v>
      </c>
    </row>
    <row r="202" spans="1:12" s="383" customFormat="1" ht="15" x14ac:dyDescent="0.25">
      <c r="A202" s="384" t="s">
        <v>196</v>
      </c>
      <c r="B202" s="417" t="s">
        <v>189</v>
      </c>
      <c r="C202" s="416">
        <v>79.518100000000004</v>
      </c>
      <c r="D202" s="416">
        <v>5.64</v>
      </c>
      <c r="E202" s="429" t="s">
        <v>580</v>
      </c>
      <c r="F202" s="416">
        <v>10.25</v>
      </c>
      <c r="G202" s="416">
        <v>10.745514005659899</v>
      </c>
      <c r="H202" s="417" t="s">
        <v>197</v>
      </c>
      <c r="I202" s="418">
        <v>37650</v>
      </c>
      <c r="J202" s="418">
        <v>37650</v>
      </c>
      <c r="K202" s="418">
        <v>29938.560000000001</v>
      </c>
      <c r="L202" s="385">
        <v>5</v>
      </c>
    </row>
    <row r="203" spans="1:12" s="383" customFormat="1" ht="15" x14ac:dyDescent="0.25">
      <c r="A203" s="384" t="s">
        <v>196</v>
      </c>
      <c r="B203" s="417" t="s">
        <v>189</v>
      </c>
      <c r="C203" s="416">
        <v>79.545900000000003</v>
      </c>
      <c r="D203" s="416">
        <v>5.64</v>
      </c>
      <c r="E203" s="429" t="s">
        <v>461</v>
      </c>
      <c r="F203" s="416">
        <v>10.25</v>
      </c>
      <c r="G203" s="416">
        <v>10.745514005659899</v>
      </c>
      <c r="H203" s="417" t="s">
        <v>197</v>
      </c>
      <c r="I203" s="418">
        <v>20700</v>
      </c>
      <c r="J203" s="418">
        <v>20700</v>
      </c>
      <c r="K203" s="418">
        <v>16466</v>
      </c>
      <c r="L203" s="385">
        <v>3</v>
      </c>
    </row>
    <row r="204" spans="1:12" s="383" customFormat="1" ht="15" x14ac:dyDescent="0.25">
      <c r="A204" s="384" t="s">
        <v>196</v>
      </c>
      <c r="B204" s="417" t="s">
        <v>189</v>
      </c>
      <c r="C204" s="416">
        <v>79.561999999999998</v>
      </c>
      <c r="D204" s="416">
        <v>5.93</v>
      </c>
      <c r="E204" s="429" t="s">
        <v>581</v>
      </c>
      <c r="F204" s="416">
        <v>10.5</v>
      </c>
      <c r="G204" s="416">
        <v>11.0203450451823</v>
      </c>
      <c r="H204" s="417" t="s">
        <v>197</v>
      </c>
      <c r="I204" s="418">
        <v>21625</v>
      </c>
      <c r="J204" s="418">
        <v>21625</v>
      </c>
      <c r="K204" s="418">
        <v>17205.28</v>
      </c>
      <c r="L204" s="385">
        <v>7</v>
      </c>
    </row>
    <row r="205" spans="1:12" s="383" customFormat="1" ht="15" x14ac:dyDescent="0.25">
      <c r="A205" s="384" t="s">
        <v>196</v>
      </c>
      <c r="B205" s="417" t="s">
        <v>189</v>
      </c>
      <c r="C205" s="416">
        <v>79.566800000000001</v>
      </c>
      <c r="D205" s="416">
        <v>5.64</v>
      </c>
      <c r="E205" s="429" t="s">
        <v>582</v>
      </c>
      <c r="F205" s="416">
        <v>10.25</v>
      </c>
      <c r="G205" s="416">
        <v>10.745514005659899</v>
      </c>
      <c r="H205" s="417" t="s">
        <v>197</v>
      </c>
      <c r="I205" s="418">
        <v>11900</v>
      </c>
      <c r="J205" s="418">
        <v>11900</v>
      </c>
      <c r="K205" s="418">
        <v>9468.4500000000007</v>
      </c>
      <c r="L205" s="385">
        <v>1</v>
      </c>
    </row>
    <row r="206" spans="1:12" s="383" customFormat="1" ht="15" x14ac:dyDescent="0.25">
      <c r="A206" s="384" t="s">
        <v>196</v>
      </c>
      <c r="B206" s="417" t="s">
        <v>189</v>
      </c>
      <c r="C206" s="416">
        <v>79.867099999999994</v>
      </c>
      <c r="D206" s="416">
        <v>5.64</v>
      </c>
      <c r="E206" s="429" t="s">
        <v>583</v>
      </c>
      <c r="F206" s="416">
        <v>10.15</v>
      </c>
      <c r="G206" s="416">
        <v>10.635756319833</v>
      </c>
      <c r="H206" s="417" t="s">
        <v>197</v>
      </c>
      <c r="I206" s="418">
        <v>53100</v>
      </c>
      <c r="J206" s="418">
        <v>53100</v>
      </c>
      <c r="K206" s="418">
        <v>42409.45</v>
      </c>
      <c r="L206" s="385">
        <v>1</v>
      </c>
    </row>
    <row r="207" spans="1:12" s="383" customFormat="1" ht="15" x14ac:dyDescent="0.25">
      <c r="A207" s="384" t="s">
        <v>196</v>
      </c>
      <c r="B207" s="417" t="s">
        <v>189</v>
      </c>
      <c r="C207" s="416">
        <v>81.959299999999999</v>
      </c>
      <c r="D207" s="416">
        <v>5.36</v>
      </c>
      <c r="E207" s="429" t="s">
        <v>584</v>
      </c>
      <c r="F207" s="416">
        <v>9.75</v>
      </c>
      <c r="G207" s="416">
        <v>10.1977219732574</v>
      </c>
      <c r="H207" s="417" t="s">
        <v>197</v>
      </c>
      <c r="I207" s="418">
        <v>48970</v>
      </c>
      <c r="J207" s="418">
        <v>48970</v>
      </c>
      <c r="K207" s="418">
        <v>40135.46</v>
      </c>
      <c r="L207" s="385">
        <v>1</v>
      </c>
    </row>
    <row r="208" spans="1:12" s="383" customFormat="1" ht="15" x14ac:dyDescent="0.25">
      <c r="A208" s="384" t="s">
        <v>196</v>
      </c>
      <c r="B208" s="417" t="s">
        <v>189</v>
      </c>
      <c r="C208" s="416">
        <v>82.134500000000003</v>
      </c>
      <c r="D208" s="416">
        <v>5.36</v>
      </c>
      <c r="E208" s="429" t="s">
        <v>585</v>
      </c>
      <c r="F208" s="416">
        <v>9.75</v>
      </c>
      <c r="G208" s="416">
        <v>10.1977219732574</v>
      </c>
      <c r="H208" s="417" t="s">
        <v>197</v>
      </c>
      <c r="I208" s="418">
        <v>12537.5</v>
      </c>
      <c r="J208" s="418">
        <v>12537.5</v>
      </c>
      <c r="K208" s="418">
        <v>10297.61</v>
      </c>
      <c r="L208" s="385">
        <v>1</v>
      </c>
    </row>
    <row r="209" spans="1:12" s="383" customFormat="1" ht="15" x14ac:dyDescent="0.25">
      <c r="A209" s="384" t="s">
        <v>196</v>
      </c>
      <c r="B209" s="417" t="s">
        <v>189</v>
      </c>
      <c r="C209" s="416">
        <v>82.727099999999993</v>
      </c>
      <c r="D209" s="416">
        <v>5.36</v>
      </c>
      <c r="E209" s="429" t="s">
        <v>586</v>
      </c>
      <c r="F209" s="416">
        <v>9.75</v>
      </c>
      <c r="G209" s="416">
        <v>10.1977219732574</v>
      </c>
      <c r="H209" s="417" t="s">
        <v>197</v>
      </c>
      <c r="I209" s="418">
        <v>21077.5</v>
      </c>
      <c r="J209" s="418">
        <v>21077.5</v>
      </c>
      <c r="K209" s="418">
        <v>17436.810000000001</v>
      </c>
      <c r="L209" s="385">
        <v>1</v>
      </c>
    </row>
    <row r="210" spans="1:12" s="383" customFormat="1" ht="15" x14ac:dyDescent="0.25">
      <c r="A210" s="384" t="s">
        <v>196</v>
      </c>
      <c r="B210" s="417" t="s">
        <v>189</v>
      </c>
      <c r="C210" s="416">
        <v>82.854600000000005</v>
      </c>
      <c r="D210" s="416">
        <v>5.36</v>
      </c>
      <c r="E210" s="429" t="s">
        <v>587</v>
      </c>
      <c r="F210" s="416">
        <v>9.75</v>
      </c>
      <c r="G210" s="416">
        <v>10.1977219732574</v>
      </c>
      <c r="H210" s="417" t="s">
        <v>197</v>
      </c>
      <c r="I210" s="418">
        <v>2400</v>
      </c>
      <c r="J210" s="418">
        <v>2400</v>
      </c>
      <c r="K210" s="418">
        <v>1988.51</v>
      </c>
      <c r="L210" s="385">
        <v>2</v>
      </c>
    </row>
    <row r="211" spans="1:12" s="383" customFormat="1" ht="15" x14ac:dyDescent="0.25">
      <c r="A211" s="384" t="s">
        <v>196</v>
      </c>
      <c r="B211" s="417" t="s">
        <v>189</v>
      </c>
      <c r="C211" s="416">
        <v>82.954099999999997</v>
      </c>
      <c r="D211" s="416">
        <v>5.36</v>
      </c>
      <c r="E211" s="429" t="s">
        <v>588</v>
      </c>
      <c r="F211" s="416">
        <v>9.9</v>
      </c>
      <c r="G211" s="416">
        <v>10.361798208912299</v>
      </c>
      <c r="H211" s="417" t="s">
        <v>197</v>
      </c>
      <c r="I211" s="418">
        <v>48822.5</v>
      </c>
      <c r="J211" s="418">
        <v>48822.5</v>
      </c>
      <c r="K211" s="418">
        <v>40500.28</v>
      </c>
      <c r="L211" s="385">
        <v>1</v>
      </c>
    </row>
    <row r="212" spans="1:12" s="383" customFormat="1" ht="15" x14ac:dyDescent="0.25">
      <c r="A212" s="384" t="s">
        <v>196</v>
      </c>
      <c r="B212" s="417" t="s">
        <v>189</v>
      </c>
      <c r="C212" s="416">
        <v>83.422600000000003</v>
      </c>
      <c r="D212" s="416">
        <v>5.07</v>
      </c>
      <c r="E212" s="429" t="s">
        <v>522</v>
      </c>
      <c r="F212" s="416">
        <v>10.5</v>
      </c>
      <c r="G212" s="416">
        <v>11.0203450451823</v>
      </c>
      <c r="H212" s="417" t="s">
        <v>197</v>
      </c>
      <c r="I212" s="418">
        <v>2500</v>
      </c>
      <c r="J212" s="418">
        <v>2500</v>
      </c>
      <c r="K212" s="418">
        <v>2085.5700000000002</v>
      </c>
      <c r="L212" s="385">
        <v>1</v>
      </c>
    </row>
    <row r="213" spans="1:12" s="383" customFormat="1" ht="15" x14ac:dyDescent="0.25">
      <c r="A213" s="384" t="s">
        <v>196</v>
      </c>
      <c r="B213" s="417" t="s">
        <v>189</v>
      </c>
      <c r="C213" s="416">
        <v>84.076700000000002</v>
      </c>
      <c r="D213" s="416">
        <v>5.07</v>
      </c>
      <c r="E213" s="429" t="s">
        <v>379</v>
      </c>
      <c r="F213" s="416">
        <v>10.25</v>
      </c>
      <c r="G213" s="416">
        <v>10.745514005659899</v>
      </c>
      <c r="H213" s="417" t="s">
        <v>197</v>
      </c>
      <c r="I213" s="418">
        <v>15930</v>
      </c>
      <c r="J213" s="418">
        <v>15930</v>
      </c>
      <c r="K213" s="418">
        <v>13393.41</v>
      </c>
      <c r="L213" s="385">
        <v>1</v>
      </c>
    </row>
    <row r="214" spans="1:12" s="383" customFormat="1" ht="15" x14ac:dyDescent="0.25">
      <c r="A214" s="384" t="s">
        <v>196</v>
      </c>
      <c r="B214" s="417" t="s">
        <v>189</v>
      </c>
      <c r="C214" s="416">
        <v>84.477500000000006</v>
      </c>
      <c r="D214" s="416">
        <v>5.07</v>
      </c>
      <c r="E214" s="429" t="s">
        <v>589</v>
      </c>
      <c r="F214" s="416">
        <v>10</v>
      </c>
      <c r="G214" s="416">
        <v>10.471306744129601</v>
      </c>
      <c r="H214" s="417" t="s">
        <v>197</v>
      </c>
      <c r="I214" s="418">
        <v>11357.5</v>
      </c>
      <c r="J214" s="418">
        <v>11357.5</v>
      </c>
      <c r="K214" s="418">
        <v>9594.5400000000009</v>
      </c>
      <c r="L214" s="385">
        <v>1</v>
      </c>
    </row>
    <row r="215" spans="1:12" s="383" customFormat="1" ht="15" x14ac:dyDescent="0.25">
      <c r="A215" s="384" t="s">
        <v>196</v>
      </c>
      <c r="B215" s="417" t="s">
        <v>189</v>
      </c>
      <c r="C215" s="416">
        <v>84.485500000000002</v>
      </c>
      <c r="D215" s="416">
        <v>5.07</v>
      </c>
      <c r="E215" s="429" t="s">
        <v>590</v>
      </c>
      <c r="F215" s="416">
        <v>9.5</v>
      </c>
      <c r="G215" s="416">
        <v>9.9247584081007005</v>
      </c>
      <c r="H215" s="417" t="s">
        <v>197</v>
      </c>
      <c r="I215" s="418">
        <v>5000</v>
      </c>
      <c r="J215" s="418">
        <v>5000</v>
      </c>
      <c r="K215" s="418">
        <v>4224.28</v>
      </c>
      <c r="L215" s="385">
        <v>1</v>
      </c>
    </row>
    <row r="216" spans="1:12" s="383" customFormat="1" ht="15" x14ac:dyDescent="0.25">
      <c r="A216" s="384" t="s">
        <v>196</v>
      </c>
      <c r="B216" s="417" t="s">
        <v>189</v>
      </c>
      <c r="C216" s="416">
        <v>84.5595</v>
      </c>
      <c r="D216" s="416">
        <v>5.07</v>
      </c>
      <c r="E216" s="429" t="s">
        <v>430</v>
      </c>
      <c r="F216" s="416">
        <v>9.5</v>
      </c>
      <c r="G216" s="416">
        <v>9.9247584081007005</v>
      </c>
      <c r="H216" s="417" t="s">
        <v>197</v>
      </c>
      <c r="I216" s="418">
        <v>47200</v>
      </c>
      <c r="J216" s="418">
        <v>47200</v>
      </c>
      <c r="K216" s="418">
        <v>39912.1</v>
      </c>
      <c r="L216" s="385">
        <v>1</v>
      </c>
    </row>
    <row r="217" spans="1:12" s="383" customFormat="1" ht="15" x14ac:dyDescent="0.25">
      <c r="A217" s="384" t="s">
        <v>196</v>
      </c>
      <c r="B217" s="417" t="s">
        <v>189</v>
      </c>
      <c r="C217" s="416">
        <v>84.633099999999999</v>
      </c>
      <c r="D217" s="416">
        <v>5.07</v>
      </c>
      <c r="E217" s="429" t="s">
        <v>591</v>
      </c>
      <c r="F217" s="416">
        <v>9.5</v>
      </c>
      <c r="G217" s="416">
        <v>9.9247584081007005</v>
      </c>
      <c r="H217" s="417" t="s">
        <v>197</v>
      </c>
      <c r="I217" s="418">
        <v>42037.5</v>
      </c>
      <c r="J217" s="418">
        <v>42037.5</v>
      </c>
      <c r="K217" s="418">
        <v>35577.65</v>
      </c>
      <c r="L217" s="385">
        <v>1</v>
      </c>
    </row>
    <row r="218" spans="1:12" s="383" customFormat="1" ht="15" x14ac:dyDescent="0.25">
      <c r="A218" s="384" t="s">
        <v>196</v>
      </c>
      <c r="B218" s="417" t="s">
        <v>189</v>
      </c>
      <c r="C218" s="416">
        <v>84.864099999999993</v>
      </c>
      <c r="D218" s="416">
        <v>5.07</v>
      </c>
      <c r="E218" s="429" t="s">
        <v>592</v>
      </c>
      <c r="F218" s="416">
        <v>9.5</v>
      </c>
      <c r="G218" s="416">
        <v>9.9247584081007005</v>
      </c>
      <c r="H218" s="417" t="s">
        <v>197</v>
      </c>
      <c r="I218" s="418">
        <v>5000</v>
      </c>
      <c r="J218" s="418">
        <v>5000</v>
      </c>
      <c r="K218" s="418">
        <v>4243.21</v>
      </c>
      <c r="L218" s="385">
        <v>1</v>
      </c>
    </row>
    <row r="219" spans="1:12" s="383" customFormat="1" ht="15" x14ac:dyDescent="0.25">
      <c r="A219" s="384" t="s">
        <v>196</v>
      </c>
      <c r="B219" s="417" t="s">
        <v>189</v>
      </c>
      <c r="C219" s="416">
        <v>85.177700000000002</v>
      </c>
      <c r="D219" s="416">
        <v>5.07</v>
      </c>
      <c r="E219" s="429" t="s">
        <v>521</v>
      </c>
      <c r="F219" s="416">
        <v>9.25</v>
      </c>
      <c r="G219" s="416">
        <v>9.6524147661049007</v>
      </c>
      <c r="H219" s="417" t="s">
        <v>197</v>
      </c>
      <c r="I219" s="418">
        <v>46610</v>
      </c>
      <c r="J219" s="418">
        <v>46610</v>
      </c>
      <c r="K219" s="418">
        <v>39701.339999999997</v>
      </c>
      <c r="L219" s="385">
        <v>1</v>
      </c>
    </row>
    <row r="220" spans="1:12" s="383" customFormat="1" ht="15" x14ac:dyDescent="0.25">
      <c r="A220" s="384" t="s">
        <v>196</v>
      </c>
      <c r="B220" s="417" t="s">
        <v>189</v>
      </c>
      <c r="C220" s="416">
        <v>85.200999999999993</v>
      </c>
      <c r="D220" s="416">
        <v>5.07</v>
      </c>
      <c r="E220" s="429" t="s">
        <v>323</v>
      </c>
      <c r="F220" s="416">
        <v>9.25</v>
      </c>
      <c r="G220" s="416">
        <v>9.6524147661049007</v>
      </c>
      <c r="H220" s="417" t="s">
        <v>197</v>
      </c>
      <c r="I220" s="418">
        <v>53100</v>
      </c>
      <c r="J220" s="418">
        <v>53100</v>
      </c>
      <c r="K220" s="418">
        <v>45241.72</v>
      </c>
      <c r="L220" s="385">
        <v>1</v>
      </c>
    </row>
    <row r="221" spans="1:12" s="383" customFormat="1" ht="15" x14ac:dyDescent="0.25">
      <c r="A221" s="384" t="s">
        <v>196</v>
      </c>
      <c r="B221" s="417" t="s">
        <v>189</v>
      </c>
      <c r="C221" s="416">
        <v>85.232100000000003</v>
      </c>
      <c r="D221" s="416">
        <v>5.07</v>
      </c>
      <c r="E221" s="429" t="s">
        <v>593</v>
      </c>
      <c r="F221" s="416">
        <v>9.25</v>
      </c>
      <c r="G221" s="416">
        <v>9.6524147661049007</v>
      </c>
      <c r="H221" s="417" t="s">
        <v>197</v>
      </c>
      <c r="I221" s="418">
        <v>53100</v>
      </c>
      <c r="J221" s="418">
        <v>53100</v>
      </c>
      <c r="K221" s="418">
        <v>45258.22</v>
      </c>
      <c r="L221" s="385">
        <v>1</v>
      </c>
    </row>
    <row r="222" spans="1:12" s="383" customFormat="1" ht="15" x14ac:dyDescent="0.25">
      <c r="A222" s="384" t="s">
        <v>196</v>
      </c>
      <c r="B222" s="417" t="s">
        <v>189</v>
      </c>
      <c r="C222" s="416">
        <v>85.236400000000003</v>
      </c>
      <c r="D222" s="416">
        <v>5.07</v>
      </c>
      <c r="E222" s="429" t="s">
        <v>594</v>
      </c>
      <c r="F222" s="416">
        <v>9.3000000000000007</v>
      </c>
      <c r="G222" s="416">
        <v>9.7068339621336008</v>
      </c>
      <c r="H222" s="417" t="s">
        <v>197</v>
      </c>
      <c r="I222" s="418">
        <v>47495</v>
      </c>
      <c r="J222" s="418">
        <v>47495</v>
      </c>
      <c r="K222" s="418">
        <v>40483.03</v>
      </c>
      <c r="L222" s="385">
        <v>1</v>
      </c>
    </row>
    <row r="223" spans="1:12" s="383" customFormat="1" ht="15" x14ac:dyDescent="0.25">
      <c r="A223" s="384" t="s">
        <v>196</v>
      </c>
      <c r="B223" s="417" t="s">
        <v>189</v>
      </c>
      <c r="C223" s="416">
        <v>85.247600000000006</v>
      </c>
      <c r="D223" s="416">
        <v>5.07</v>
      </c>
      <c r="E223" s="429" t="s">
        <v>316</v>
      </c>
      <c r="F223" s="416">
        <v>9.25</v>
      </c>
      <c r="G223" s="416">
        <v>9.6524147661049007</v>
      </c>
      <c r="H223" s="417" t="s">
        <v>197</v>
      </c>
      <c r="I223" s="418">
        <v>8500</v>
      </c>
      <c r="J223" s="418">
        <v>8500</v>
      </c>
      <c r="K223" s="418">
        <v>7246.05</v>
      </c>
      <c r="L223" s="385">
        <v>1</v>
      </c>
    </row>
    <row r="224" spans="1:12" s="383" customFormat="1" ht="15" x14ac:dyDescent="0.25">
      <c r="A224" s="384" t="s">
        <v>196</v>
      </c>
      <c r="B224" s="417" t="s">
        <v>189</v>
      </c>
      <c r="C224" s="416">
        <v>85.255399999999995</v>
      </c>
      <c r="D224" s="416">
        <v>5.07</v>
      </c>
      <c r="E224" s="429" t="s">
        <v>595</v>
      </c>
      <c r="F224" s="416">
        <v>9.25</v>
      </c>
      <c r="G224" s="416">
        <v>9.6524147661049007</v>
      </c>
      <c r="H224" s="417" t="s">
        <v>197</v>
      </c>
      <c r="I224" s="418">
        <v>62627.5</v>
      </c>
      <c r="J224" s="418">
        <v>62627.5</v>
      </c>
      <c r="K224" s="418">
        <v>53393.34</v>
      </c>
      <c r="L224" s="385">
        <v>2</v>
      </c>
    </row>
    <row r="225" spans="1:12" s="383" customFormat="1" ht="15" x14ac:dyDescent="0.25">
      <c r="A225" s="384" t="s">
        <v>196</v>
      </c>
      <c r="B225" s="417" t="s">
        <v>189</v>
      </c>
      <c r="C225" s="416">
        <v>85.310100000000006</v>
      </c>
      <c r="D225" s="416">
        <v>5.07</v>
      </c>
      <c r="E225" s="429" t="s">
        <v>596</v>
      </c>
      <c r="F225" s="416">
        <v>9.25</v>
      </c>
      <c r="G225" s="416">
        <v>9.6524147661049007</v>
      </c>
      <c r="H225" s="417" t="s">
        <v>197</v>
      </c>
      <c r="I225" s="418">
        <v>52657.5</v>
      </c>
      <c r="J225" s="418">
        <v>52657.5</v>
      </c>
      <c r="K225" s="418">
        <v>44922.18</v>
      </c>
      <c r="L225" s="385">
        <v>1</v>
      </c>
    </row>
    <row r="226" spans="1:12" s="383" customFormat="1" ht="15" x14ac:dyDescent="0.25">
      <c r="A226" s="384" t="s">
        <v>196</v>
      </c>
      <c r="B226" s="417" t="s">
        <v>189</v>
      </c>
      <c r="C226" s="416">
        <v>85.317999999999998</v>
      </c>
      <c r="D226" s="416">
        <v>5.07</v>
      </c>
      <c r="E226" s="429" t="s">
        <v>313</v>
      </c>
      <c r="F226" s="416">
        <v>9.25</v>
      </c>
      <c r="G226" s="416">
        <v>9.6524147661049007</v>
      </c>
      <c r="H226" s="417" t="s">
        <v>197</v>
      </c>
      <c r="I226" s="418">
        <v>29900</v>
      </c>
      <c r="J226" s="418">
        <v>29900</v>
      </c>
      <c r="K226" s="418">
        <v>25510.07</v>
      </c>
      <c r="L226" s="385">
        <v>1</v>
      </c>
    </row>
    <row r="227" spans="1:12" s="383" customFormat="1" ht="15" x14ac:dyDescent="0.25">
      <c r="A227" s="384" t="s">
        <v>196</v>
      </c>
      <c r="B227" s="417" t="s">
        <v>189</v>
      </c>
      <c r="C227" s="416">
        <v>85.357200000000006</v>
      </c>
      <c r="D227" s="416">
        <v>5.07</v>
      </c>
      <c r="E227" s="429" t="s">
        <v>430</v>
      </c>
      <c r="F227" s="416">
        <v>9.25</v>
      </c>
      <c r="G227" s="416">
        <v>9.6524147661049007</v>
      </c>
      <c r="H227" s="417" t="s">
        <v>197</v>
      </c>
      <c r="I227" s="418">
        <v>136142.5</v>
      </c>
      <c r="J227" s="418">
        <v>136142.5</v>
      </c>
      <c r="K227" s="418">
        <v>116207.49</v>
      </c>
      <c r="L227" s="385">
        <v>3</v>
      </c>
    </row>
    <row r="228" spans="1:12" s="383" customFormat="1" ht="15" x14ac:dyDescent="0.25">
      <c r="A228" s="384" t="s">
        <v>196</v>
      </c>
      <c r="B228" s="417" t="s">
        <v>189</v>
      </c>
      <c r="C228" s="416">
        <v>85.365099999999998</v>
      </c>
      <c r="D228" s="416">
        <v>5.07</v>
      </c>
      <c r="E228" s="429" t="s">
        <v>597</v>
      </c>
      <c r="F228" s="416">
        <v>9.25</v>
      </c>
      <c r="G228" s="416">
        <v>9.6524147661049007</v>
      </c>
      <c r="H228" s="417" t="s">
        <v>197</v>
      </c>
      <c r="I228" s="418">
        <v>43807.5</v>
      </c>
      <c r="J228" s="418">
        <v>43807.5</v>
      </c>
      <c r="K228" s="418">
        <v>37396.32</v>
      </c>
      <c r="L228" s="385">
        <v>1</v>
      </c>
    </row>
    <row r="229" spans="1:12" s="383" customFormat="1" ht="15" x14ac:dyDescent="0.25">
      <c r="A229" s="384" t="s">
        <v>196</v>
      </c>
      <c r="B229" s="417" t="s">
        <v>189</v>
      </c>
      <c r="C229" s="416">
        <v>85.592699999999994</v>
      </c>
      <c r="D229" s="416">
        <v>5.07</v>
      </c>
      <c r="E229" s="429" t="s">
        <v>598</v>
      </c>
      <c r="F229" s="416">
        <v>9.25</v>
      </c>
      <c r="G229" s="416">
        <v>9.6524147661049007</v>
      </c>
      <c r="H229" s="417" t="s">
        <v>197</v>
      </c>
      <c r="I229" s="418">
        <v>53100</v>
      </c>
      <c r="J229" s="418">
        <v>53100</v>
      </c>
      <c r="K229" s="418">
        <v>45449.73</v>
      </c>
      <c r="L229" s="385">
        <v>1</v>
      </c>
    </row>
    <row r="230" spans="1:12" s="383" customFormat="1" ht="15" x14ac:dyDescent="0.25">
      <c r="A230" s="384" t="s">
        <v>196</v>
      </c>
      <c r="B230" s="417" t="s">
        <v>189</v>
      </c>
      <c r="C230" s="416">
        <v>85.608500000000006</v>
      </c>
      <c r="D230" s="416">
        <v>5.07</v>
      </c>
      <c r="E230" s="429" t="s">
        <v>303</v>
      </c>
      <c r="F230" s="416">
        <v>9.25</v>
      </c>
      <c r="G230" s="416">
        <v>9.6524147661049007</v>
      </c>
      <c r="H230" s="417" t="s">
        <v>197</v>
      </c>
      <c r="I230" s="418">
        <v>73185</v>
      </c>
      <c r="J230" s="418">
        <v>73185</v>
      </c>
      <c r="K230" s="418">
        <v>62652.56</v>
      </c>
      <c r="L230" s="385">
        <v>2</v>
      </c>
    </row>
    <row r="231" spans="1:12" s="383" customFormat="1" ht="15" x14ac:dyDescent="0.25">
      <c r="A231" s="384" t="s">
        <v>196</v>
      </c>
      <c r="B231" s="417" t="s">
        <v>189</v>
      </c>
      <c r="C231" s="416">
        <v>85.632000000000005</v>
      </c>
      <c r="D231" s="416">
        <v>5.07</v>
      </c>
      <c r="E231" s="429" t="s">
        <v>599</v>
      </c>
      <c r="F231" s="416">
        <v>9.25</v>
      </c>
      <c r="G231" s="416">
        <v>9.6524147661049007</v>
      </c>
      <c r="H231" s="417" t="s">
        <v>197</v>
      </c>
      <c r="I231" s="418">
        <v>105610</v>
      </c>
      <c r="J231" s="418">
        <v>105610</v>
      </c>
      <c r="K231" s="418">
        <v>90435.95</v>
      </c>
      <c r="L231" s="385">
        <v>2</v>
      </c>
    </row>
    <row r="232" spans="1:12" s="383" customFormat="1" ht="15" x14ac:dyDescent="0.25">
      <c r="A232" s="384" t="s">
        <v>196</v>
      </c>
      <c r="B232" s="417" t="s">
        <v>189</v>
      </c>
      <c r="C232" s="416">
        <v>85.655600000000007</v>
      </c>
      <c r="D232" s="416">
        <v>5.07</v>
      </c>
      <c r="E232" s="429" t="s">
        <v>600</v>
      </c>
      <c r="F232" s="416">
        <v>9.25</v>
      </c>
      <c r="G232" s="416">
        <v>9.6524147661049007</v>
      </c>
      <c r="H232" s="417" t="s">
        <v>197</v>
      </c>
      <c r="I232" s="418">
        <v>48085</v>
      </c>
      <c r="J232" s="418">
        <v>48085</v>
      </c>
      <c r="K232" s="418">
        <v>41187.480000000003</v>
      </c>
      <c r="L232" s="385">
        <v>1</v>
      </c>
    </row>
    <row r="233" spans="1:12" s="383" customFormat="1" ht="15" x14ac:dyDescent="0.25">
      <c r="A233" s="384" t="s">
        <v>196</v>
      </c>
      <c r="B233" s="417" t="s">
        <v>189</v>
      </c>
      <c r="C233" s="416">
        <v>85.758300000000006</v>
      </c>
      <c r="D233" s="416">
        <v>5.07</v>
      </c>
      <c r="E233" s="429" t="s">
        <v>601</v>
      </c>
      <c r="F233" s="416">
        <v>9.25</v>
      </c>
      <c r="G233" s="416">
        <v>9.6524147661049007</v>
      </c>
      <c r="H233" s="417" t="s">
        <v>197</v>
      </c>
      <c r="I233" s="418">
        <v>53100</v>
      </c>
      <c r="J233" s="418">
        <v>53100</v>
      </c>
      <c r="K233" s="418">
        <v>45537.66</v>
      </c>
      <c r="L233" s="385">
        <v>1</v>
      </c>
    </row>
    <row r="234" spans="1:12" s="383" customFormat="1" ht="15" x14ac:dyDescent="0.25">
      <c r="A234" s="384" t="s">
        <v>196</v>
      </c>
      <c r="B234" s="417" t="s">
        <v>189</v>
      </c>
      <c r="C234" s="416">
        <v>86.208200000000005</v>
      </c>
      <c r="D234" s="416">
        <v>5.07</v>
      </c>
      <c r="E234" s="429" t="s">
        <v>431</v>
      </c>
      <c r="F234" s="416">
        <v>9.5</v>
      </c>
      <c r="G234" s="416">
        <v>9.9247584081007005</v>
      </c>
      <c r="H234" s="417" t="s">
        <v>197</v>
      </c>
      <c r="I234" s="418">
        <v>156350</v>
      </c>
      <c r="J234" s="418">
        <v>156350</v>
      </c>
      <c r="K234" s="418">
        <v>134786.51</v>
      </c>
      <c r="L234" s="385">
        <v>3</v>
      </c>
    </row>
    <row r="235" spans="1:12" s="383" customFormat="1" ht="15" x14ac:dyDescent="0.25">
      <c r="A235" s="384" t="s">
        <v>196</v>
      </c>
      <c r="B235" s="417" t="s">
        <v>189</v>
      </c>
      <c r="C235" s="416">
        <v>86.556700000000006</v>
      </c>
      <c r="D235" s="416">
        <v>4.71</v>
      </c>
      <c r="E235" s="429" t="s">
        <v>602</v>
      </c>
      <c r="F235" s="416">
        <v>10</v>
      </c>
      <c r="G235" s="416">
        <v>10.471306744129601</v>
      </c>
      <c r="H235" s="417" t="s">
        <v>197</v>
      </c>
      <c r="I235" s="418">
        <v>10000</v>
      </c>
      <c r="J235" s="418">
        <v>10000</v>
      </c>
      <c r="K235" s="418">
        <v>8655.67</v>
      </c>
      <c r="L235" s="385">
        <v>1</v>
      </c>
    </row>
    <row r="236" spans="1:12" s="383" customFormat="1" ht="15" x14ac:dyDescent="0.25">
      <c r="A236" s="384" t="s">
        <v>196</v>
      </c>
      <c r="B236" s="417" t="s">
        <v>189</v>
      </c>
      <c r="C236" s="416">
        <v>86.723600000000005</v>
      </c>
      <c r="D236" s="416">
        <v>5.07</v>
      </c>
      <c r="E236" s="429" t="s">
        <v>603</v>
      </c>
      <c r="F236" s="416">
        <v>9.25</v>
      </c>
      <c r="G236" s="416">
        <v>9.6524147661049007</v>
      </c>
      <c r="H236" s="417" t="s">
        <v>197</v>
      </c>
      <c r="I236" s="418">
        <v>263730</v>
      </c>
      <c r="J236" s="418">
        <v>263730</v>
      </c>
      <c r="K236" s="418">
        <v>228716.19</v>
      </c>
      <c r="L236" s="385">
        <v>5</v>
      </c>
    </row>
    <row r="237" spans="1:12" s="383" customFormat="1" ht="15" x14ac:dyDescent="0.25">
      <c r="A237" s="384" t="s">
        <v>196</v>
      </c>
      <c r="B237" s="417" t="s">
        <v>189</v>
      </c>
      <c r="C237" s="416">
        <v>86.74</v>
      </c>
      <c r="D237" s="416">
        <v>5.07</v>
      </c>
      <c r="E237" s="429" t="s">
        <v>604</v>
      </c>
      <c r="F237" s="416">
        <v>9.25</v>
      </c>
      <c r="G237" s="416">
        <v>9.6524147661049007</v>
      </c>
      <c r="H237" s="417" t="s">
        <v>197</v>
      </c>
      <c r="I237" s="418">
        <v>44987.5</v>
      </c>
      <c r="J237" s="418">
        <v>44987.5</v>
      </c>
      <c r="K237" s="418">
        <v>39022.160000000003</v>
      </c>
      <c r="L237" s="385">
        <v>1</v>
      </c>
    </row>
    <row r="238" spans="1:12" s="383" customFormat="1" ht="15" x14ac:dyDescent="0.25">
      <c r="A238" s="384" t="s">
        <v>196</v>
      </c>
      <c r="B238" s="417" t="s">
        <v>189</v>
      </c>
      <c r="C238" s="416">
        <v>86.912000000000006</v>
      </c>
      <c r="D238" s="416">
        <v>5.07</v>
      </c>
      <c r="E238" s="429" t="s">
        <v>378</v>
      </c>
      <c r="F238" s="416">
        <v>9.25</v>
      </c>
      <c r="G238" s="416">
        <v>9.6524147661049007</v>
      </c>
      <c r="H238" s="417" t="s">
        <v>197</v>
      </c>
      <c r="I238" s="418">
        <v>97350</v>
      </c>
      <c r="J238" s="418">
        <v>97350</v>
      </c>
      <c r="K238" s="418">
        <v>84608.84</v>
      </c>
      <c r="L238" s="385">
        <v>2</v>
      </c>
    </row>
    <row r="239" spans="1:12" s="383" customFormat="1" ht="15" x14ac:dyDescent="0.25">
      <c r="A239" s="384" t="s">
        <v>196</v>
      </c>
      <c r="B239" s="417" t="s">
        <v>189</v>
      </c>
      <c r="C239" s="416">
        <v>86.920199999999994</v>
      </c>
      <c r="D239" s="416">
        <v>5.07</v>
      </c>
      <c r="E239" s="429" t="s">
        <v>379</v>
      </c>
      <c r="F239" s="416">
        <v>9.25</v>
      </c>
      <c r="G239" s="416">
        <v>9.6524147661049007</v>
      </c>
      <c r="H239" s="417" t="s">
        <v>197</v>
      </c>
      <c r="I239" s="418">
        <v>41595</v>
      </c>
      <c r="J239" s="418">
        <v>41595</v>
      </c>
      <c r="K239" s="418">
        <v>36154.47</v>
      </c>
      <c r="L239" s="385">
        <v>1</v>
      </c>
    </row>
    <row r="240" spans="1:12" s="383" customFormat="1" ht="15" x14ac:dyDescent="0.25">
      <c r="A240" s="384" t="s">
        <v>196</v>
      </c>
      <c r="B240" s="417" t="s">
        <v>189</v>
      </c>
      <c r="C240" s="416">
        <v>87.354299999999995</v>
      </c>
      <c r="D240" s="416">
        <v>4.71</v>
      </c>
      <c r="E240" s="429" t="s">
        <v>605</v>
      </c>
      <c r="F240" s="416">
        <v>9.25</v>
      </c>
      <c r="G240" s="416">
        <v>9.6524147661049007</v>
      </c>
      <c r="H240" s="417" t="s">
        <v>197</v>
      </c>
      <c r="I240" s="418">
        <v>25000</v>
      </c>
      <c r="J240" s="418">
        <v>25000</v>
      </c>
      <c r="K240" s="418">
        <v>21838.58</v>
      </c>
      <c r="L240" s="385">
        <v>1</v>
      </c>
    </row>
    <row r="241" spans="1:12" s="383" customFormat="1" ht="15" x14ac:dyDescent="0.25">
      <c r="A241" s="384" t="s">
        <v>196</v>
      </c>
      <c r="B241" s="417" t="s">
        <v>189</v>
      </c>
      <c r="C241" s="416">
        <v>87.460899999999995</v>
      </c>
      <c r="D241" s="416">
        <v>5.07</v>
      </c>
      <c r="E241" s="429" t="s">
        <v>603</v>
      </c>
      <c r="F241" s="416">
        <v>9</v>
      </c>
      <c r="G241" s="416">
        <v>9.3806897670982998</v>
      </c>
      <c r="H241" s="417" t="s">
        <v>197</v>
      </c>
      <c r="I241" s="418">
        <v>53100</v>
      </c>
      <c r="J241" s="418">
        <v>53100</v>
      </c>
      <c r="K241" s="418">
        <v>46441.74</v>
      </c>
      <c r="L241" s="385">
        <v>1</v>
      </c>
    </row>
    <row r="242" spans="1:12" s="383" customFormat="1" ht="15" x14ac:dyDescent="0.25">
      <c r="A242" s="384" t="s">
        <v>196</v>
      </c>
      <c r="B242" s="417" t="s">
        <v>189</v>
      </c>
      <c r="C242" s="416">
        <v>87.4756</v>
      </c>
      <c r="D242" s="416">
        <v>4.71</v>
      </c>
      <c r="E242" s="429" t="s">
        <v>448</v>
      </c>
      <c r="F242" s="416">
        <v>9.25</v>
      </c>
      <c r="G242" s="416">
        <v>9.6524147661049007</v>
      </c>
      <c r="H242" s="417" t="s">
        <v>197</v>
      </c>
      <c r="I242" s="418">
        <v>19617.5</v>
      </c>
      <c r="J242" s="418">
        <v>19617.5</v>
      </c>
      <c r="K242" s="418">
        <v>17160.53</v>
      </c>
      <c r="L242" s="385">
        <v>1</v>
      </c>
    </row>
    <row r="243" spans="1:12" s="383" customFormat="1" ht="15" x14ac:dyDescent="0.25">
      <c r="A243" s="384" t="s">
        <v>196</v>
      </c>
      <c r="B243" s="417" t="s">
        <v>189</v>
      </c>
      <c r="C243" s="416">
        <v>87.495400000000004</v>
      </c>
      <c r="D243" s="416">
        <v>4.71</v>
      </c>
      <c r="E243" s="429" t="s">
        <v>435</v>
      </c>
      <c r="F243" s="416">
        <v>10</v>
      </c>
      <c r="G243" s="416">
        <v>10.471306744129601</v>
      </c>
      <c r="H243" s="417" t="s">
        <v>197</v>
      </c>
      <c r="I243" s="418">
        <v>1000</v>
      </c>
      <c r="J243" s="418">
        <v>1000</v>
      </c>
      <c r="K243" s="418">
        <v>874.95</v>
      </c>
      <c r="L243" s="385">
        <v>1</v>
      </c>
    </row>
    <row r="244" spans="1:12" s="383" customFormat="1" ht="15" x14ac:dyDescent="0.25">
      <c r="A244" s="384" t="s">
        <v>196</v>
      </c>
      <c r="B244" s="417" t="s">
        <v>189</v>
      </c>
      <c r="C244" s="416">
        <v>87.834900000000005</v>
      </c>
      <c r="D244" s="416">
        <v>4.71</v>
      </c>
      <c r="E244" s="429" t="s">
        <v>606</v>
      </c>
      <c r="F244" s="416">
        <v>9</v>
      </c>
      <c r="G244" s="416">
        <v>9.3806897670982998</v>
      </c>
      <c r="H244" s="417" t="s">
        <v>197</v>
      </c>
      <c r="I244" s="418">
        <v>40100</v>
      </c>
      <c r="J244" s="418">
        <v>40100</v>
      </c>
      <c r="K244" s="418">
        <v>35221.81</v>
      </c>
      <c r="L244" s="385">
        <v>1</v>
      </c>
    </row>
    <row r="245" spans="1:12" s="383" customFormat="1" ht="15" x14ac:dyDescent="0.25">
      <c r="A245" s="384" t="s">
        <v>196</v>
      </c>
      <c r="B245" s="417" t="s">
        <v>189</v>
      </c>
      <c r="C245" s="416">
        <v>87.950400000000002</v>
      </c>
      <c r="D245" s="416">
        <v>4.71</v>
      </c>
      <c r="E245" s="429" t="s">
        <v>433</v>
      </c>
      <c r="F245" s="416">
        <v>9</v>
      </c>
      <c r="G245" s="416">
        <v>9.3806897670982998</v>
      </c>
      <c r="H245" s="417" t="s">
        <v>197</v>
      </c>
      <c r="I245" s="418">
        <v>51182.5</v>
      </c>
      <c r="J245" s="418">
        <v>51182.5</v>
      </c>
      <c r="K245" s="418">
        <v>45015.21</v>
      </c>
      <c r="L245" s="385">
        <v>1</v>
      </c>
    </row>
    <row r="246" spans="1:12" s="383" customFormat="1" ht="15" x14ac:dyDescent="0.25">
      <c r="A246" s="384" t="s">
        <v>196</v>
      </c>
      <c r="B246" s="417" t="s">
        <v>189</v>
      </c>
      <c r="C246" s="416">
        <v>88.625500000000002</v>
      </c>
      <c r="D246" s="416">
        <v>4.71</v>
      </c>
      <c r="E246" s="429" t="s">
        <v>413</v>
      </c>
      <c r="F246" s="416">
        <v>9.25</v>
      </c>
      <c r="G246" s="416">
        <v>9.6524147661049007</v>
      </c>
      <c r="H246" s="417" t="s">
        <v>197</v>
      </c>
      <c r="I246" s="418">
        <v>5000</v>
      </c>
      <c r="J246" s="418">
        <v>5000</v>
      </c>
      <c r="K246" s="418">
        <v>4431.28</v>
      </c>
      <c r="L246" s="385">
        <v>1</v>
      </c>
    </row>
    <row r="247" spans="1:12" s="383" customFormat="1" ht="15" x14ac:dyDescent="0.25">
      <c r="A247" s="384" t="s">
        <v>196</v>
      </c>
      <c r="B247" s="417" t="s">
        <v>189</v>
      </c>
      <c r="C247" s="416">
        <v>89.195599999999999</v>
      </c>
      <c r="D247" s="416">
        <v>4.71</v>
      </c>
      <c r="E247" s="429" t="s">
        <v>607</v>
      </c>
      <c r="F247" s="416">
        <v>9</v>
      </c>
      <c r="G247" s="416">
        <v>9.3806897670982998</v>
      </c>
      <c r="H247" s="417" t="s">
        <v>197</v>
      </c>
      <c r="I247" s="418">
        <v>51625</v>
      </c>
      <c r="J247" s="418">
        <v>51625</v>
      </c>
      <c r="K247" s="418">
        <v>46047.21</v>
      </c>
      <c r="L247" s="385">
        <v>1</v>
      </c>
    </row>
    <row r="248" spans="1:12" s="383" customFormat="1" ht="15" x14ac:dyDescent="0.25">
      <c r="A248" s="384" t="s">
        <v>196</v>
      </c>
      <c r="B248" s="417" t="s">
        <v>189</v>
      </c>
      <c r="C248" s="416">
        <v>89.213899999999995</v>
      </c>
      <c r="D248" s="416">
        <v>4.71</v>
      </c>
      <c r="E248" s="429" t="s">
        <v>413</v>
      </c>
      <c r="F248" s="416">
        <v>9</v>
      </c>
      <c r="G248" s="416">
        <v>9.3806897670982998</v>
      </c>
      <c r="H248" s="417" t="s">
        <v>197</v>
      </c>
      <c r="I248" s="418">
        <v>53100</v>
      </c>
      <c r="J248" s="418">
        <v>53100</v>
      </c>
      <c r="K248" s="418">
        <v>47372.61</v>
      </c>
      <c r="L248" s="385">
        <v>1</v>
      </c>
    </row>
    <row r="249" spans="1:12" s="383" customFormat="1" ht="15" x14ac:dyDescent="0.25">
      <c r="A249" s="384" t="s">
        <v>196</v>
      </c>
      <c r="B249" s="417" t="s">
        <v>189</v>
      </c>
      <c r="C249" s="416">
        <v>89.269099999999995</v>
      </c>
      <c r="D249" s="416">
        <v>4.71</v>
      </c>
      <c r="E249" s="429" t="s">
        <v>608</v>
      </c>
      <c r="F249" s="416">
        <v>9.0000602281760997</v>
      </c>
      <c r="G249" s="416">
        <v>9.3807551547038006</v>
      </c>
      <c r="H249" s="417" t="s">
        <v>197</v>
      </c>
      <c r="I249" s="418">
        <v>98235</v>
      </c>
      <c r="J249" s="418">
        <v>98235</v>
      </c>
      <c r="K249" s="418">
        <v>87693.5</v>
      </c>
      <c r="L249" s="385">
        <v>2</v>
      </c>
    </row>
    <row r="250" spans="1:12" s="383" customFormat="1" ht="15" x14ac:dyDescent="0.25">
      <c r="A250" s="384" t="s">
        <v>196</v>
      </c>
      <c r="B250" s="417" t="s">
        <v>189</v>
      </c>
      <c r="C250" s="416">
        <v>89.278499999999994</v>
      </c>
      <c r="D250" s="416">
        <v>4.71</v>
      </c>
      <c r="E250" s="429" t="s">
        <v>609</v>
      </c>
      <c r="F250" s="416">
        <v>9</v>
      </c>
      <c r="G250" s="416">
        <v>9.3806897670982998</v>
      </c>
      <c r="H250" s="417" t="s">
        <v>197</v>
      </c>
      <c r="I250" s="418">
        <v>122012.5</v>
      </c>
      <c r="J250" s="418">
        <v>122012.5</v>
      </c>
      <c r="K250" s="418">
        <v>108930.9</v>
      </c>
      <c r="L250" s="385">
        <v>3</v>
      </c>
    </row>
    <row r="251" spans="1:12" s="383" customFormat="1" ht="15" x14ac:dyDescent="0.25">
      <c r="A251" s="384" t="s">
        <v>196</v>
      </c>
      <c r="B251" s="417" t="s">
        <v>189</v>
      </c>
      <c r="C251" s="416">
        <v>89.343000000000004</v>
      </c>
      <c r="D251" s="416">
        <v>4.71</v>
      </c>
      <c r="E251" s="429" t="s">
        <v>610</v>
      </c>
      <c r="F251" s="416">
        <v>9</v>
      </c>
      <c r="G251" s="416">
        <v>9.3806897670982998</v>
      </c>
      <c r="H251" s="417" t="s">
        <v>197</v>
      </c>
      <c r="I251" s="418">
        <v>53100</v>
      </c>
      <c r="J251" s="418">
        <v>53100</v>
      </c>
      <c r="K251" s="418">
        <v>47441.120000000003</v>
      </c>
      <c r="L251" s="385">
        <v>1</v>
      </c>
    </row>
    <row r="252" spans="1:12" s="383" customFormat="1" ht="15" x14ac:dyDescent="0.25">
      <c r="A252" s="384" t="s">
        <v>196</v>
      </c>
      <c r="B252" s="417" t="s">
        <v>189</v>
      </c>
      <c r="C252" s="416">
        <v>89.361400000000003</v>
      </c>
      <c r="D252" s="416">
        <v>4.71</v>
      </c>
      <c r="E252" s="429" t="s">
        <v>611</v>
      </c>
      <c r="F252" s="416">
        <v>9</v>
      </c>
      <c r="G252" s="416">
        <v>9.3806897670982998</v>
      </c>
      <c r="H252" s="417" t="s">
        <v>197</v>
      </c>
      <c r="I252" s="418">
        <v>94547.5</v>
      </c>
      <c r="J252" s="418">
        <v>94547.5</v>
      </c>
      <c r="K252" s="418">
        <v>84488.92</v>
      </c>
      <c r="L252" s="385">
        <v>2</v>
      </c>
    </row>
    <row r="253" spans="1:12" s="383" customFormat="1" ht="15" x14ac:dyDescent="0.25">
      <c r="A253" s="384" t="s">
        <v>196</v>
      </c>
      <c r="B253" s="417" t="s">
        <v>189</v>
      </c>
      <c r="C253" s="416">
        <v>92.050799999999995</v>
      </c>
      <c r="D253" s="416">
        <v>4.3</v>
      </c>
      <c r="E253" s="429" t="s">
        <v>612</v>
      </c>
      <c r="F253" s="416">
        <v>9</v>
      </c>
      <c r="G253" s="416">
        <v>9.3806897670982998</v>
      </c>
      <c r="H253" s="417" t="s">
        <v>197</v>
      </c>
      <c r="I253" s="418">
        <v>3500</v>
      </c>
      <c r="J253" s="418">
        <v>3500</v>
      </c>
      <c r="K253" s="418">
        <v>3221.78</v>
      </c>
      <c r="L253" s="385">
        <v>1</v>
      </c>
    </row>
    <row r="254" spans="1:12" s="383" customFormat="1" ht="15" x14ac:dyDescent="0.25">
      <c r="A254" s="384" t="s">
        <v>196</v>
      </c>
      <c r="B254" s="417" t="s">
        <v>189</v>
      </c>
      <c r="C254" s="416">
        <v>97.113200000000006</v>
      </c>
      <c r="D254" s="416">
        <v>3.82</v>
      </c>
      <c r="E254" s="429" t="s">
        <v>613</v>
      </c>
      <c r="F254" s="416">
        <v>7.75</v>
      </c>
      <c r="G254" s="416">
        <v>8.0312997772771002</v>
      </c>
      <c r="H254" s="417" t="s">
        <v>197</v>
      </c>
      <c r="I254" s="418">
        <v>17257.5</v>
      </c>
      <c r="J254" s="418">
        <v>17257.5</v>
      </c>
      <c r="K254" s="418">
        <v>16759.310000000001</v>
      </c>
      <c r="L254" s="385">
        <v>1</v>
      </c>
    </row>
    <row r="255" spans="1:12" s="383" customFormat="1" ht="15.6" x14ac:dyDescent="0.3">
      <c r="A255" s="386" t="s">
        <v>195</v>
      </c>
      <c r="B255" s="421" t="s">
        <v>195</v>
      </c>
      <c r="C255" s="420" t="s">
        <v>195</v>
      </c>
      <c r="D255" s="420" t="s">
        <v>195</v>
      </c>
      <c r="E255" s="430" t="s">
        <v>195</v>
      </c>
      <c r="F255" s="420" t="s">
        <v>195</v>
      </c>
      <c r="G255" s="420" t="s">
        <v>195</v>
      </c>
      <c r="H255" s="421" t="s">
        <v>195</v>
      </c>
      <c r="I255" s="422">
        <v>2798762.5</v>
      </c>
      <c r="J255" s="422">
        <v>2798762.5</v>
      </c>
      <c r="K255" s="422">
        <v>2392558.6800000002</v>
      </c>
      <c r="L255" s="387">
        <v>96</v>
      </c>
    </row>
    <row r="256" spans="1:12" s="383" customFormat="1" ht="15.6" x14ac:dyDescent="0.3">
      <c r="A256" s="386" t="s">
        <v>388</v>
      </c>
      <c r="B256" s="421"/>
      <c r="C256" s="420"/>
      <c r="D256" s="420"/>
      <c r="E256" s="430"/>
      <c r="F256" s="420"/>
      <c r="G256" s="420"/>
      <c r="H256" s="421"/>
      <c r="I256" s="422"/>
      <c r="J256" s="422"/>
      <c r="K256" s="422"/>
      <c r="L256" s="387"/>
    </row>
    <row r="257" spans="1:12" s="383" customFormat="1" ht="15" x14ac:dyDescent="0.25">
      <c r="A257" s="384" t="s">
        <v>196</v>
      </c>
      <c r="B257" s="417" t="s">
        <v>189</v>
      </c>
      <c r="C257" s="416">
        <v>95.81</v>
      </c>
      <c r="D257" s="416">
        <v>9.5</v>
      </c>
      <c r="E257" s="429" t="s">
        <v>614</v>
      </c>
      <c r="F257" s="416">
        <v>10.4</v>
      </c>
      <c r="G257" s="416">
        <v>10.670400000000001</v>
      </c>
      <c r="H257" s="417" t="s">
        <v>197</v>
      </c>
      <c r="I257" s="418">
        <v>32847.46</v>
      </c>
      <c r="J257" s="418">
        <v>32847.46</v>
      </c>
      <c r="K257" s="418">
        <v>31471.15</v>
      </c>
      <c r="L257" s="385">
        <v>1</v>
      </c>
    </row>
    <row r="258" spans="1:12" s="383" customFormat="1" ht="15" x14ac:dyDescent="0.25">
      <c r="A258" s="384" t="s">
        <v>196</v>
      </c>
      <c r="B258" s="417" t="s">
        <v>189</v>
      </c>
      <c r="C258" s="416">
        <v>97.633200000000002</v>
      </c>
      <c r="D258" s="416">
        <v>9.5</v>
      </c>
      <c r="E258" s="429" t="s">
        <v>383</v>
      </c>
      <c r="F258" s="416">
        <v>10</v>
      </c>
      <c r="G258" s="416">
        <v>10.25</v>
      </c>
      <c r="H258" s="417" t="s">
        <v>197</v>
      </c>
      <c r="I258" s="418">
        <v>520000</v>
      </c>
      <c r="J258" s="418">
        <v>520000</v>
      </c>
      <c r="K258" s="418">
        <v>507692.61</v>
      </c>
      <c r="L258" s="385">
        <v>1</v>
      </c>
    </row>
    <row r="259" spans="1:12" s="383" customFormat="1" ht="15" x14ac:dyDescent="0.25">
      <c r="A259" s="384" t="s">
        <v>196</v>
      </c>
      <c r="B259" s="417" t="s">
        <v>189</v>
      </c>
      <c r="C259" s="416">
        <v>99.152299999999997</v>
      </c>
      <c r="D259" s="416">
        <v>8.75</v>
      </c>
      <c r="E259" s="429" t="s">
        <v>615</v>
      </c>
      <c r="F259" s="416">
        <v>9.25</v>
      </c>
      <c r="G259" s="416">
        <v>9.4639062499998996</v>
      </c>
      <c r="H259" s="417" t="s">
        <v>197</v>
      </c>
      <c r="I259" s="418">
        <v>72849.100000000006</v>
      </c>
      <c r="J259" s="418">
        <v>72849.100000000006</v>
      </c>
      <c r="K259" s="418">
        <v>72231.570000000007</v>
      </c>
      <c r="L259" s="385">
        <v>1</v>
      </c>
    </row>
    <row r="260" spans="1:12" s="383" customFormat="1" ht="15" x14ac:dyDescent="0.25">
      <c r="A260" s="384" t="s">
        <v>196</v>
      </c>
      <c r="B260" s="417" t="s">
        <v>189</v>
      </c>
      <c r="C260" s="416">
        <v>99.181700000000006</v>
      </c>
      <c r="D260" s="416">
        <v>9.25</v>
      </c>
      <c r="E260" s="429" t="s">
        <v>616</v>
      </c>
      <c r="F260" s="416">
        <v>9.5</v>
      </c>
      <c r="G260" s="416">
        <v>9.7256250000000009</v>
      </c>
      <c r="H260" s="417" t="s">
        <v>197</v>
      </c>
      <c r="I260" s="418">
        <v>500000</v>
      </c>
      <c r="J260" s="418">
        <v>500000</v>
      </c>
      <c r="K260" s="418">
        <v>495908.74</v>
      </c>
      <c r="L260" s="385">
        <v>3</v>
      </c>
    </row>
    <row r="261" spans="1:12" s="383" customFormat="1" ht="15" x14ac:dyDescent="0.25">
      <c r="A261" s="384" t="s">
        <v>196</v>
      </c>
      <c r="B261" s="417" t="s">
        <v>189</v>
      </c>
      <c r="C261" s="416">
        <v>99.578199999999995</v>
      </c>
      <c r="D261" s="416">
        <v>8.75</v>
      </c>
      <c r="E261" s="429" t="s">
        <v>617</v>
      </c>
      <c r="F261" s="416">
        <v>9</v>
      </c>
      <c r="G261" s="416">
        <v>9.2024999999998993</v>
      </c>
      <c r="H261" s="417" t="s">
        <v>197</v>
      </c>
      <c r="I261" s="418">
        <v>917344.95</v>
      </c>
      <c r="J261" s="418">
        <v>917344.95</v>
      </c>
      <c r="K261" s="418">
        <v>913475.35</v>
      </c>
      <c r="L261" s="385">
        <v>1</v>
      </c>
    </row>
    <row r="262" spans="1:12" s="383" customFormat="1" ht="15" x14ac:dyDescent="0.25">
      <c r="A262" s="384" t="s">
        <v>196</v>
      </c>
      <c r="B262" s="417" t="s">
        <v>189</v>
      </c>
      <c r="C262" s="416">
        <v>99.979200000000006</v>
      </c>
      <c r="D262" s="416">
        <v>8.75</v>
      </c>
      <c r="E262" s="429" t="s">
        <v>615</v>
      </c>
      <c r="F262" s="416">
        <v>8.75</v>
      </c>
      <c r="G262" s="416">
        <v>8.9414062499999005</v>
      </c>
      <c r="H262" s="417" t="s">
        <v>197</v>
      </c>
      <c r="I262" s="418">
        <v>600000</v>
      </c>
      <c r="J262" s="418">
        <v>600000</v>
      </c>
      <c r="K262" s="418">
        <v>599875.41</v>
      </c>
      <c r="L262" s="385">
        <v>1</v>
      </c>
    </row>
    <row r="263" spans="1:12" s="383" customFormat="1" ht="15" x14ac:dyDescent="0.25">
      <c r="A263" s="384" t="s">
        <v>196</v>
      </c>
      <c r="B263" s="417" t="s">
        <v>189</v>
      </c>
      <c r="C263" s="416">
        <v>101</v>
      </c>
      <c r="D263" s="416">
        <v>8.75</v>
      </c>
      <c r="E263" s="429" t="s">
        <v>406</v>
      </c>
      <c r="F263" s="416">
        <v>8.1110456686259997</v>
      </c>
      <c r="G263" s="416">
        <v>8.2755183232223004</v>
      </c>
      <c r="H263" s="417" t="s">
        <v>197</v>
      </c>
      <c r="I263" s="418">
        <v>600000</v>
      </c>
      <c r="J263" s="418">
        <v>600000</v>
      </c>
      <c r="K263" s="418">
        <v>606000</v>
      </c>
      <c r="L263" s="385">
        <v>3</v>
      </c>
    </row>
    <row r="264" spans="1:12" s="383" customFormat="1" ht="15" x14ac:dyDescent="0.25">
      <c r="A264" s="384" t="s">
        <v>196</v>
      </c>
      <c r="B264" s="417" t="s">
        <v>189</v>
      </c>
      <c r="C264" s="416">
        <v>101</v>
      </c>
      <c r="D264" s="416">
        <v>8.75</v>
      </c>
      <c r="E264" s="429" t="s">
        <v>337</v>
      </c>
      <c r="F264" s="416">
        <v>8.1204298177566994</v>
      </c>
      <c r="G264" s="416">
        <v>8.2852832688194002</v>
      </c>
      <c r="H264" s="417" t="s">
        <v>197</v>
      </c>
      <c r="I264" s="418">
        <v>2400000</v>
      </c>
      <c r="J264" s="418">
        <v>2400000</v>
      </c>
      <c r="K264" s="418">
        <v>2424000</v>
      </c>
      <c r="L264" s="385">
        <v>12</v>
      </c>
    </row>
    <row r="265" spans="1:12" s="383" customFormat="1" ht="15.6" x14ac:dyDescent="0.3">
      <c r="A265" s="386" t="s">
        <v>195</v>
      </c>
      <c r="B265" s="421" t="s">
        <v>195</v>
      </c>
      <c r="C265" s="420" t="s">
        <v>195</v>
      </c>
      <c r="D265" s="420" t="s">
        <v>195</v>
      </c>
      <c r="E265" s="430" t="s">
        <v>195</v>
      </c>
      <c r="F265" s="420" t="s">
        <v>195</v>
      </c>
      <c r="G265" s="420" t="s">
        <v>195</v>
      </c>
      <c r="H265" s="421" t="s">
        <v>195</v>
      </c>
      <c r="I265" s="422">
        <v>5643041.5099999998</v>
      </c>
      <c r="J265" s="422">
        <v>5643041.5099999998</v>
      </c>
      <c r="K265" s="422">
        <v>5650654.8300000001</v>
      </c>
      <c r="L265" s="387">
        <v>23</v>
      </c>
    </row>
    <row r="266" spans="1:12" s="383" customFormat="1" ht="15.6" x14ac:dyDescent="0.3">
      <c r="A266" s="386" t="s">
        <v>123</v>
      </c>
      <c r="B266" s="421"/>
      <c r="C266" s="420"/>
      <c r="D266" s="420"/>
      <c r="E266" s="430"/>
      <c r="F266" s="420"/>
      <c r="G266" s="420"/>
      <c r="H266" s="421"/>
      <c r="I266" s="422"/>
      <c r="J266" s="422"/>
      <c r="K266" s="422"/>
      <c r="L266" s="387"/>
    </row>
    <row r="267" spans="1:12" s="383" customFormat="1" ht="15" x14ac:dyDescent="0.25">
      <c r="A267" s="384" t="s">
        <v>196</v>
      </c>
      <c r="B267" s="417" t="s">
        <v>189</v>
      </c>
      <c r="C267" s="416">
        <v>98.774600000000007</v>
      </c>
      <c r="D267" s="416">
        <v>6.1653000000000002</v>
      </c>
      <c r="E267" s="429" t="s">
        <v>446</v>
      </c>
      <c r="F267" s="416">
        <v>8</v>
      </c>
      <c r="G267" s="416">
        <v>8.16</v>
      </c>
      <c r="H267" s="417" t="s">
        <v>197</v>
      </c>
      <c r="I267" s="418">
        <v>24937.73</v>
      </c>
      <c r="J267" s="418">
        <v>24937.73</v>
      </c>
      <c r="K267" s="418">
        <v>24632.13</v>
      </c>
      <c r="L267" s="385">
        <v>1</v>
      </c>
    </row>
    <row r="268" spans="1:12" s="383" customFormat="1" ht="15" x14ac:dyDescent="0.25">
      <c r="A268" s="384" t="s">
        <v>196</v>
      </c>
      <c r="B268" s="417" t="s">
        <v>189</v>
      </c>
      <c r="C268" s="416">
        <v>98.779399999999995</v>
      </c>
      <c r="D268" s="416">
        <v>6.1653000000000002</v>
      </c>
      <c r="E268" s="429" t="s">
        <v>618</v>
      </c>
      <c r="F268" s="416">
        <v>8</v>
      </c>
      <c r="G268" s="416">
        <v>8.16</v>
      </c>
      <c r="H268" s="417" t="s">
        <v>197</v>
      </c>
      <c r="I268" s="418">
        <v>10070</v>
      </c>
      <c r="J268" s="418">
        <v>10070</v>
      </c>
      <c r="K268" s="418">
        <v>9947.08</v>
      </c>
      <c r="L268" s="385">
        <v>1</v>
      </c>
    </row>
    <row r="269" spans="1:12" s="383" customFormat="1" ht="15" x14ac:dyDescent="0.25">
      <c r="A269" s="384" t="s">
        <v>196</v>
      </c>
      <c r="B269" s="417" t="s">
        <v>189</v>
      </c>
      <c r="C269" s="416">
        <v>99.117099999999994</v>
      </c>
      <c r="D269" s="416">
        <v>6.1653000000000002</v>
      </c>
      <c r="E269" s="429" t="s">
        <v>426</v>
      </c>
      <c r="F269" s="416">
        <v>7.5</v>
      </c>
      <c r="G269" s="416">
        <v>7.640625</v>
      </c>
      <c r="H269" s="417" t="s">
        <v>197</v>
      </c>
      <c r="I269" s="418">
        <v>24937.73</v>
      </c>
      <c r="J269" s="418">
        <v>24937.73</v>
      </c>
      <c r="K269" s="418">
        <v>24717.56</v>
      </c>
      <c r="L269" s="385">
        <v>1</v>
      </c>
    </row>
    <row r="270" spans="1:12" s="383" customFormat="1" ht="15" x14ac:dyDescent="0.25">
      <c r="A270" s="384" t="s">
        <v>196</v>
      </c>
      <c r="B270" s="417" t="s">
        <v>189</v>
      </c>
      <c r="C270" s="416">
        <v>99.927700000000002</v>
      </c>
      <c r="D270" s="416">
        <v>6.1653000000000002</v>
      </c>
      <c r="E270" s="429" t="s">
        <v>236</v>
      </c>
      <c r="F270" s="416">
        <v>6.25</v>
      </c>
      <c r="G270" s="416">
        <v>6.34765625</v>
      </c>
      <c r="H270" s="417" t="s">
        <v>197</v>
      </c>
      <c r="I270" s="418">
        <v>1300000</v>
      </c>
      <c r="J270" s="418">
        <v>1300000</v>
      </c>
      <c r="K270" s="418">
        <v>1299059.93</v>
      </c>
      <c r="L270" s="385">
        <v>1</v>
      </c>
    </row>
    <row r="271" spans="1:12" s="383" customFormat="1" ht="15" x14ac:dyDescent="0.25">
      <c r="A271" s="384" t="s">
        <v>196</v>
      </c>
      <c r="B271" s="417" t="s">
        <v>189</v>
      </c>
      <c r="C271" s="416">
        <v>99.928899999999999</v>
      </c>
      <c r="D271" s="416">
        <v>6.1653000000000002</v>
      </c>
      <c r="E271" s="429" t="s">
        <v>453</v>
      </c>
      <c r="F271" s="416">
        <v>6.25</v>
      </c>
      <c r="G271" s="416">
        <v>6.34765625</v>
      </c>
      <c r="H271" s="417" t="s">
        <v>197</v>
      </c>
      <c r="I271" s="418">
        <v>190127.33</v>
      </c>
      <c r="J271" s="418">
        <v>190127.33</v>
      </c>
      <c r="K271" s="418">
        <v>189992.09</v>
      </c>
      <c r="L271" s="385">
        <v>1</v>
      </c>
    </row>
    <row r="272" spans="1:12" s="383" customFormat="1" ht="15" x14ac:dyDescent="0.25">
      <c r="A272" s="384" t="s">
        <v>196</v>
      </c>
      <c r="B272" s="417" t="s">
        <v>189</v>
      </c>
      <c r="C272" s="416">
        <v>99.930899999999994</v>
      </c>
      <c r="D272" s="416">
        <v>6.1653000000000002</v>
      </c>
      <c r="E272" s="429" t="s">
        <v>344</v>
      </c>
      <c r="F272" s="416">
        <v>6.25</v>
      </c>
      <c r="G272" s="416">
        <v>6.34765625</v>
      </c>
      <c r="H272" s="417" t="s">
        <v>197</v>
      </c>
      <c r="I272" s="418">
        <v>36332.239999999998</v>
      </c>
      <c r="J272" s="418">
        <v>36332.239999999998</v>
      </c>
      <c r="K272" s="418">
        <v>36307.14</v>
      </c>
      <c r="L272" s="385">
        <v>2</v>
      </c>
    </row>
    <row r="273" spans="1:12" s="383" customFormat="1" ht="15" x14ac:dyDescent="0.25">
      <c r="A273" s="384" t="s">
        <v>196</v>
      </c>
      <c r="B273" s="417" t="s">
        <v>189</v>
      </c>
      <c r="C273" s="416">
        <v>99.933499999999995</v>
      </c>
      <c r="D273" s="416">
        <v>6.1653000000000002</v>
      </c>
      <c r="E273" s="429" t="s">
        <v>426</v>
      </c>
      <c r="F273" s="416">
        <v>6.25</v>
      </c>
      <c r="G273" s="416">
        <v>6.34765625</v>
      </c>
      <c r="H273" s="417" t="s">
        <v>197</v>
      </c>
      <c r="I273" s="418">
        <v>17723.66</v>
      </c>
      <c r="J273" s="418">
        <v>17723.66</v>
      </c>
      <c r="K273" s="418">
        <v>17711.87</v>
      </c>
      <c r="L273" s="385">
        <v>1</v>
      </c>
    </row>
    <row r="274" spans="1:12" s="383" customFormat="1" ht="15" x14ac:dyDescent="0.25">
      <c r="A274" s="384" t="s">
        <v>196</v>
      </c>
      <c r="B274" s="417" t="s">
        <v>189</v>
      </c>
      <c r="C274" s="416">
        <v>100.1023</v>
      </c>
      <c r="D274" s="416">
        <v>6.1653000000000002</v>
      </c>
      <c r="E274" s="429" t="s">
        <v>455</v>
      </c>
      <c r="F274" s="416">
        <v>6</v>
      </c>
      <c r="G274" s="416">
        <v>6.0899999999999004</v>
      </c>
      <c r="H274" s="417" t="s">
        <v>197</v>
      </c>
      <c r="I274" s="418">
        <v>945132.01</v>
      </c>
      <c r="J274" s="418">
        <v>945132.01</v>
      </c>
      <c r="K274" s="418">
        <v>946098.83</v>
      </c>
      <c r="L274" s="385">
        <v>2</v>
      </c>
    </row>
    <row r="275" spans="1:12" s="383" customFormat="1" ht="15" x14ac:dyDescent="0.25">
      <c r="A275" s="384" t="s">
        <v>196</v>
      </c>
      <c r="B275" s="417" t="s">
        <v>189</v>
      </c>
      <c r="C275" s="416">
        <v>100.10680000000001</v>
      </c>
      <c r="D275" s="416">
        <v>6.1653000000000002</v>
      </c>
      <c r="E275" s="429" t="s">
        <v>236</v>
      </c>
      <c r="F275" s="416">
        <v>6</v>
      </c>
      <c r="G275" s="416">
        <v>6.0899999999999004</v>
      </c>
      <c r="H275" s="417" t="s">
        <v>197</v>
      </c>
      <c r="I275" s="418">
        <v>705046.95</v>
      </c>
      <c r="J275" s="418">
        <v>705046.95</v>
      </c>
      <c r="K275" s="418">
        <v>705799.98</v>
      </c>
      <c r="L275" s="385">
        <v>1</v>
      </c>
    </row>
    <row r="276" spans="1:12" s="383" customFormat="1" ht="15.6" x14ac:dyDescent="0.3">
      <c r="A276" s="386" t="s">
        <v>195</v>
      </c>
      <c r="B276" s="421" t="s">
        <v>195</v>
      </c>
      <c r="C276" s="420" t="s">
        <v>195</v>
      </c>
      <c r="D276" s="420" t="s">
        <v>195</v>
      </c>
      <c r="E276" s="430" t="s">
        <v>195</v>
      </c>
      <c r="F276" s="420" t="s">
        <v>195</v>
      </c>
      <c r="G276" s="420" t="s">
        <v>195</v>
      </c>
      <c r="H276" s="421" t="s">
        <v>195</v>
      </c>
      <c r="I276" s="422">
        <v>3254307.65</v>
      </c>
      <c r="J276" s="422">
        <v>3254307.65</v>
      </c>
      <c r="K276" s="422">
        <v>3254266.61</v>
      </c>
      <c r="L276" s="387">
        <v>11</v>
      </c>
    </row>
    <row r="277" spans="1:12" s="383" customFormat="1" ht="15.6" x14ac:dyDescent="0.3">
      <c r="A277" s="386" t="s">
        <v>124</v>
      </c>
      <c r="B277" s="421"/>
      <c r="C277" s="420"/>
      <c r="D277" s="420"/>
      <c r="E277" s="430"/>
      <c r="F277" s="420"/>
      <c r="G277" s="420"/>
      <c r="H277" s="421"/>
      <c r="I277" s="422"/>
      <c r="J277" s="422"/>
      <c r="K277" s="422"/>
      <c r="L277" s="387"/>
    </row>
    <row r="278" spans="1:12" s="383" customFormat="1" ht="15" x14ac:dyDescent="0.25">
      <c r="A278" s="384" t="s">
        <v>196</v>
      </c>
      <c r="B278" s="417" t="s">
        <v>189</v>
      </c>
      <c r="C278" s="416">
        <v>80.368300000000005</v>
      </c>
      <c r="D278" s="416">
        <v>6.21</v>
      </c>
      <c r="E278" s="429" t="s">
        <v>619</v>
      </c>
      <c r="F278" s="416">
        <v>11</v>
      </c>
      <c r="G278" s="416">
        <v>11.571883619521399</v>
      </c>
      <c r="H278" s="417" t="s">
        <v>197</v>
      </c>
      <c r="I278" s="418">
        <v>5240</v>
      </c>
      <c r="J278" s="418">
        <v>5240</v>
      </c>
      <c r="K278" s="418">
        <v>4211.3</v>
      </c>
      <c r="L278" s="385">
        <v>1</v>
      </c>
    </row>
    <row r="279" spans="1:12" s="383" customFormat="1" ht="15" x14ac:dyDescent="0.25">
      <c r="A279" s="384" t="s">
        <v>196</v>
      </c>
      <c r="B279" s="417" t="s">
        <v>189</v>
      </c>
      <c r="C279" s="416">
        <v>84.369600000000005</v>
      </c>
      <c r="D279" s="416">
        <v>5.36</v>
      </c>
      <c r="E279" s="429" t="s">
        <v>620</v>
      </c>
      <c r="F279" s="416">
        <v>10</v>
      </c>
      <c r="G279" s="416">
        <v>10.471306744129601</v>
      </c>
      <c r="H279" s="417" t="s">
        <v>197</v>
      </c>
      <c r="I279" s="418">
        <v>4000</v>
      </c>
      <c r="J279" s="418">
        <v>4000</v>
      </c>
      <c r="K279" s="418">
        <v>3374.78</v>
      </c>
      <c r="L279" s="385">
        <v>1</v>
      </c>
    </row>
    <row r="280" spans="1:12" s="383" customFormat="1" ht="15" x14ac:dyDescent="0.25">
      <c r="A280" s="384" t="s">
        <v>196</v>
      </c>
      <c r="B280" s="417" t="s">
        <v>189</v>
      </c>
      <c r="C280" s="416">
        <v>84.852599999999995</v>
      </c>
      <c r="D280" s="416">
        <v>5.64</v>
      </c>
      <c r="E280" s="429" t="s">
        <v>621</v>
      </c>
      <c r="F280" s="416">
        <v>9.75</v>
      </c>
      <c r="G280" s="416">
        <v>10.1977219732574</v>
      </c>
      <c r="H280" s="417" t="s">
        <v>197</v>
      </c>
      <c r="I280" s="418">
        <v>46610</v>
      </c>
      <c r="J280" s="418">
        <v>46610</v>
      </c>
      <c r="K280" s="418">
        <v>39549.81</v>
      </c>
      <c r="L280" s="385">
        <v>1</v>
      </c>
    </row>
    <row r="281" spans="1:12" s="383" customFormat="1" ht="15" x14ac:dyDescent="0.25">
      <c r="A281" s="384" t="s">
        <v>196</v>
      </c>
      <c r="B281" s="417" t="s">
        <v>189</v>
      </c>
      <c r="C281" s="416">
        <v>86.709400000000002</v>
      </c>
      <c r="D281" s="416">
        <v>5.36</v>
      </c>
      <c r="E281" s="429" t="s">
        <v>622</v>
      </c>
      <c r="F281" s="416">
        <v>9.25</v>
      </c>
      <c r="G281" s="416">
        <v>9.6524147661049007</v>
      </c>
      <c r="H281" s="417" t="s">
        <v>197</v>
      </c>
      <c r="I281" s="418">
        <v>30000</v>
      </c>
      <c r="J281" s="418">
        <v>30000</v>
      </c>
      <c r="K281" s="418">
        <v>26012.83</v>
      </c>
      <c r="L281" s="385">
        <v>1</v>
      </c>
    </row>
    <row r="282" spans="1:12" s="383" customFormat="1" ht="15" x14ac:dyDescent="0.25">
      <c r="A282" s="384" t="s">
        <v>196</v>
      </c>
      <c r="B282" s="417" t="s">
        <v>189</v>
      </c>
      <c r="C282" s="416">
        <v>86.761099999999999</v>
      </c>
      <c r="D282" s="416">
        <v>5.36</v>
      </c>
      <c r="E282" s="429" t="s">
        <v>623</v>
      </c>
      <c r="F282" s="416">
        <v>9.25</v>
      </c>
      <c r="G282" s="416">
        <v>9.6524147661049007</v>
      </c>
      <c r="H282" s="417" t="s">
        <v>197</v>
      </c>
      <c r="I282" s="418">
        <v>21330</v>
      </c>
      <c r="J282" s="418">
        <v>21330</v>
      </c>
      <c r="K282" s="418">
        <v>18506.14</v>
      </c>
      <c r="L282" s="385">
        <v>1</v>
      </c>
    </row>
    <row r="283" spans="1:12" s="383" customFormat="1" ht="15" x14ac:dyDescent="0.25">
      <c r="A283" s="384" t="s">
        <v>196</v>
      </c>
      <c r="B283" s="417" t="s">
        <v>189</v>
      </c>
      <c r="C283" s="416">
        <v>86.768500000000003</v>
      </c>
      <c r="D283" s="416">
        <v>5.36</v>
      </c>
      <c r="E283" s="429" t="s">
        <v>624</v>
      </c>
      <c r="F283" s="416">
        <v>9.25</v>
      </c>
      <c r="G283" s="416">
        <v>9.6524147661049007</v>
      </c>
      <c r="H283" s="417" t="s">
        <v>197</v>
      </c>
      <c r="I283" s="418">
        <v>83100</v>
      </c>
      <c r="J283" s="418">
        <v>83100</v>
      </c>
      <c r="K283" s="418">
        <v>72104.63</v>
      </c>
      <c r="L283" s="385">
        <v>2</v>
      </c>
    </row>
    <row r="284" spans="1:12" s="383" customFormat="1" ht="15" x14ac:dyDescent="0.25">
      <c r="A284" s="384" t="s">
        <v>196</v>
      </c>
      <c r="B284" s="417" t="s">
        <v>189</v>
      </c>
      <c r="C284" s="416">
        <v>86.775899999999993</v>
      </c>
      <c r="D284" s="416">
        <v>5.36</v>
      </c>
      <c r="E284" s="429" t="s">
        <v>625</v>
      </c>
      <c r="F284" s="416">
        <v>9.25</v>
      </c>
      <c r="G284" s="416">
        <v>9.6524147661049007</v>
      </c>
      <c r="H284" s="417" t="s">
        <v>197</v>
      </c>
      <c r="I284" s="418">
        <v>53100</v>
      </c>
      <c r="J284" s="418">
        <v>53100</v>
      </c>
      <c r="K284" s="418">
        <v>46078.02</v>
      </c>
      <c r="L284" s="385">
        <v>1</v>
      </c>
    </row>
    <row r="285" spans="1:12" s="383" customFormat="1" ht="15" x14ac:dyDescent="0.25">
      <c r="A285" s="384" t="s">
        <v>196</v>
      </c>
      <c r="B285" s="417" t="s">
        <v>189</v>
      </c>
      <c r="C285" s="416">
        <v>86.820499999999996</v>
      </c>
      <c r="D285" s="416">
        <v>5.36</v>
      </c>
      <c r="E285" s="429" t="s">
        <v>626</v>
      </c>
      <c r="F285" s="416">
        <v>9.25</v>
      </c>
      <c r="G285" s="416">
        <v>9.6524147661049007</v>
      </c>
      <c r="H285" s="417" t="s">
        <v>197</v>
      </c>
      <c r="I285" s="418">
        <v>106200</v>
      </c>
      <c r="J285" s="418">
        <v>106200</v>
      </c>
      <c r="K285" s="418">
        <v>92203.38</v>
      </c>
      <c r="L285" s="385">
        <v>2</v>
      </c>
    </row>
    <row r="286" spans="1:12" s="383" customFormat="1" ht="15" x14ac:dyDescent="0.25">
      <c r="A286" s="384" t="s">
        <v>196</v>
      </c>
      <c r="B286" s="417" t="s">
        <v>189</v>
      </c>
      <c r="C286" s="416">
        <v>86.8352</v>
      </c>
      <c r="D286" s="416">
        <v>5.36</v>
      </c>
      <c r="E286" s="429" t="s">
        <v>627</v>
      </c>
      <c r="F286" s="416">
        <v>9.25</v>
      </c>
      <c r="G286" s="416">
        <v>9.6524147661049007</v>
      </c>
      <c r="H286" s="417" t="s">
        <v>197</v>
      </c>
      <c r="I286" s="418">
        <v>33100</v>
      </c>
      <c r="J286" s="418">
        <v>33100</v>
      </c>
      <c r="K286" s="418">
        <v>28742.45</v>
      </c>
      <c r="L286" s="385">
        <v>1</v>
      </c>
    </row>
    <row r="287" spans="1:12" s="383" customFormat="1" ht="15" x14ac:dyDescent="0.25">
      <c r="A287" s="384" t="s">
        <v>196</v>
      </c>
      <c r="B287" s="417" t="s">
        <v>189</v>
      </c>
      <c r="C287" s="416">
        <v>87.4953</v>
      </c>
      <c r="D287" s="416">
        <v>5.36</v>
      </c>
      <c r="E287" s="429" t="s">
        <v>620</v>
      </c>
      <c r="F287" s="416">
        <v>9</v>
      </c>
      <c r="G287" s="416">
        <v>9.3806897670982998</v>
      </c>
      <c r="H287" s="417" t="s">
        <v>197</v>
      </c>
      <c r="I287" s="418">
        <v>106200</v>
      </c>
      <c r="J287" s="418">
        <v>106200</v>
      </c>
      <c r="K287" s="418">
        <v>92920.06</v>
      </c>
      <c r="L287" s="385">
        <v>2</v>
      </c>
    </row>
    <row r="288" spans="1:12" s="383" customFormat="1" ht="15" x14ac:dyDescent="0.25">
      <c r="A288" s="384" t="s">
        <v>196</v>
      </c>
      <c r="B288" s="417" t="s">
        <v>189</v>
      </c>
      <c r="C288" s="416">
        <v>87.558199999999999</v>
      </c>
      <c r="D288" s="416">
        <v>5.36</v>
      </c>
      <c r="E288" s="429" t="s">
        <v>624</v>
      </c>
      <c r="F288" s="416">
        <v>9</v>
      </c>
      <c r="G288" s="416">
        <v>9.3806897670982998</v>
      </c>
      <c r="H288" s="417" t="s">
        <v>197</v>
      </c>
      <c r="I288" s="418">
        <v>53100</v>
      </c>
      <c r="J288" s="418">
        <v>53100</v>
      </c>
      <c r="K288" s="418">
        <v>46493.38</v>
      </c>
      <c r="L288" s="385">
        <v>1</v>
      </c>
    </row>
    <row r="289" spans="1:12" s="383" customFormat="1" ht="15" x14ac:dyDescent="0.25">
      <c r="A289" s="384" t="s">
        <v>196</v>
      </c>
      <c r="B289" s="417" t="s">
        <v>189</v>
      </c>
      <c r="C289" s="416">
        <v>87.6066</v>
      </c>
      <c r="D289" s="416">
        <v>5.36</v>
      </c>
      <c r="E289" s="429" t="s">
        <v>387</v>
      </c>
      <c r="F289" s="416">
        <v>9.25</v>
      </c>
      <c r="G289" s="416">
        <v>9.6524147661049007</v>
      </c>
      <c r="H289" s="417" t="s">
        <v>197</v>
      </c>
      <c r="I289" s="418">
        <v>145905</v>
      </c>
      <c r="J289" s="418">
        <v>145905</v>
      </c>
      <c r="K289" s="418">
        <v>127822.45</v>
      </c>
      <c r="L289" s="385">
        <v>3</v>
      </c>
    </row>
    <row r="290" spans="1:12" s="383" customFormat="1" ht="15" x14ac:dyDescent="0.25">
      <c r="A290" s="384" t="s">
        <v>196</v>
      </c>
      <c r="B290" s="417" t="s">
        <v>189</v>
      </c>
      <c r="C290" s="416">
        <v>88.236000000000004</v>
      </c>
      <c r="D290" s="416">
        <v>5.36</v>
      </c>
      <c r="E290" s="429" t="s">
        <v>389</v>
      </c>
      <c r="F290" s="416">
        <v>9</v>
      </c>
      <c r="G290" s="416">
        <v>9.3806897670982998</v>
      </c>
      <c r="H290" s="417" t="s">
        <v>197</v>
      </c>
      <c r="I290" s="418">
        <v>99710</v>
      </c>
      <c r="J290" s="418">
        <v>99710</v>
      </c>
      <c r="K290" s="418">
        <v>87980.160000000003</v>
      </c>
      <c r="L290" s="385">
        <v>2</v>
      </c>
    </row>
    <row r="291" spans="1:12" s="383" customFormat="1" ht="15" x14ac:dyDescent="0.25">
      <c r="A291" s="384" t="s">
        <v>196</v>
      </c>
      <c r="B291" s="417" t="s">
        <v>189</v>
      </c>
      <c r="C291" s="416">
        <v>89.4114</v>
      </c>
      <c r="D291" s="416">
        <v>5.07</v>
      </c>
      <c r="E291" s="429" t="s">
        <v>628</v>
      </c>
      <c r="F291" s="416">
        <v>9</v>
      </c>
      <c r="G291" s="416">
        <v>9.3806897670982998</v>
      </c>
      <c r="H291" s="417" t="s">
        <v>197</v>
      </c>
      <c r="I291" s="418">
        <v>53100</v>
      </c>
      <c r="J291" s="418">
        <v>53100</v>
      </c>
      <c r="K291" s="418">
        <v>47477.440000000002</v>
      </c>
      <c r="L291" s="385">
        <v>1</v>
      </c>
    </row>
    <row r="292" spans="1:12" s="383" customFormat="1" ht="15" x14ac:dyDescent="0.25">
      <c r="A292" s="384" t="s">
        <v>196</v>
      </c>
      <c r="B292" s="417" t="s">
        <v>189</v>
      </c>
      <c r="C292" s="416">
        <v>95.329099999999997</v>
      </c>
      <c r="D292" s="416">
        <v>4.3</v>
      </c>
      <c r="E292" s="429" t="s">
        <v>629</v>
      </c>
      <c r="F292" s="416">
        <v>8.99</v>
      </c>
      <c r="G292" s="416">
        <v>9.3698336168310004</v>
      </c>
      <c r="H292" s="417" t="s">
        <v>197</v>
      </c>
      <c r="I292" s="418">
        <v>44250</v>
      </c>
      <c r="J292" s="418">
        <v>44250</v>
      </c>
      <c r="K292" s="418">
        <v>42183.11</v>
      </c>
      <c r="L292" s="385">
        <v>1</v>
      </c>
    </row>
    <row r="293" spans="1:12" s="383" customFormat="1" ht="15" x14ac:dyDescent="0.25">
      <c r="A293" s="384" t="s">
        <v>196</v>
      </c>
      <c r="B293" s="417" t="s">
        <v>189</v>
      </c>
      <c r="C293" s="416">
        <v>96.115099999999998</v>
      </c>
      <c r="D293" s="416">
        <v>4.3</v>
      </c>
      <c r="E293" s="429" t="s">
        <v>630</v>
      </c>
      <c r="F293" s="416">
        <v>8</v>
      </c>
      <c r="G293" s="416">
        <v>8.2999506807509</v>
      </c>
      <c r="H293" s="417" t="s">
        <v>197</v>
      </c>
      <c r="I293" s="418">
        <v>500</v>
      </c>
      <c r="J293" s="418">
        <v>500</v>
      </c>
      <c r="K293" s="418">
        <v>480.58</v>
      </c>
      <c r="L293" s="385">
        <v>1</v>
      </c>
    </row>
    <row r="294" spans="1:12" s="383" customFormat="1" ht="15.6" x14ac:dyDescent="0.3">
      <c r="A294" s="386" t="s">
        <v>195</v>
      </c>
      <c r="B294" s="421" t="s">
        <v>195</v>
      </c>
      <c r="C294" s="420" t="s">
        <v>195</v>
      </c>
      <c r="D294" s="420" t="s">
        <v>195</v>
      </c>
      <c r="E294" s="430" t="s">
        <v>195</v>
      </c>
      <c r="F294" s="420" t="s">
        <v>195</v>
      </c>
      <c r="G294" s="420" t="s">
        <v>195</v>
      </c>
      <c r="H294" s="421" t="s">
        <v>195</v>
      </c>
      <c r="I294" s="422">
        <v>885445</v>
      </c>
      <c r="J294" s="422">
        <v>885445</v>
      </c>
      <c r="K294" s="422">
        <v>776140.52</v>
      </c>
      <c r="L294" s="387">
        <v>22</v>
      </c>
    </row>
    <row r="295" spans="1:12" s="383" customFormat="1" ht="15.6" x14ac:dyDescent="0.3">
      <c r="A295" s="386" t="s">
        <v>125</v>
      </c>
      <c r="B295" s="421"/>
      <c r="C295" s="420"/>
      <c r="D295" s="420"/>
      <c r="E295" s="430"/>
      <c r="F295" s="420"/>
      <c r="G295" s="420"/>
      <c r="H295" s="421"/>
      <c r="I295" s="422"/>
      <c r="J295" s="422"/>
      <c r="K295" s="422"/>
      <c r="L295" s="387"/>
    </row>
    <row r="296" spans="1:12" s="383" customFormat="1" ht="15" x14ac:dyDescent="0.25">
      <c r="A296" s="384" t="s">
        <v>198</v>
      </c>
      <c r="B296" s="417" t="s">
        <v>189</v>
      </c>
      <c r="C296" s="416">
        <v>100</v>
      </c>
      <c r="D296" s="416">
        <v>6.1</v>
      </c>
      <c r="E296" s="429" t="s">
        <v>201</v>
      </c>
      <c r="F296" s="416">
        <v>6.1</v>
      </c>
      <c r="G296" s="416">
        <v>6.2404235176254996</v>
      </c>
      <c r="H296" s="417" t="s">
        <v>190</v>
      </c>
      <c r="I296" s="418">
        <v>304625.83</v>
      </c>
      <c r="J296" s="418">
        <v>300000</v>
      </c>
      <c r="K296" s="418">
        <v>300000</v>
      </c>
      <c r="L296" s="385">
        <v>1</v>
      </c>
    </row>
    <row r="297" spans="1:12" s="383" customFormat="1" ht="15" x14ac:dyDescent="0.25">
      <c r="A297" s="384" t="s">
        <v>198</v>
      </c>
      <c r="B297" s="417" t="s">
        <v>189</v>
      </c>
      <c r="C297" s="416">
        <v>100</v>
      </c>
      <c r="D297" s="416">
        <v>6.2</v>
      </c>
      <c r="E297" s="429" t="s">
        <v>631</v>
      </c>
      <c r="F297" s="416">
        <v>6.2</v>
      </c>
      <c r="G297" s="416">
        <v>6.3339927211358003</v>
      </c>
      <c r="H297" s="417" t="s">
        <v>190</v>
      </c>
      <c r="I297" s="418">
        <v>203823.33</v>
      </c>
      <c r="J297" s="418">
        <v>200000</v>
      </c>
      <c r="K297" s="418">
        <v>200000</v>
      </c>
      <c r="L297" s="385">
        <v>1</v>
      </c>
    </row>
    <row r="298" spans="1:12" s="383" customFormat="1" ht="15" x14ac:dyDescent="0.25">
      <c r="A298" s="384" t="s">
        <v>198</v>
      </c>
      <c r="B298" s="417" t="s">
        <v>189</v>
      </c>
      <c r="C298" s="416">
        <v>100</v>
      </c>
      <c r="D298" s="416">
        <v>6.2</v>
      </c>
      <c r="E298" s="429" t="s">
        <v>396</v>
      </c>
      <c r="F298" s="416">
        <v>6.2</v>
      </c>
      <c r="G298" s="416">
        <v>6.3064744424103001</v>
      </c>
      <c r="H298" s="417" t="s">
        <v>190</v>
      </c>
      <c r="I298" s="418">
        <v>256931.94</v>
      </c>
      <c r="J298" s="418">
        <v>250000</v>
      </c>
      <c r="K298" s="418">
        <v>250000</v>
      </c>
      <c r="L298" s="385">
        <v>1</v>
      </c>
    </row>
    <row r="299" spans="1:12" s="383" customFormat="1" ht="15" x14ac:dyDescent="0.25">
      <c r="A299" s="384" t="s">
        <v>198</v>
      </c>
      <c r="B299" s="417" t="s">
        <v>189</v>
      </c>
      <c r="C299" s="416">
        <v>100</v>
      </c>
      <c r="D299" s="416">
        <v>6.25</v>
      </c>
      <c r="E299" s="429" t="s">
        <v>632</v>
      </c>
      <c r="F299" s="416">
        <v>6.25</v>
      </c>
      <c r="G299" s="416">
        <v>6.3788676414288004</v>
      </c>
      <c r="H299" s="417" t="s">
        <v>190</v>
      </c>
      <c r="I299" s="418">
        <v>255381.94</v>
      </c>
      <c r="J299" s="418">
        <v>250000</v>
      </c>
      <c r="K299" s="418">
        <v>250000</v>
      </c>
      <c r="L299" s="385">
        <v>1</v>
      </c>
    </row>
    <row r="300" spans="1:12" s="383" customFormat="1" ht="15" x14ac:dyDescent="0.25">
      <c r="A300" s="384" t="s">
        <v>198</v>
      </c>
      <c r="B300" s="417" t="s">
        <v>189</v>
      </c>
      <c r="C300" s="416">
        <v>100</v>
      </c>
      <c r="D300" s="416">
        <v>6.35</v>
      </c>
      <c r="E300" s="429" t="s">
        <v>199</v>
      </c>
      <c r="F300" s="416">
        <v>6.35</v>
      </c>
      <c r="G300" s="416">
        <v>6.4502345209914997</v>
      </c>
      <c r="H300" s="417" t="s">
        <v>190</v>
      </c>
      <c r="I300" s="418">
        <v>515963.19</v>
      </c>
      <c r="J300" s="418">
        <v>500000</v>
      </c>
      <c r="K300" s="418">
        <v>500000</v>
      </c>
      <c r="L300" s="385">
        <v>1</v>
      </c>
    </row>
    <row r="301" spans="1:12" s="383" customFormat="1" ht="15" x14ac:dyDescent="0.25">
      <c r="A301" s="384" t="s">
        <v>198</v>
      </c>
      <c r="B301" s="417" t="s">
        <v>189</v>
      </c>
      <c r="C301" s="416">
        <v>100</v>
      </c>
      <c r="D301" s="416">
        <v>6.5</v>
      </c>
      <c r="E301" s="429" t="s">
        <v>199</v>
      </c>
      <c r="F301" s="416">
        <v>6.5</v>
      </c>
      <c r="G301" s="416">
        <v>6.6050256540478003</v>
      </c>
      <c r="H301" s="417" t="s">
        <v>190</v>
      </c>
      <c r="I301" s="418">
        <v>121856.31</v>
      </c>
      <c r="J301" s="418">
        <v>118000</v>
      </c>
      <c r="K301" s="418">
        <v>118000</v>
      </c>
      <c r="L301" s="385">
        <v>2</v>
      </c>
    </row>
    <row r="302" spans="1:12" s="383" customFormat="1" ht="15" x14ac:dyDescent="0.25">
      <c r="A302" s="384" t="s">
        <v>198</v>
      </c>
      <c r="B302" s="417" t="s">
        <v>189</v>
      </c>
      <c r="C302" s="416">
        <v>100</v>
      </c>
      <c r="D302" s="416">
        <v>6.65</v>
      </c>
      <c r="E302" s="429" t="s">
        <v>311</v>
      </c>
      <c r="F302" s="416">
        <v>6.65</v>
      </c>
      <c r="G302" s="416">
        <v>6.6487982418181</v>
      </c>
      <c r="H302" s="417" t="s">
        <v>190</v>
      </c>
      <c r="I302" s="418">
        <v>21337.39</v>
      </c>
      <c r="J302" s="418">
        <v>20000</v>
      </c>
      <c r="K302" s="418">
        <v>20000</v>
      </c>
      <c r="L302" s="385">
        <v>1</v>
      </c>
    </row>
    <row r="303" spans="1:12" s="383" customFormat="1" ht="15" x14ac:dyDescent="0.25">
      <c r="A303" s="384" t="s">
        <v>198</v>
      </c>
      <c r="B303" s="417" t="s">
        <v>189</v>
      </c>
      <c r="C303" s="416">
        <v>100</v>
      </c>
      <c r="D303" s="416">
        <v>6.7</v>
      </c>
      <c r="E303" s="429" t="s">
        <v>283</v>
      </c>
      <c r="F303" s="416">
        <v>6.7</v>
      </c>
      <c r="G303" s="416">
        <v>6.6969518426908996</v>
      </c>
      <c r="H303" s="417" t="s">
        <v>190</v>
      </c>
      <c r="I303" s="418">
        <v>106793.06</v>
      </c>
      <c r="J303" s="418">
        <v>100000</v>
      </c>
      <c r="K303" s="418">
        <v>100000</v>
      </c>
      <c r="L303" s="385">
        <v>1</v>
      </c>
    </row>
    <row r="304" spans="1:12" s="383" customFormat="1" ht="15" x14ac:dyDescent="0.25">
      <c r="A304" s="384" t="s">
        <v>633</v>
      </c>
      <c r="B304" s="417" t="s">
        <v>189</v>
      </c>
      <c r="C304" s="416">
        <v>100</v>
      </c>
      <c r="D304" s="416">
        <v>5.5</v>
      </c>
      <c r="E304" s="429" t="s">
        <v>634</v>
      </c>
      <c r="F304" s="416">
        <v>5.5</v>
      </c>
      <c r="G304" s="416">
        <v>5.5696444398093998</v>
      </c>
      <c r="H304" s="417" t="s">
        <v>190</v>
      </c>
      <c r="I304" s="418">
        <v>2162241.67</v>
      </c>
      <c r="J304" s="418">
        <v>2100000</v>
      </c>
      <c r="K304" s="418">
        <v>2100000</v>
      </c>
      <c r="L304" s="385">
        <v>1</v>
      </c>
    </row>
    <row r="305" spans="1:12" s="383" customFormat="1" ht="15" x14ac:dyDescent="0.25">
      <c r="A305" s="384" t="s">
        <v>266</v>
      </c>
      <c r="B305" s="417" t="s">
        <v>189</v>
      </c>
      <c r="C305" s="416">
        <v>100</v>
      </c>
      <c r="D305" s="416">
        <v>7.25</v>
      </c>
      <c r="E305" s="429" t="s">
        <v>210</v>
      </c>
      <c r="F305" s="416">
        <v>7.25</v>
      </c>
      <c r="G305" s="416">
        <v>7.2492870869191002</v>
      </c>
      <c r="H305" s="417" t="s">
        <v>190</v>
      </c>
      <c r="I305" s="418">
        <v>1072701.3899999999</v>
      </c>
      <c r="J305" s="418">
        <v>1000000</v>
      </c>
      <c r="K305" s="418">
        <v>1000000</v>
      </c>
      <c r="L305" s="385">
        <v>1</v>
      </c>
    </row>
    <row r="306" spans="1:12" s="383" customFormat="1" ht="15" x14ac:dyDescent="0.25">
      <c r="A306" s="384" t="s">
        <v>266</v>
      </c>
      <c r="B306" s="417" t="s">
        <v>189</v>
      </c>
      <c r="C306" s="416">
        <v>100</v>
      </c>
      <c r="D306" s="416">
        <v>7.5</v>
      </c>
      <c r="E306" s="429" t="s">
        <v>250</v>
      </c>
      <c r="F306" s="416">
        <v>7.5</v>
      </c>
      <c r="G306" s="416">
        <v>7.4977136564815003</v>
      </c>
      <c r="H306" s="417" t="s">
        <v>190</v>
      </c>
      <c r="I306" s="418">
        <v>1075625</v>
      </c>
      <c r="J306" s="418">
        <v>1000000</v>
      </c>
      <c r="K306" s="418">
        <v>1000000</v>
      </c>
      <c r="L306" s="385">
        <v>1</v>
      </c>
    </row>
    <row r="307" spans="1:12" s="383" customFormat="1" ht="15" x14ac:dyDescent="0.25">
      <c r="A307" s="384" t="s">
        <v>266</v>
      </c>
      <c r="B307" s="417" t="s">
        <v>189</v>
      </c>
      <c r="C307" s="416">
        <v>100</v>
      </c>
      <c r="D307" s="416">
        <v>7.5</v>
      </c>
      <c r="E307" s="429" t="s">
        <v>635</v>
      </c>
      <c r="F307" s="416">
        <v>7.5</v>
      </c>
      <c r="G307" s="416">
        <v>7.4939071493876996</v>
      </c>
      <c r="H307" s="417" t="s">
        <v>190</v>
      </c>
      <c r="I307" s="418">
        <v>1076666.67</v>
      </c>
      <c r="J307" s="418">
        <v>1000000</v>
      </c>
      <c r="K307" s="418">
        <v>1000000</v>
      </c>
      <c r="L307" s="385">
        <v>1</v>
      </c>
    </row>
    <row r="308" spans="1:12" s="383" customFormat="1" ht="15" x14ac:dyDescent="0.25">
      <c r="A308" s="384" t="s">
        <v>200</v>
      </c>
      <c r="B308" s="417" t="s">
        <v>189</v>
      </c>
      <c r="C308" s="416">
        <v>100</v>
      </c>
      <c r="D308" s="416">
        <v>1.982</v>
      </c>
      <c r="E308" s="429" t="s">
        <v>636</v>
      </c>
      <c r="F308" s="416">
        <v>1.982</v>
      </c>
      <c r="G308" s="416">
        <v>1.9999932644466001</v>
      </c>
      <c r="H308" s="417" t="s">
        <v>190</v>
      </c>
      <c r="I308" s="418">
        <v>3005285.33</v>
      </c>
      <c r="J308" s="418">
        <v>3000000</v>
      </c>
      <c r="K308" s="418">
        <v>3000000</v>
      </c>
      <c r="L308" s="385">
        <v>1</v>
      </c>
    </row>
    <row r="309" spans="1:12" s="383" customFormat="1" ht="15" x14ac:dyDescent="0.25">
      <c r="A309" s="384" t="s">
        <v>200</v>
      </c>
      <c r="B309" s="417" t="s">
        <v>189</v>
      </c>
      <c r="C309" s="416">
        <v>100</v>
      </c>
      <c r="D309" s="416">
        <v>2.2302</v>
      </c>
      <c r="E309" s="429" t="s">
        <v>399</v>
      </c>
      <c r="F309" s="416">
        <v>2.2302</v>
      </c>
      <c r="G309" s="416">
        <v>2.2499734821590001</v>
      </c>
      <c r="H309" s="417" t="s">
        <v>190</v>
      </c>
      <c r="I309" s="418">
        <v>2009292.5</v>
      </c>
      <c r="J309" s="418">
        <v>2000000</v>
      </c>
      <c r="K309" s="418">
        <v>2000000</v>
      </c>
      <c r="L309" s="385">
        <v>1</v>
      </c>
    </row>
    <row r="310" spans="1:12" s="383" customFormat="1" ht="15" x14ac:dyDescent="0.25">
      <c r="A310" s="384" t="s">
        <v>200</v>
      </c>
      <c r="B310" s="417" t="s">
        <v>189</v>
      </c>
      <c r="C310" s="416">
        <v>100</v>
      </c>
      <c r="D310" s="416">
        <v>2.4769999999999999</v>
      </c>
      <c r="E310" s="429" t="s">
        <v>201</v>
      </c>
      <c r="F310" s="416">
        <v>2.4769999999999999</v>
      </c>
      <c r="G310" s="416">
        <v>2.5000167404818998</v>
      </c>
      <c r="H310" s="417" t="s">
        <v>190</v>
      </c>
      <c r="I310" s="418">
        <v>20125226.109999999</v>
      </c>
      <c r="J310" s="418">
        <v>20000000</v>
      </c>
      <c r="K310" s="418">
        <v>20000000</v>
      </c>
      <c r="L310" s="385">
        <v>2</v>
      </c>
    </row>
    <row r="311" spans="1:12" s="383" customFormat="1" ht="15" x14ac:dyDescent="0.25">
      <c r="A311" s="384" t="s">
        <v>200</v>
      </c>
      <c r="B311" s="417" t="s">
        <v>189</v>
      </c>
      <c r="C311" s="416">
        <v>100</v>
      </c>
      <c r="D311" s="416">
        <v>3.2509000000000001</v>
      </c>
      <c r="E311" s="429" t="s">
        <v>637</v>
      </c>
      <c r="F311" s="416">
        <v>3.2509000000000001</v>
      </c>
      <c r="G311" s="416">
        <v>3.2500290046326001</v>
      </c>
      <c r="H311" s="417" t="s">
        <v>190</v>
      </c>
      <c r="I311" s="418">
        <v>6456567.5999999996</v>
      </c>
      <c r="J311" s="418">
        <v>6250000</v>
      </c>
      <c r="K311" s="418">
        <v>6250000</v>
      </c>
      <c r="L311" s="385">
        <v>1</v>
      </c>
    </row>
    <row r="312" spans="1:12" s="383" customFormat="1" ht="15" x14ac:dyDescent="0.25">
      <c r="A312" s="384" t="s">
        <v>203</v>
      </c>
      <c r="B312" s="417" t="s">
        <v>189</v>
      </c>
      <c r="C312" s="416">
        <v>100</v>
      </c>
      <c r="D312" s="416">
        <v>2.7320000000000002</v>
      </c>
      <c r="E312" s="429" t="s">
        <v>397</v>
      </c>
      <c r="F312" s="416">
        <v>2.7320000000000002</v>
      </c>
      <c r="G312" s="416">
        <v>2.7499275832615999</v>
      </c>
      <c r="H312" s="417" t="s">
        <v>190</v>
      </c>
      <c r="I312" s="418">
        <v>5070956.1100000003</v>
      </c>
      <c r="J312" s="418">
        <v>5000000</v>
      </c>
      <c r="K312" s="418">
        <v>5000000</v>
      </c>
      <c r="L312" s="385">
        <v>1</v>
      </c>
    </row>
    <row r="313" spans="1:12" s="383" customFormat="1" ht="15" x14ac:dyDescent="0.25">
      <c r="A313" s="384" t="s">
        <v>203</v>
      </c>
      <c r="B313" s="417" t="s">
        <v>189</v>
      </c>
      <c r="C313" s="416">
        <v>100</v>
      </c>
      <c r="D313" s="416">
        <v>2.7321</v>
      </c>
      <c r="E313" s="429" t="s">
        <v>474</v>
      </c>
      <c r="F313" s="416">
        <v>2.7321</v>
      </c>
      <c r="G313" s="416">
        <v>2.7499243618853</v>
      </c>
      <c r="H313" s="417" t="s">
        <v>190</v>
      </c>
      <c r="I313" s="418">
        <v>5071338.17</v>
      </c>
      <c r="J313" s="418">
        <v>5000000</v>
      </c>
      <c r="K313" s="418">
        <v>5000000</v>
      </c>
      <c r="L313" s="385">
        <v>1</v>
      </c>
    </row>
    <row r="314" spans="1:12" s="383" customFormat="1" ht="15" x14ac:dyDescent="0.25">
      <c r="A314" s="384" t="s">
        <v>203</v>
      </c>
      <c r="B314" s="417" t="s">
        <v>189</v>
      </c>
      <c r="C314" s="416">
        <v>100</v>
      </c>
      <c r="D314" s="416">
        <v>3.2503000000000002</v>
      </c>
      <c r="E314" s="429" t="s">
        <v>311</v>
      </c>
      <c r="F314" s="416">
        <v>3.2503000000000002</v>
      </c>
      <c r="G314" s="416">
        <v>3.2500097061234001</v>
      </c>
      <c r="H314" s="417" t="s">
        <v>190</v>
      </c>
      <c r="I314" s="418">
        <v>3872563.4</v>
      </c>
      <c r="J314" s="418">
        <v>3750000</v>
      </c>
      <c r="K314" s="418">
        <v>3750000</v>
      </c>
      <c r="L314" s="385">
        <v>1</v>
      </c>
    </row>
    <row r="315" spans="1:12" s="383" customFormat="1" ht="15" x14ac:dyDescent="0.25">
      <c r="A315" s="384" t="s">
        <v>203</v>
      </c>
      <c r="B315" s="417" t="s">
        <v>189</v>
      </c>
      <c r="C315" s="416">
        <v>101.0996</v>
      </c>
      <c r="D315" s="416">
        <v>6.65</v>
      </c>
      <c r="E315" s="429" t="s">
        <v>638</v>
      </c>
      <c r="F315" s="416">
        <v>3.85</v>
      </c>
      <c r="G315" s="416">
        <v>3.8943718606711002</v>
      </c>
      <c r="H315" s="417" t="s">
        <v>190</v>
      </c>
      <c r="I315" s="418">
        <v>5228881.82</v>
      </c>
      <c r="J315" s="418">
        <v>5057000</v>
      </c>
      <c r="K315" s="418">
        <v>5112604.55</v>
      </c>
      <c r="L315" s="385">
        <v>2</v>
      </c>
    </row>
    <row r="316" spans="1:12" s="383" customFormat="1" ht="15" x14ac:dyDescent="0.25">
      <c r="A316" s="384" t="s">
        <v>258</v>
      </c>
      <c r="B316" s="417" t="s">
        <v>189</v>
      </c>
      <c r="C316" s="416">
        <v>100</v>
      </c>
      <c r="D316" s="416">
        <v>2.4823</v>
      </c>
      <c r="E316" s="429" t="s">
        <v>302</v>
      </c>
      <c r="F316" s="416">
        <v>2.4823</v>
      </c>
      <c r="G316" s="416">
        <v>2.4999506661606001</v>
      </c>
      <c r="H316" s="417" t="s">
        <v>190</v>
      </c>
      <c r="I316" s="418">
        <v>1212742.47</v>
      </c>
      <c r="J316" s="418">
        <v>1200000</v>
      </c>
      <c r="K316" s="418">
        <v>1200000</v>
      </c>
      <c r="L316" s="385">
        <v>1</v>
      </c>
    </row>
    <row r="317" spans="1:12" s="383" customFormat="1" ht="15" x14ac:dyDescent="0.25">
      <c r="A317" s="384" t="s">
        <v>205</v>
      </c>
      <c r="B317" s="417" t="s">
        <v>189</v>
      </c>
      <c r="C317" s="416">
        <v>100</v>
      </c>
      <c r="D317" s="416">
        <v>5.4</v>
      </c>
      <c r="E317" s="429" t="s">
        <v>396</v>
      </c>
      <c r="F317" s="416">
        <v>5.4</v>
      </c>
      <c r="G317" s="416">
        <v>5.4807474301371997</v>
      </c>
      <c r="H317" s="417" t="s">
        <v>190</v>
      </c>
      <c r="I317" s="418">
        <v>512075</v>
      </c>
      <c r="J317" s="418">
        <v>500000</v>
      </c>
      <c r="K317" s="418">
        <v>500000</v>
      </c>
      <c r="L317" s="385">
        <v>1</v>
      </c>
    </row>
    <row r="318" spans="1:12" s="383" customFormat="1" ht="15" x14ac:dyDescent="0.25">
      <c r="A318" s="384" t="s">
        <v>205</v>
      </c>
      <c r="B318" s="417" t="s">
        <v>189</v>
      </c>
      <c r="C318" s="416">
        <v>100</v>
      </c>
      <c r="D318" s="416">
        <v>5.5</v>
      </c>
      <c r="E318" s="429" t="s">
        <v>210</v>
      </c>
      <c r="F318" s="416">
        <v>5.5</v>
      </c>
      <c r="G318" s="416">
        <v>5.4995873993985001</v>
      </c>
      <c r="H318" s="417" t="s">
        <v>190</v>
      </c>
      <c r="I318" s="418">
        <v>13582440.75</v>
      </c>
      <c r="J318" s="418">
        <v>12872487.32</v>
      </c>
      <c r="K318" s="418">
        <v>12872487.32</v>
      </c>
      <c r="L318" s="385">
        <v>1</v>
      </c>
    </row>
    <row r="319" spans="1:12" s="383" customFormat="1" ht="15" x14ac:dyDescent="0.25">
      <c r="A319" s="384" t="s">
        <v>205</v>
      </c>
      <c r="B319" s="417" t="s">
        <v>189</v>
      </c>
      <c r="C319" s="416">
        <v>100</v>
      </c>
      <c r="D319" s="416">
        <v>5.6</v>
      </c>
      <c r="E319" s="429" t="s">
        <v>634</v>
      </c>
      <c r="F319" s="416">
        <v>5.6</v>
      </c>
      <c r="G319" s="416">
        <v>5.6721981448193999</v>
      </c>
      <c r="H319" s="417" t="s">
        <v>190</v>
      </c>
      <c r="I319" s="418">
        <v>2575444.44</v>
      </c>
      <c r="J319" s="418">
        <v>2500000</v>
      </c>
      <c r="K319" s="418">
        <v>2500000</v>
      </c>
      <c r="L319" s="385">
        <v>1</v>
      </c>
    </row>
    <row r="320" spans="1:12" s="383" customFormat="1" ht="15" x14ac:dyDescent="0.25">
      <c r="A320" s="384" t="s">
        <v>188</v>
      </c>
      <c r="B320" s="417" t="s">
        <v>189</v>
      </c>
      <c r="C320" s="416">
        <v>99.999899999999997</v>
      </c>
      <c r="D320" s="416">
        <v>6.5</v>
      </c>
      <c r="E320" s="429" t="s">
        <v>639</v>
      </c>
      <c r="F320" s="416">
        <v>6.484</v>
      </c>
      <c r="G320" s="416">
        <v>6.6513050600229997</v>
      </c>
      <c r="H320" s="417" t="s">
        <v>190</v>
      </c>
      <c r="I320" s="418">
        <v>203286.11</v>
      </c>
      <c r="J320" s="418">
        <v>200000</v>
      </c>
      <c r="K320" s="418">
        <v>199999.84</v>
      </c>
      <c r="L320" s="385">
        <v>1</v>
      </c>
    </row>
    <row r="321" spans="1:12" s="383" customFormat="1" ht="15" x14ac:dyDescent="0.25">
      <c r="A321" s="384" t="s">
        <v>188</v>
      </c>
      <c r="B321" s="417" t="s">
        <v>189</v>
      </c>
      <c r="C321" s="416">
        <v>99.999899999999997</v>
      </c>
      <c r="D321" s="416">
        <v>6.6</v>
      </c>
      <c r="E321" s="429" t="s">
        <v>468</v>
      </c>
      <c r="F321" s="416">
        <v>6.5250000000000004</v>
      </c>
      <c r="G321" s="416">
        <v>6.706235967614</v>
      </c>
      <c r="H321" s="417" t="s">
        <v>190</v>
      </c>
      <c r="I321" s="418">
        <v>154156.75</v>
      </c>
      <c r="J321" s="418">
        <v>150811.25</v>
      </c>
      <c r="K321" s="418">
        <v>150811.16</v>
      </c>
      <c r="L321" s="385">
        <v>1</v>
      </c>
    </row>
    <row r="322" spans="1:12" s="383" customFormat="1" ht="15" x14ac:dyDescent="0.25">
      <c r="A322" s="384" t="s">
        <v>188</v>
      </c>
      <c r="B322" s="417" t="s">
        <v>189</v>
      </c>
      <c r="C322" s="416">
        <v>99.999899999999997</v>
      </c>
      <c r="D322" s="416">
        <v>6.6</v>
      </c>
      <c r="E322" s="429" t="s">
        <v>219</v>
      </c>
      <c r="F322" s="416">
        <v>6.5250000000000004</v>
      </c>
      <c r="G322" s="416">
        <v>6.7031266577756003</v>
      </c>
      <c r="H322" s="417" t="s">
        <v>190</v>
      </c>
      <c r="I322" s="418">
        <v>369402.98</v>
      </c>
      <c r="J322" s="418">
        <v>361062.44</v>
      </c>
      <c r="K322" s="418">
        <v>361062.21</v>
      </c>
      <c r="L322" s="385">
        <v>1</v>
      </c>
    </row>
    <row r="323" spans="1:12" s="383" customFormat="1" ht="15" x14ac:dyDescent="0.25">
      <c r="A323" s="384" t="s">
        <v>188</v>
      </c>
      <c r="B323" s="417" t="s">
        <v>189</v>
      </c>
      <c r="C323" s="416">
        <v>100</v>
      </c>
      <c r="D323" s="416">
        <v>2.4769999999999999</v>
      </c>
      <c r="E323" s="429" t="s">
        <v>201</v>
      </c>
      <c r="F323" s="416">
        <v>2.4769999999999999</v>
      </c>
      <c r="G323" s="416">
        <v>2.5000167404818998</v>
      </c>
      <c r="H323" s="417" t="s">
        <v>190</v>
      </c>
      <c r="I323" s="418">
        <v>7546959.79</v>
      </c>
      <c r="J323" s="418">
        <v>7500000</v>
      </c>
      <c r="K323" s="418">
        <v>7500000</v>
      </c>
      <c r="L323" s="385">
        <v>1</v>
      </c>
    </row>
    <row r="324" spans="1:12" s="383" customFormat="1" ht="15" x14ac:dyDescent="0.25">
      <c r="A324" s="384" t="s">
        <v>188</v>
      </c>
      <c r="B324" s="417" t="s">
        <v>189</v>
      </c>
      <c r="C324" s="416">
        <v>100</v>
      </c>
      <c r="D324" s="416">
        <v>2.7313999999999998</v>
      </c>
      <c r="E324" s="429" t="s">
        <v>199</v>
      </c>
      <c r="F324" s="416">
        <v>2.7313999999999998</v>
      </c>
      <c r="G324" s="416">
        <v>2.7499468112723</v>
      </c>
      <c r="H324" s="417" t="s">
        <v>190</v>
      </c>
      <c r="I324" s="418">
        <v>15205993.08</v>
      </c>
      <c r="J324" s="418">
        <v>15000000</v>
      </c>
      <c r="K324" s="418">
        <v>15000000</v>
      </c>
      <c r="L324" s="385">
        <v>1</v>
      </c>
    </row>
    <row r="325" spans="1:12" s="383" customFormat="1" ht="15" x14ac:dyDescent="0.25">
      <c r="A325" s="384" t="s">
        <v>188</v>
      </c>
      <c r="B325" s="417" t="s">
        <v>189</v>
      </c>
      <c r="C325" s="416">
        <v>100</v>
      </c>
      <c r="D325" s="416">
        <v>2.7315999999999998</v>
      </c>
      <c r="E325" s="429" t="s">
        <v>202</v>
      </c>
      <c r="F325" s="416">
        <v>2.7315999999999998</v>
      </c>
      <c r="G325" s="416">
        <v>2.750044968938</v>
      </c>
      <c r="H325" s="417" t="s">
        <v>190</v>
      </c>
      <c r="I325" s="418">
        <v>4055239.02</v>
      </c>
      <c r="J325" s="418">
        <v>4000000</v>
      </c>
      <c r="K325" s="418">
        <v>4000000</v>
      </c>
      <c r="L325" s="385">
        <v>1</v>
      </c>
    </row>
    <row r="326" spans="1:12" s="383" customFormat="1" ht="15" x14ac:dyDescent="0.25">
      <c r="A326" s="384" t="s">
        <v>188</v>
      </c>
      <c r="B326" s="417" t="s">
        <v>189</v>
      </c>
      <c r="C326" s="416">
        <v>100</v>
      </c>
      <c r="D326" s="416">
        <v>2.7317999999999998</v>
      </c>
      <c r="E326" s="429" t="s">
        <v>346</v>
      </c>
      <c r="F326" s="416">
        <v>2.7317999999999998</v>
      </c>
      <c r="G326" s="416">
        <v>2.7499340116965998</v>
      </c>
      <c r="H326" s="417" t="s">
        <v>190</v>
      </c>
      <c r="I326" s="418">
        <v>15210576.25</v>
      </c>
      <c r="J326" s="418">
        <v>15000000</v>
      </c>
      <c r="K326" s="418">
        <v>15000000</v>
      </c>
      <c r="L326" s="385">
        <v>1</v>
      </c>
    </row>
    <row r="327" spans="1:12" s="383" customFormat="1" ht="15" x14ac:dyDescent="0.25">
      <c r="A327" s="384" t="s">
        <v>188</v>
      </c>
      <c r="B327" s="417" t="s">
        <v>189</v>
      </c>
      <c r="C327" s="416">
        <v>100</v>
      </c>
      <c r="D327" s="416">
        <v>2.7320000000000002</v>
      </c>
      <c r="E327" s="429" t="s">
        <v>397</v>
      </c>
      <c r="F327" s="416">
        <v>2.7320000000000002</v>
      </c>
      <c r="G327" s="416">
        <v>2.7499275832615999</v>
      </c>
      <c r="H327" s="417" t="s">
        <v>190</v>
      </c>
      <c r="I327" s="418">
        <v>9127721</v>
      </c>
      <c r="J327" s="418">
        <v>9000000</v>
      </c>
      <c r="K327" s="418">
        <v>9000000</v>
      </c>
      <c r="L327" s="385">
        <v>1</v>
      </c>
    </row>
    <row r="328" spans="1:12" s="383" customFormat="1" ht="15" x14ac:dyDescent="0.25">
      <c r="A328" s="384" t="s">
        <v>188</v>
      </c>
      <c r="B328" s="417" t="s">
        <v>189</v>
      </c>
      <c r="C328" s="416">
        <v>100</v>
      </c>
      <c r="D328" s="416">
        <v>6</v>
      </c>
      <c r="E328" s="429" t="s">
        <v>632</v>
      </c>
      <c r="F328" s="416">
        <v>6</v>
      </c>
      <c r="G328" s="416">
        <v>6.1187338567634004</v>
      </c>
      <c r="H328" s="417" t="s">
        <v>190</v>
      </c>
      <c r="I328" s="418">
        <v>51033.33</v>
      </c>
      <c r="J328" s="418">
        <v>50000</v>
      </c>
      <c r="K328" s="418">
        <v>50000</v>
      </c>
      <c r="L328" s="385">
        <v>1</v>
      </c>
    </row>
    <row r="329" spans="1:12" s="383" customFormat="1" ht="15" x14ac:dyDescent="0.25">
      <c r="A329" s="384" t="s">
        <v>188</v>
      </c>
      <c r="B329" s="417" t="s">
        <v>189</v>
      </c>
      <c r="C329" s="416">
        <v>100</v>
      </c>
      <c r="D329" s="416">
        <v>6.25</v>
      </c>
      <c r="E329" s="429" t="s">
        <v>631</v>
      </c>
      <c r="F329" s="416">
        <v>6.25</v>
      </c>
      <c r="G329" s="416">
        <v>6.3861712593478996</v>
      </c>
      <c r="H329" s="417" t="s">
        <v>190</v>
      </c>
      <c r="I329" s="418">
        <v>611562.5</v>
      </c>
      <c r="J329" s="418">
        <v>600000</v>
      </c>
      <c r="K329" s="418">
        <v>600000</v>
      </c>
      <c r="L329" s="385">
        <v>1</v>
      </c>
    </row>
    <row r="330" spans="1:12" s="383" customFormat="1" ht="15" x14ac:dyDescent="0.25">
      <c r="A330" s="384" t="s">
        <v>188</v>
      </c>
      <c r="B330" s="417" t="s">
        <v>189</v>
      </c>
      <c r="C330" s="416">
        <v>100</v>
      </c>
      <c r="D330" s="416">
        <v>6.3</v>
      </c>
      <c r="E330" s="429" t="s">
        <v>199</v>
      </c>
      <c r="F330" s="416">
        <v>6.3</v>
      </c>
      <c r="G330" s="416">
        <v>6.3986623290739999</v>
      </c>
      <c r="H330" s="417" t="s">
        <v>190</v>
      </c>
      <c r="I330" s="418">
        <v>3901655.26</v>
      </c>
      <c r="J330" s="418">
        <v>3781864.69</v>
      </c>
      <c r="K330" s="418">
        <v>3781864.69</v>
      </c>
      <c r="L330" s="385">
        <v>12</v>
      </c>
    </row>
    <row r="331" spans="1:12" s="383" customFormat="1" ht="15" x14ac:dyDescent="0.25">
      <c r="A331" s="384" t="s">
        <v>188</v>
      </c>
      <c r="B331" s="417" t="s">
        <v>189</v>
      </c>
      <c r="C331" s="416">
        <v>100</v>
      </c>
      <c r="D331" s="416">
        <v>6.3</v>
      </c>
      <c r="E331" s="429" t="s">
        <v>276</v>
      </c>
      <c r="F331" s="416">
        <v>6.3</v>
      </c>
      <c r="G331" s="416">
        <v>6.3885565273631997</v>
      </c>
      <c r="H331" s="417" t="s">
        <v>190</v>
      </c>
      <c r="I331" s="418">
        <v>310447.5</v>
      </c>
      <c r="J331" s="418">
        <v>300000</v>
      </c>
      <c r="K331" s="418">
        <v>300000</v>
      </c>
      <c r="L331" s="385">
        <v>1</v>
      </c>
    </row>
    <row r="332" spans="1:12" s="383" customFormat="1" ht="15" x14ac:dyDescent="0.25">
      <c r="A332" s="384" t="s">
        <v>188</v>
      </c>
      <c r="B332" s="417" t="s">
        <v>189</v>
      </c>
      <c r="C332" s="416">
        <v>100</v>
      </c>
      <c r="D332" s="416">
        <v>6.4</v>
      </c>
      <c r="E332" s="429" t="s">
        <v>396</v>
      </c>
      <c r="F332" s="416">
        <v>6.4</v>
      </c>
      <c r="G332" s="416">
        <v>6.5134624388092002</v>
      </c>
      <c r="H332" s="417" t="s">
        <v>190</v>
      </c>
      <c r="I332" s="418">
        <v>3085866.67</v>
      </c>
      <c r="J332" s="418">
        <v>3000000</v>
      </c>
      <c r="K332" s="418">
        <v>3000000</v>
      </c>
      <c r="L332" s="385">
        <v>1</v>
      </c>
    </row>
    <row r="333" spans="1:12" s="383" customFormat="1" ht="15" x14ac:dyDescent="0.25">
      <c r="A333" s="384" t="s">
        <v>188</v>
      </c>
      <c r="B333" s="417" t="s">
        <v>189</v>
      </c>
      <c r="C333" s="416">
        <v>100</v>
      </c>
      <c r="D333" s="416">
        <v>6.45</v>
      </c>
      <c r="E333" s="429" t="s">
        <v>634</v>
      </c>
      <c r="F333" s="416">
        <v>6.45</v>
      </c>
      <c r="G333" s="416">
        <v>6.5457580522405996</v>
      </c>
      <c r="H333" s="417" t="s">
        <v>190</v>
      </c>
      <c r="I333" s="418">
        <v>12261886.25</v>
      </c>
      <c r="J333" s="418">
        <v>11850000</v>
      </c>
      <c r="K333" s="418">
        <v>11850000</v>
      </c>
      <c r="L333" s="385">
        <v>1</v>
      </c>
    </row>
    <row r="334" spans="1:12" s="383" customFormat="1" ht="15" x14ac:dyDescent="0.25">
      <c r="A334" s="384" t="s">
        <v>188</v>
      </c>
      <c r="B334" s="417" t="s">
        <v>189</v>
      </c>
      <c r="C334" s="416">
        <v>100</v>
      </c>
      <c r="D334" s="416">
        <v>6.6</v>
      </c>
      <c r="E334" s="429" t="s">
        <v>640</v>
      </c>
      <c r="F334" s="416">
        <v>6.5270000000000001</v>
      </c>
      <c r="G334" s="416">
        <v>6.7039932059521004</v>
      </c>
      <c r="H334" s="417" t="s">
        <v>190</v>
      </c>
      <c r="I334" s="418">
        <v>107825.44</v>
      </c>
      <c r="J334" s="418">
        <v>105390.91</v>
      </c>
      <c r="K334" s="418">
        <v>105390.91</v>
      </c>
      <c r="L334" s="385">
        <v>1</v>
      </c>
    </row>
    <row r="335" spans="1:12" s="383" customFormat="1" ht="15" x14ac:dyDescent="0.25">
      <c r="A335" s="384" t="s">
        <v>188</v>
      </c>
      <c r="B335" s="417" t="s">
        <v>189</v>
      </c>
      <c r="C335" s="416">
        <v>100</v>
      </c>
      <c r="D335" s="416">
        <v>6.6</v>
      </c>
      <c r="E335" s="429" t="s">
        <v>267</v>
      </c>
      <c r="F335" s="416">
        <v>6.5339999999999998</v>
      </c>
      <c r="G335" s="416">
        <v>6.7076408422111999</v>
      </c>
      <c r="H335" s="417" t="s">
        <v>190</v>
      </c>
      <c r="I335" s="418">
        <v>215456.37</v>
      </c>
      <c r="J335" s="418">
        <v>210591.7</v>
      </c>
      <c r="K335" s="418">
        <v>210591.75</v>
      </c>
      <c r="L335" s="385">
        <v>1</v>
      </c>
    </row>
    <row r="336" spans="1:12" s="383" customFormat="1" ht="15" x14ac:dyDescent="0.25">
      <c r="A336" s="384" t="s">
        <v>188</v>
      </c>
      <c r="B336" s="417" t="s">
        <v>189</v>
      </c>
      <c r="C336" s="416">
        <v>100</v>
      </c>
      <c r="D336" s="416">
        <v>6.6</v>
      </c>
      <c r="E336" s="429" t="s">
        <v>641</v>
      </c>
      <c r="F336" s="416">
        <v>6.5339999999999998</v>
      </c>
      <c r="G336" s="416">
        <v>6.7070189004055996</v>
      </c>
      <c r="H336" s="417" t="s">
        <v>190</v>
      </c>
      <c r="I336" s="418">
        <v>262033.01</v>
      </c>
      <c r="J336" s="418">
        <v>256070.83</v>
      </c>
      <c r="K336" s="418">
        <v>256070.89</v>
      </c>
      <c r="L336" s="385">
        <v>1</v>
      </c>
    </row>
    <row r="337" spans="1:12" s="383" customFormat="1" ht="15" x14ac:dyDescent="0.25">
      <c r="A337" s="384" t="s">
        <v>188</v>
      </c>
      <c r="B337" s="417" t="s">
        <v>189</v>
      </c>
      <c r="C337" s="416">
        <v>100</v>
      </c>
      <c r="D337" s="416">
        <v>6.6</v>
      </c>
      <c r="E337" s="429" t="s">
        <v>641</v>
      </c>
      <c r="F337" s="416">
        <v>6.5410000000000004</v>
      </c>
      <c r="G337" s="416">
        <v>6.7143922433338998</v>
      </c>
      <c r="H337" s="417" t="s">
        <v>190</v>
      </c>
      <c r="I337" s="418">
        <v>217313.71</v>
      </c>
      <c r="J337" s="418">
        <v>212597.59</v>
      </c>
      <c r="K337" s="418">
        <v>212597.69</v>
      </c>
      <c r="L337" s="385">
        <v>1</v>
      </c>
    </row>
    <row r="338" spans="1:12" s="383" customFormat="1" ht="15" x14ac:dyDescent="0.25">
      <c r="A338" s="384" t="s">
        <v>188</v>
      </c>
      <c r="B338" s="417" t="s">
        <v>189</v>
      </c>
      <c r="C338" s="416">
        <v>100</v>
      </c>
      <c r="D338" s="416">
        <v>6.6</v>
      </c>
      <c r="E338" s="429" t="s">
        <v>639</v>
      </c>
      <c r="F338" s="416">
        <v>6.54</v>
      </c>
      <c r="G338" s="416">
        <v>6.7102256154797004</v>
      </c>
      <c r="H338" s="417" t="s">
        <v>190</v>
      </c>
      <c r="I338" s="418">
        <v>294312.28000000003</v>
      </c>
      <c r="J338" s="418">
        <v>287615.63</v>
      </c>
      <c r="K338" s="418">
        <v>287615.65999999997</v>
      </c>
      <c r="L338" s="385">
        <v>2</v>
      </c>
    </row>
    <row r="339" spans="1:12" s="383" customFormat="1" ht="15" x14ac:dyDescent="0.25">
      <c r="A339" s="384" t="s">
        <v>188</v>
      </c>
      <c r="B339" s="417" t="s">
        <v>189</v>
      </c>
      <c r="C339" s="416">
        <v>100</v>
      </c>
      <c r="D339" s="416">
        <v>6.6</v>
      </c>
      <c r="E339" s="429" t="s">
        <v>281</v>
      </c>
      <c r="F339" s="416">
        <v>6.54</v>
      </c>
      <c r="G339" s="416">
        <v>6.7096034194404002</v>
      </c>
      <c r="H339" s="417" t="s">
        <v>190</v>
      </c>
      <c r="I339" s="418">
        <v>486383.34</v>
      </c>
      <c r="J339" s="418">
        <v>475231.25</v>
      </c>
      <c r="K339" s="418">
        <v>475231.3</v>
      </c>
      <c r="L339" s="385">
        <v>2</v>
      </c>
    </row>
    <row r="340" spans="1:12" s="383" customFormat="1" ht="15" x14ac:dyDescent="0.25">
      <c r="A340" s="384" t="s">
        <v>188</v>
      </c>
      <c r="B340" s="417" t="s">
        <v>189</v>
      </c>
      <c r="C340" s="416">
        <v>100</v>
      </c>
      <c r="D340" s="416">
        <v>6.7</v>
      </c>
      <c r="E340" s="429" t="s">
        <v>210</v>
      </c>
      <c r="F340" s="416">
        <v>6.7</v>
      </c>
      <c r="G340" s="416">
        <v>6.6993900765322003</v>
      </c>
      <c r="H340" s="417" t="s">
        <v>190</v>
      </c>
      <c r="I340" s="418">
        <v>5335.93</v>
      </c>
      <c r="J340" s="418">
        <v>5000</v>
      </c>
      <c r="K340" s="418">
        <v>5000</v>
      </c>
      <c r="L340" s="385">
        <v>1</v>
      </c>
    </row>
    <row r="341" spans="1:12" s="383" customFormat="1" ht="15" x14ac:dyDescent="0.25">
      <c r="A341" s="384" t="s">
        <v>188</v>
      </c>
      <c r="B341" s="417" t="s">
        <v>189</v>
      </c>
      <c r="C341" s="416">
        <v>100</v>
      </c>
      <c r="D341" s="416">
        <v>6.7</v>
      </c>
      <c r="E341" s="429" t="s">
        <v>311</v>
      </c>
      <c r="F341" s="416">
        <v>6.7</v>
      </c>
      <c r="G341" s="416">
        <v>6.6987802991259997</v>
      </c>
      <c r="H341" s="417" t="s">
        <v>190</v>
      </c>
      <c r="I341" s="418">
        <v>32021.17</v>
      </c>
      <c r="J341" s="418">
        <v>30000</v>
      </c>
      <c r="K341" s="418">
        <v>30000</v>
      </c>
      <c r="L341" s="385">
        <v>1</v>
      </c>
    </row>
    <row r="342" spans="1:12" s="383" customFormat="1" ht="15" x14ac:dyDescent="0.25">
      <c r="A342" s="384" t="s">
        <v>188</v>
      </c>
      <c r="B342" s="417" t="s">
        <v>189</v>
      </c>
      <c r="C342" s="416">
        <v>100</v>
      </c>
      <c r="D342" s="416">
        <v>6.7</v>
      </c>
      <c r="E342" s="429" t="s">
        <v>250</v>
      </c>
      <c r="F342" s="416">
        <v>6.7</v>
      </c>
      <c r="G342" s="416">
        <v>6.6981706677227004</v>
      </c>
      <c r="H342" s="417" t="s">
        <v>190</v>
      </c>
      <c r="I342" s="418">
        <v>102485.6</v>
      </c>
      <c r="J342" s="418">
        <v>96000</v>
      </c>
      <c r="K342" s="418">
        <v>96000</v>
      </c>
      <c r="L342" s="385">
        <v>2</v>
      </c>
    </row>
    <row r="343" spans="1:12" s="383" customFormat="1" ht="15" x14ac:dyDescent="0.25">
      <c r="A343" s="384" t="s">
        <v>188</v>
      </c>
      <c r="B343" s="417" t="s">
        <v>189</v>
      </c>
      <c r="C343" s="416">
        <v>100</v>
      </c>
      <c r="D343" s="416">
        <v>6.7</v>
      </c>
      <c r="E343" s="429" t="s">
        <v>283</v>
      </c>
      <c r="F343" s="416">
        <v>6.7</v>
      </c>
      <c r="G343" s="416">
        <v>6.6969518426908996</v>
      </c>
      <c r="H343" s="417" t="s">
        <v>190</v>
      </c>
      <c r="I343" s="418">
        <v>1377630.42</v>
      </c>
      <c r="J343" s="418">
        <v>1290000</v>
      </c>
      <c r="K343" s="418">
        <v>1290000</v>
      </c>
      <c r="L343" s="385">
        <v>5</v>
      </c>
    </row>
    <row r="344" spans="1:12" s="383" customFormat="1" ht="15" x14ac:dyDescent="0.25">
      <c r="A344" s="384" t="s">
        <v>188</v>
      </c>
      <c r="B344" s="417" t="s">
        <v>189</v>
      </c>
      <c r="C344" s="416">
        <v>100</v>
      </c>
      <c r="D344" s="416">
        <v>6.75</v>
      </c>
      <c r="E344" s="429" t="s">
        <v>210</v>
      </c>
      <c r="F344" s="416">
        <v>6.75</v>
      </c>
      <c r="G344" s="416">
        <v>6.7493810385324</v>
      </c>
      <c r="H344" s="417" t="s">
        <v>190</v>
      </c>
      <c r="I344" s="418">
        <v>9609187.5</v>
      </c>
      <c r="J344" s="418">
        <v>9000000</v>
      </c>
      <c r="K344" s="418">
        <v>9000000</v>
      </c>
      <c r="L344" s="385">
        <v>1</v>
      </c>
    </row>
    <row r="345" spans="1:12" s="383" customFormat="1" ht="15" x14ac:dyDescent="0.25">
      <c r="A345" s="384" t="s">
        <v>188</v>
      </c>
      <c r="B345" s="417" t="s">
        <v>189</v>
      </c>
      <c r="C345" s="416">
        <v>100.0001</v>
      </c>
      <c r="D345" s="416">
        <v>6.6</v>
      </c>
      <c r="E345" s="429" t="s">
        <v>639</v>
      </c>
      <c r="F345" s="416">
        <v>6.5410000000000004</v>
      </c>
      <c r="G345" s="416">
        <v>6.7112780007563</v>
      </c>
      <c r="H345" s="417" t="s">
        <v>190</v>
      </c>
      <c r="I345" s="418">
        <v>314503.5</v>
      </c>
      <c r="J345" s="418">
        <v>307402.5</v>
      </c>
      <c r="K345" s="418">
        <v>307402.65999999997</v>
      </c>
      <c r="L345" s="385">
        <v>1</v>
      </c>
    </row>
    <row r="346" spans="1:12" s="383" customFormat="1" ht="15" x14ac:dyDescent="0.25">
      <c r="A346" s="384" t="s">
        <v>188</v>
      </c>
      <c r="B346" s="417" t="s">
        <v>189</v>
      </c>
      <c r="C346" s="416">
        <v>100.0518</v>
      </c>
      <c r="D346" s="416">
        <v>8.9499999999999993</v>
      </c>
      <c r="E346" s="429" t="s">
        <v>428</v>
      </c>
      <c r="F346" s="416">
        <v>8</v>
      </c>
      <c r="G346" s="416">
        <v>8.2761864163078993</v>
      </c>
      <c r="H346" s="417" t="s">
        <v>190</v>
      </c>
      <c r="I346" s="418">
        <v>54475</v>
      </c>
      <c r="J346" s="418">
        <v>50000</v>
      </c>
      <c r="K346" s="418">
        <v>50025.91</v>
      </c>
      <c r="L346" s="385">
        <v>1</v>
      </c>
    </row>
    <row r="347" spans="1:12" s="383" customFormat="1" ht="15" x14ac:dyDescent="0.25">
      <c r="A347" s="384" t="s">
        <v>188</v>
      </c>
      <c r="B347" s="417" t="s">
        <v>189</v>
      </c>
      <c r="C347" s="416">
        <v>100.1045</v>
      </c>
      <c r="D347" s="416">
        <v>7.35</v>
      </c>
      <c r="E347" s="429" t="s">
        <v>642</v>
      </c>
      <c r="F347" s="416">
        <v>6.95</v>
      </c>
      <c r="G347" s="416">
        <v>7.0461635001777996</v>
      </c>
      <c r="H347" s="417" t="s">
        <v>190</v>
      </c>
      <c r="I347" s="418">
        <v>1075541.6599999999</v>
      </c>
      <c r="J347" s="418">
        <v>1000000</v>
      </c>
      <c r="K347" s="418">
        <v>1001045.3</v>
      </c>
      <c r="L347" s="385">
        <v>1</v>
      </c>
    </row>
    <row r="348" spans="1:12" s="383" customFormat="1" ht="15" x14ac:dyDescent="0.25">
      <c r="A348" s="384" t="s">
        <v>188</v>
      </c>
      <c r="B348" s="417" t="s">
        <v>189</v>
      </c>
      <c r="C348" s="416">
        <v>100.16849999999999</v>
      </c>
      <c r="D348" s="416">
        <v>7.65</v>
      </c>
      <c r="E348" s="429" t="s">
        <v>278</v>
      </c>
      <c r="F348" s="416">
        <v>7</v>
      </c>
      <c r="G348" s="416">
        <v>7.1280761340218</v>
      </c>
      <c r="H348" s="417" t="s">
        <v>190</v>
      </c>
      <c r="I348" s="418">
        <v>269337.5</v>
      </c>
      <c r="J348" s="418">
        <v>250000</v>
      </c>
      <c r="K348" s="418">
        <v>250421.17</v>
      </c>
      <c r="L348" s="385">
        <v>1</v>
      </c>
    </row>
    <row r="349" spans="1:12" s="383" customFormat="1" ht="15" x14ac:dyDescent="0.25">
      <c r="A349" s="384" t="s">
        <v>188</v>
      </c>
      <c r="B349" s="417" t="s">
        <v>189</v>
      </c>
      <c r="C349" s="416">
        <v>101.0941</v>
      </c>
      <c r="D349" s="416">
        <v>6.5</v>
      </c>
      <c r="E349" s="429" t="s">
        <v>322</v>
      </c>
      <c r="F349" s="416">
        <v>2</v>
      </c>
      <c r="G349" s="416">
        <v>2.0151626694821001</v>
      </c>
      <c r="H349" s="417" t="s">
        <v>190</v>
      </c>
      <c r="I349" s="418">
        <v>305091.67</v>
      </c>
      <c r="J349" s="418">
        <v>300000</v>
      </c>
      <c r="K349" s="418">
        <v>303282.36</v>
      </c>
      <c r="L349" s="385">
        <v>1</v>
      </c>
    </row>
    <row r="350" spans="1:12" s="383" customFormat="1" ht="15" x14ac:dyDescent="0.25">
      <c r="A350" s="384" t="s">
        <v>188</v>
      </c>
      <c r="B350" s="417" t="s">
        <v>189</v>
      </c>
      <c r="C350" s="416">
        <v>101.2564</v>
      </c>
      <c r="D350" s="416">
        <v>6.7</v>
      </c>
      <c r="E350" s="429" t="s">
        <v>278</v>
      </c>
      <c r="F350" s="416">
        <v>4</v>
      </c>
      <c r="G350" s="416">
        <v>4.0418024284729999</v>
      </c>
      <c r="H350" s="417" t="s">
        <v>190</v>
      </c>
      <c r="I350" s="418">
        <v>2074072.24</v>
      </c>
      <c r="J350" s="418">
        <v>2000000</v>
      </c>
      <c r="K350" s="418">
        <v>2025127.72</v>
      </c>
      <c r="L350" s="385">
        <v>1</v>
      </c>
    </row>
    <row r="351" spans="1:12" s="383" customFormat="1" ht="15" x14ac:dyDescent="0.25">
      <c r="A351" s="384" t="s">
        <v>188</v>
      </c>
      <c r="B351" s="417" t="s">
        <v>189</v>
      </c>
      <c r="C351" s="416">
        <v>101.2585</v>
      </c>
      <c r="D351" s="416">
        <v>6.7</v>
      </c>
      <c r="E351" s="429" t="s">
        <v>278</v>
      </c>
      <c r="F351" s="416">
        <v>4</v>
      </c>
      <c r="G351" s="416">
        <v>4.0418024284729999</v>
      </c>
      <c r="H351" s="417" t="s">
        <v>190</v>
      </c>
      <c r="I351" s="418">
        <v>1035919.44</v>
      </c>
      <c r="J351" s="418">
        <v>1000000</v>
      </c>
      <c r="K351" s="418">
        <v>1012584.8</v>
      </c>
      <c r="L351" s="385">
        <v>1</v>
      </c>
    </row>
    <row r="352" spans="1:12" s="383" customFormat="1" ht="15" x14ac:dyDescent="0.25">
      <c r="A352" s="384" t="s">
        <v>188</v>
      </c>
      <c r="B352" s="417" t="s">
        <v>189</v>
      </c>
      <c r="C352" s="416">
        <v>101.65860000000001</v>
      </c>
      <c r="D352" s="416">
        <v>8.8000000000000007</v>
      </c>
      <c r="E352" s="429" t="s">
        <v>214</v>
      </c>
      <c r="F352" s="416">
        <v>2</v>
      </c>
      <c r="G352" s="416">
        <v>2.0150500624998999</v>
      </c>
      <c r="H352" s="417" t="s">
        <v>190</v>
      </c>
      <c r="I352" s="418">
        <v>1088244.44</v>
      </c>
      <c r="J352" s="418">
        <v>1000000</v>
      </c>
      <c r="K352" s="418">
        <v>1016585.84</v>
      </c>
      <c r="L352" s="385">
        <v>1</v>
      </c>
    </row>
    <row r="353" spans="1:12" s="383" customFormat="1" ht="15" x14ac:dyDescent="0.25">
      <c r="A353" s="384" t="s">
        <v>191</v>
      </c>
      <c r="B353" s="417" t="s">
        <v>189</v>
      </c>
      <c r="C353" s="416">
        <v>99.919300000000007</v>
      </c>
      <c r="D353" s="416">
        <v>6.75</v>
      </c>
      <c r="E353" s="429" t="s">
        <v>390</v>
      </c>
      <c r="F353" s="416">
        <v>7</v>
      </c>
      <c r="G353" s="416">
        <v>7.1959002046688001</v>
      </c>
      <c r="H353" s="417" t="s">
        <v>190</v>
      </c>
      <c r="I353" s="418">
        <v>155090.63</v>
      </c>
      <c r="J353" s="418">
        <v>150000</v>
      </c>
      <c r="K353" s="418">
        <v>149878.98000000001</v>
      </c>
      <c r="L353" s="385">
        <v>1</v>
      </c>
    </row>
    <row r="354" spans="1:12" s="383" customFormat="1" ht="15" x14ac:dyDescent="0.25">
      <c r="A354" s="384" t="s">
        <v>191</v>
      </c>
      <c r="B354" s="417" t="s">
        <v>189</v>
      </c>
      <c r="C354" s="416">
        <v>100</v>
      </c>
      <c r="D354" s="416">
        <v>2.7315999999999998</v>
      </c>
      <c r="E354" s="429" t="s">
        <v>202</v>
      </c>
      <c r="F354" s="416">
        <v>2.7315999999999998</v>
      </c>
      <c r="G354" s="416">
        <v>2.750044968938</v>
      </c>
      <c r="H354" s="417" t="s">
        <v>190</v>
      </c>
      <c r="I354" s="418">
        <v>324419.12</v>
      </c>
      <c r="J354" s="418">
        <v>320000</v>
      </c>
      <c r="K354" s="418">
        <v>320000</v>
      </c>
      <c r="L354" s="385">
        <v>1</v>
      </c>
    </row>
    <row r="355" spans="1:12" s="383" customFormat="1" ht="15" x14ac:dyDescent="0.25">
      <c r="A355" s="384" t="s">
        <v>191</v>
      </c>
      <c r="B355" s="417" t="s">
        <v>189</v>
      </c>
      <c r="C355" s="416">
        <v>100</v>
      </c>
      <c r="D355" s="416">
        <v>6.15</v>
      </c>
      <c r="E355" s="429" t="s">
        <v>276</v>
      </c>
      <c r="F355" s="416">
        <v>6.15</v>
      </c>
      <c r="G355" s="416">
        <v>6.2343941262353999</v>
      </c>
      <c r="H355" s="417" t="s">
        <v>190</v>
      </c>
      <c r="I355" s="418">
        <v>103399.58</v>
      </c>
      <c r="J355" s="418">
        <v>100000</v>
      </c>
      <c r="K355" s="418">
        <v>100000</v>
      </c>
      <c r="L355" s="385">
        <v>1</v>
      </c>
    </row>
    <row r="356" spans="1:12" s="383" customFormat="1" ht="15" x14ac:dyDescent="0.25">
      <c r="A356" s="384" t="s">
        <v>191</v>
      </c>
      <c r="B356" s="417" t="s">
        <v>189</v>
      </c>
      <c r="C356" s="416">
        <v>100.0012</v>
      </c>
      <c r="D356" s="416">
        <v>8.75</v>
      </c>
      <c r="E356" s="429" t="s">
        <v>643</v>
      </c>
      <c r="F356" s="416">
        <v>8.1897000000000002</v>
      </c>
      <c r="G356" s="416">
        <v>8.4486030317405003</v>
      </c>
      <c r="H356" s="417" t="s">
        <v>190</v>
      </c>
      <c r="I356" s="418">
        <v>45726.04</v>
      </c>
      <c r="J356" s="418">
        <v>42000</v>
      </c>
      <c r="K356" s="418">
        <v>42000.49</v>
      </c>
      <c r="L356" s="385">
        <v>1</v>
      </c>
    </row>
    <row r="357" spans="1:12" s="383" customFormat="1" ht="15" x14ac:dyDescent="0.25">
      <c r="A357" s="384" t="s">
        <v>191</v>
      </c>
      <c r="B357" s="417" t="s">
        <v>189</v>
      </c>
      <c r="C357" s="416">
        <v>100.0177</v>
      </c>
      <c r="D357" s="416">
        <v>6.65</v>
      </c>
      <c r="E357" s="429" t="s">
        <v>280</v>
      </c>
      <c r="F357" s="416">
        <v>6.55</v>
      </c>
      <c r="G357" s="416">
        <v>6.5870194294182998</v>
      </c>
      <c r="H357" s="417" t="s">
        <v>190</v>
      </c>
      <c r="I357" s="418">
        <v>138669.01</v>
      </c>
      <c r="J357" s="418">
        <v>130000</v>
      </c>
      <c r="K357" s="418">
        <v>130022.96</v>
      </c>
      <c r="L357" s="385">
        <v>1</v>
      </c>
    </row>
    <row r="358" spans="1:12" s="383" customFormat="1" ht="15" x14ac:dyDescent="0.25">
      <c r="A358" s="384" t="s">
        <v>191</v>
      </c>
      <c r="B358" s="417" t="s">
        <v>189</v>
      </c>
      <c r="C358" s="416">
        <v>100.1121</v>
      </c>
      <c r="D358" s="416">
        <v>6.9</v>
      </c>
      <c r="E358" s="429" t="s">
        <v>644</v>
      </c>
      <c r="F358" s="416">
        <v>6.5</v>
      </c>
      <c r="G358" s="416">
        <v>6.5900884765700001</v>
      </c>
      <c r="H358" s="417" t="s">
        <v>190</v>
      </c>
      <c r="I358" s="418">
        <v>106976.67</v>
      </c>
      <c r="J358" s="418">
        <v>100000</v>
      </c>
      <c r="K358" s="418">
        <v>100112.08</v>
      </c>
      <c r="L358" s="385">
        <v>1</v>
      </c>
    </row>
    <row r="359" spans="1:12" s="383" customFormat="1" ht="15" x14ac:dyDescent="0.25">
      <c r="A359" s="384" t="s">
        <v>191</v>
      </c>
      <c r="B359" s="417" t="s">
        <v>189</v>
      </c>
      <c r="C359" s="416">
        <v>101.2033</v>
      </c>
      <c r="D359" s="416">
        <v>6.5</v>
      </c>
      <c r="E359" s="429" t="s">
        <v>350</v>
      </c>
      <c r="F359" s="416">
        <v>3.85</v>
      </c>
      <c r="G359" s="416">
        <v>3.8897692229755001</v>
      </c>
      <c r="H359" s="417" t="s">
        <v>190</v>
      </c>
      <c r="I359" s="418">
        <v>1032680.56</v>
      </c>
      <c r="J359" s="418">
        <v>1000000</v>
      </c>
      <c r="K359" s="418">
        <v>1012033</v>
      </c>
      <c r="L359" s="385">
        <v>1</v>
      </c>
    </row>
    <row r="360" spans="1:12" s="383" customFormat="1" ht="15" x14ac:dyDescent="0.25">
      <c r="A360" s="384" t="s">
        <v>193</v>
      </c>
      <c r="B360" s="417" t="s">
        <v>189</v>
      </c>
      <c r="C360" s="416">
        <v>100</v>
      </c>
      <c r="D360" s="416">
        <v>2.7315</v>
      </c>
      <c r="E360" s="429" t="s">
        <v>202</v>
      </c>
      <c r="F360" s="416">
        <v>2.7315</v>
      </c>
      <c r="G360" s="416">
        <v>2.7499436185422002</v>
      </c>
      <c r="H360" s="417" t="s">
        <v>190</v>
      </c>
      <c r="I360" s="418">
        <v>10138092.5</v>
      </c>
      <c r="J360" s="418">
        <v>10000000</v>
      </c>
      <c r="K360" s="418">
        <v>10000000</v>
      </c>
      <c r="L360" s="385">
        <v>1</v>
      </c>
    </row>
    <row r="361" spans="1:12" s="383" customFormat="1" ht="15" x14ac:dyDescent="0.25">
      <c r="A361" s="384" t="s">
        <v>193</v>
      </c>
      <c r="B361" s="417" t="s">
        <v>189</v>
      </c>
      <c r="C361" s="416">
        <v>100</v>
      </c>
      <c r="D361" s="416">
        <v>2.7320000000000002</v>
      </c>
      <c r="E361" s="429" t="s">
        <v>397</v>
      </c>
      <c r="F361" s="416">
        <v>2.7320000000000002</v>
      </c>
      <c r="G361" s="416">
        <v>2.7499275832615999</v>
      </c>
      <c r="H361" s="417" t="s">
        <v>190</v>
      </c>
      <c r="I361" s="418">
        <v>5070956.1100000003</v>
      </c>
      <c r="J361" s="418">
        <v>5000000</v>
      </c>
      <c r="K361" s="418">
        <v>5000000</v>
      </c>
      <c r="L361" s="385">
        <v>1</v>
      </c>
    </row>
    <row r="362" spans="1:12" s="383" customFormat="1" ht="15" x14ac:dyDescent="0.25">
      <c r="A362" s="384" t="s">
        <v>645</v>
      </c>
      <c r="B362" s="417" t="s">
        <v>189</v>
      </c>
      <c r="C362" s="416">
        <v>100</v>
      </c>
      <c r="D362" s="416">
        <v>2.7315</v>
      </c>
      <c r="E362" s="429" t="s">
        <v>199</v>
      </c>
      <c r="F362" s="416">
        <v>2.7315</v>
      </c>
      <c r="G362" s="416">
        <v>2.7500481693072998</v>
      </c>
      <c r="H362" s="417" t="s">
        <v>190</v>
      </c>
      <c r="I362" s="418">
        <v>2027466.75</v>
      </c>
      <c r="J362" s="418">
        <v>2000000</v>
      </c>
      <c r="K362" s="418">
        <v>2000000</v>
      </c>
      <c r="L362" s="385">
        <v>1</v>
      </c>
    </row>
    <row r="363" spans="1:12" s="383" customFormat="1" ht="15" x14ac:dyDescent="0.25">
      <c r="A363" s="384" t="s">
        <v>645</v>
      </c>
      <c r="B363" s="417" t="s">
        <v>189</v>
      </c>
      <c r="C363" s="416">
        <v>100</v>
      </c>
      <c r="D363" s="416">
        <v>2.7320000000000002</v>
      </c>
      <c r="E363" s="429" t="s">
        <v>397</v>
      </c>
      <c r="F363" s="416">
        <v>2.7320000000000002</v>
      </c>
      <c r="G363" s="416">
        <v>2.7499275832615999</v>
      </c>
      <c r="H363" s="417" t="s">
        <v>190</v>
      </c>
      <c r="I363" s="418">
        <v>12170294.67</v>
      </c>
      <c r="J363" s="418">
        <v>12000000</v>
      </c>
      <c r="K363" s="418">
        <v>12000000</v>
      </c>
      <c r="L363" s="385">
        <v>1</v>
      </c>
    </row>
    <row r="364" spans="1:12" s="383" customFormat="1" ht="15" x14ac:dyDescent="0.25">
      <c r="A364" s="384" t="s">
        <v>645</v>
      </c>
      <c r="B364" s="417" t="s">
        <v>189</v>
      </c>
      <c r="C364" s="416">
        <v>100</v>
      </c>
      <c r="D364" s="416">
        <v>2.7336</v>
      </c>
      <c r="E364" s="429" t="s">
        <v>646</v>
      </c>
      <c r="F364" s="416">
        <v>2.7336</v>
      </c>
      <c r="G364" s="416">
        <v>2.7499799597246999</v>
      </c>
      <c r="H364" s="417" t="s">
        <v>190</v>
      </c>
      <c r="I364" s="418">
        <v>1015338.53</v>
      </c>
      <c r="J364" s="418">
        <v>1000000</v>
      </c>
      <c r="K364" s="418">
        <v>1000000</v>
      </c>
      <c r="L364" s="385">
        <v>1</v>
      </c>
    </row>
    <row r="365" spans="1:12" s="383" customFormat="1" ht="15" x14ac:dyDescent="0.25">
      <c r="A365" s="384" t="s">
        <v>645</v>
      </c>
      <c r="B365" s="417" t="s">
        <v>189</v>
      </c>
      <c r="C365" s="416">
        <v>100</v>
      </c>
      <c r="D365" s="416">
        <v>5.6</v>
      </c>
      <c r="E365" s="429" t="s">
        <v>647</v>
      </c>
      <c r="F365" s="416">
        <v>5.5823</v>
      </c>
      <c r="G365" s="416">
        <v>5.7351091967213996</v>
      </c>
      <c r="H365" s="417" t="s">
        <v>190</v>
      </c>
      <c r="I365" s="418">
        <v>152227.6</v>
      </c>
      <c r="J365" s="418">
        <v>151473.60000000001</v>
      </c>
      <c r="K365" s="418">
        <v>151473.67000000001</v>
      </c>
      <c r="L365" s="385">
        <v>1</v>
      </c>
    </row>
    <row r="366" spans="1:12" s="383" customFormat="1" ht="15" x14ac:dyDescent="0.25">
      <c r="A366" s="384" t="s">
        <v>645</v>
      </c>
      <c r="B366" s="417" t="s">
        <v>189</v>
      </c>
      <c r="C366" s="416">
        <v>100.0326</v>
      </c>
      <c r="D366" s="416">
        <v>6.35</v>
      </c>
      <c r="E366" s="429" t="s">
        <v>298</v>
      </c>
      <c r="F366" s="416">
        <v>6.2</v>
      </c>
      <c r="G366" s="416">
        <v>6.2496991441615997</v>
      </c>
      <c r="H366" s="417" t="s">
        <v>190</v>
      </c>
      <c r="I366" s="418">
        <v>106367.64</v>
      </c>
      <c r="J366" s="418">
        <v>100000</v>
      </c>
      <c r="K366" s="418">
        <v>100032.58</v>
      </c>
      <c r="L366" s="385">
        <v>1</v>
      </c>
    </row>
    <row r="367" spans="1:12" s="383" customFormat="1" ht="15" x14ac:dyDescent="0.25">
      <c r="A367" s="384" t="s">
        <v>648</v>
      </c>
      <c r="B367" s="417" t="s">
        <v>189</v>
      </c>
      <c r="C367" s="416">
        <v>100</v>
      </c>
      <c r="D367" s="416">
        <v>5.75</v>
      </c>
      <c r="E367" s="429" t="s">
        <v>199</v>
      </c>
      <c r="F367" s="416">
        <v>5.75</v>
      </c>
      <c r="G367" s="416">
        <v>5.8321883593713002</v>
      </c>
      <c r="H367" s="417" t="s">
        <v>190</v>
      </c>
      <c r="I367" s="418">
        <v>2150381.04</v>
      </c>
      <c r="J367" s="418">
        <v>2089960.85</v>
      </c>
      <c r="K367" s="418">
        <v>2089960.85</v>
      </c>
      <c r="L367" s="385">
        <v>1</v>
      </c>
    </row>
    <row r="368" spans="1:12" s="383" customFormat="1" ht="15" x14ac:dyDescent="0.25">
      <c r="A368" s="384" t="s">
        <v>648</v>
      </c>
      <c r="B368" s="417" t="s">
        <v>189</v>
      </c>
      <c r="C368" s="416">
        <v>100</v>
      </c>
      <c r="D368" s="416">
        <v>7.15</v>
      </c>
      <c r="E368" s="429" t="s">
        <v>283</v>
      </c>
      <c r="F368" s="416">
        <v>7.15</v>
      </c>
      <c r="G368" s="416">
        <v>7.1465337477953996</v>
      </c>
      <c r="H368" s="417" t="s">
        <v>190</v>
      </c>
      <c r="I368" s="418">
        <v>150149.03</v>
      </c>
      <c r="J368" s="418">
        <v>140000</v>
      </c>
      <c r="K368" s="418">
        <v>140000</v>
      </c>
      <c r="L368" s="385">
        <v>1</v>
      </c>
    </row>
    <row r="369" spans="1:12" s="383" customFormat="1" ht="15" x14ac:dyDescent="0.25">
      <c r="A369" s="384" t="s">
        <v>649</v>
      </c>
      <c r="B369" s="417" t="s">
        <v>189</v>
      </c>
      <c r="C369" s="416">
        <v>100</v>
      </c>
      <c r="D369" s="416">
        <v>7.5</v>
      </c>
      <c r="E369" s="429" t="s">
        <v>199</v>
      </c>
      <c r="F369" s="416">
        <v>7.5</v>
      </c>
      <c r="G369" s="416">
        <v>7.6398245096241997</v>
      </c>
      <c r="H369" s="417" t="s">
        <v>190</v>
      </c>
      <c r="I369" s="418">
        <v>212730.21</v>
      </c>
      <c r="J369" s="418">
        <v>205000</v>
      </c>
      <c r="K369" s="418">
        <v>205000</v>
      </c>
      <c r="L369" s="385">
        <v>3</v>
      </c>
    </row>
    <row r="370" spans="1:12" s="383" customFormat="1" ht="15" x14ac:dyDescent="0.25">
      <c r="A370" s="384" t="s">
        <v>650</v>
      </c>
      <c r="B370" s="417" t="s">
        <v>189</v>
      </c>
      <c r="C370" s="416">
        <v>100</v>
      </c>
      <c r="D370" s="416">
        <v>7.7</v>
      </c>
      <c r="E370" s="429" t="s">
        <v>199</v>
      </c>
      <c r="F370" s="416">
        <v>7.7</v>
      </c>
      <c r="G370" s="416">
        <v>7.8473807119435</v>
      </c>
      <c r="H370" s="417" t="s">
        <v>190</v>
      </c>
      <c r="I370" s="418">
        <v>224362.2</v>
      </c>
      <c r="J370" s="418">
        <v>216000</v>
      </c>
      <c r="K370" s="418">
        <v>216000</v>
      </c>
      <c r="L370" s="385">
        <v>4</v>
      </c>
    </row>
    <row r="371" spans="1:12" s="383" customFormat="1" ht="15" x14ac:dyDescent="0.25">
      <c r="A371" s="384" t="s">
        <v>650</v>
      </c>
      <c r="B371" s="417" t="s">
        <v>189</v>
      </c>
      <c r="C371" s="416">
        <v>100</v>
      </c>
      <c r="D371" s="416">
        <v>8.25</v>
      </c>
      <c r="E371" s="429" t="s">
        <v>210</v>
      </c>
      <c r="F371" s="416">
        <v>8.25</v>
      </c>
      <c r="G371" s="416">
        <v>8.2490797962200002</v>
      </c>
      <c r="H371" s="417" t="s">
        <v>190</v>
      </c>
      <c r="I371" s="418">
        <v>249920.96</v>
      </c>
      <c r="J371" s="418">
        <v>230825</v>
      </c>
      <c r="K371" s="418">
        <v>230825</v>
      </c>
      <c r="L371" s="385">
        <v>2</v>
      </c>
    </row>
    <row r="372" spans="1:12" s="383" customFormat="1" ht="15" x14ac:dyDescent="0.25">
      <c r="A372" s="384" t="s">
        <v>650</v>
      </c>
      <c r="B372" s="417" t="s">
        <v>189</v>
      </c>
      <c r="C372" s="416">
        <v>100</v>
      </c>
      <c r="D372" s="416">
        <v>8.25</v>
      </c>
      <c r="E372" s="429" t="s">
        <v>318</v>
      </c>
      <c r="F372" s="416">
        <v>8.25</v>
      </c>
      <c r="G372" s="416">
        <v>8.2463207995289007</v>
      </c>
      <c r="H372" s="417" t="s">
        <v>190</v>
      </c>
      <c r="I372" s="418">
        <v>70422.080000000002</v>
      </c>
      <c r="J372" s="418">
        <v>65000</v>
      </c>
      <c r="K372" s="418">
        <v>65000</v>
      </c>
      <c r="L372" s="385">
        <v>2</v>
      </c>
    </row>
    <row r="373" spans="1:12" s="383" customFormat="1" ht="15" x14ac:dyDescent="0.25">
      <c r="A373" s="384" t="s">
        <v>650</v>
      </c>
      <c r="B373" s="417" t="s">
        <v>189</v>
      </c>
      <c r="C373" s="416">
        <v>100</v>
      </c>
      <c r="D373" s="416">
        <v>8.25</v>
      </c>
      <c r="E373" s="429" t="s">
        <v>283</v>
      </c>
      <c r="F373" s="416">
        <v>8.25</v>
      </c>
      <c r="G373" s="416">
        <v>8.2454016717427994</v>
      </c>
      <c r="H373" s="417" t="s">
        <v>190</v>
      </c>
      <c r="I373" s="418">
        <v>585168.76</v>
      </c>
      <c r="J373" s="418">
        <v>540000</v>
      </c>
      <c r="K373" s="418">
        <v>540000</v>
      </c>
      <c r="L373" s="385">
        <v>4</v>
      </c>
    </row>
    <row r="374" spans="1:12" s="383" customFormat="1" ht="15" x14ac:dyDescent="0.25">
      <c r="A374" s="384" t="s">
        <v>320</v>
      </c>
      <c r="B374" s="417" t="s">
        <v>189</v>
      </c>
      <c r="C374" s="416">
        <v>100</v>
      </c>
      <c r="D374" s="416">
        <v>5</v>
      </c>
      <c r="E374" s="429" t="s">
        <v>651</v>
      </c>
      <c r="F374" s="416">
        <v>5</v>
      </c>
      <c r="G374" s="416">
        <v>5.0830825981974002</v>
      </c>
      <c r="H374" s="417" t="s">
        <v>190</v>
      </c>
      <c r="I374" s="418">
        <v>50847.22</v>
      </c>
      <c r="J374" s="418">
        <v>50000</v>
      </c>
      <c r="K374" s="418">
        <v>50000</v>
      </c>
      <c r="L374" s="385">
        <v>1</v>
      </c>
    </row>
    <row r="375" spans="1:12" s="383" customFormat="1" ht="15" x14ac:dyDescent="0.25">
      <c r="A375" s="384" t="s">
        <v>320</v>
      </c>
      <c r="B375" s="417" t="s">
        <v>189</v>
      </c>
      <c r="C375" s="416">
        <v>100</v>
      </c>
      <c r="D375" s="416">
        <v>5.75</v>
      </c>
      <c r="E375" s="429" t="s">
        <v>199</v>
      </c>
      <c r="F375" s="416">
        <v>5.75</v>
      </c>
      <c r="G375" s="416">
        <v>5.8321883593713002</v>
      </c>
      <c r="H375" s="417" t="s">
        <v>190</v>
      </c>
      <c r="I375" s="418">
        <v>1757623.87</v>
      </c>
      <c r="J375" s="418">
        <v>1708239.15</v>
      </c>
      <c r="K375" s="418">
        <v>1708239.15</v>
      </c>
      <c r="L375" s="385">
        <v>2</v>
      </c>
    </row>
    <row r="376" spans="1:12" s="383" customFormat="1" ht="15" x14ac:dyDescent="0.25">
      <c r="A376" s="384" t="s">
        <v>320</v>
      </c>
      <c r="B376" s="417" t="s">
        <v>189</v>
      </c>
      <c r="C376" s="416">
        <v>100</v>
      </c>
      <c r="D376" s="416">
        <v>6.5</v>
      </c>
      <c r="E376" s="429" t="s">
        <v>210</v>
      </c>
      <c r="F376" s="416">
        <v>6.5</v>
      </c>
      <c r="G376" s="416">
        <v>6.4994255776168002</v>
      </c>
      <c r="H376" s="417" t="s">
        <v>190</v>
      </c>
      <c r="I376" s="418">
        <v>106518.06</v>
      </c>
      <c r="J376" s="418">
        <v>100000</v>
      </c>
      <c r="K376" s="418">
        <v>100000</v>
      </c>
      <c r="L376" s="385">
        <v>1</v>
      </c>
    </row>
    <row r="377" spans="1:12" s="383" customFormat="1" ht="15" x14ac:dyDescent="0.25">
      <c r="A377" s="384" t="s">
        <v>320</v>
      </c>
      <c r="B377" s="417" t="s">
        <v>189</v>
      </c>
      <c r="C377" s="416">
        <v>100</v>
      </c>
      <c r="D377" s="416">
        <v>7</v>
      </c>
      <c r="E377" s="429" t="s">
        <v>318</v>
      </c>
      <c r="F377" s="416">
        <v>7</v>
      </c>
      <c r="G377" s="416">
        <v>6.9973404914320003</v>
      </c>
      <c r="H377" s="417" t="s">
        <v>190</v>
      </c>
      <c r="I377" s="418">
        <v>214155.56</v>
      </c>
      <c r="J377" s="418">
        <v>200000</v>
      </c>
      <c r="K377" s="418">
        <v>200000</v>
      </c>
      <c r="L377" s="385">
        <v>1</v>
      </c>
    </row>
    <row r="378" spans="1:12" s="383" customFormat="1" ht="15" x14ac:dyDescent="0.25">
      <c r="A378" s="384" t="s">
        <v>321</v>
      </c>
      <c r="B378" s="417" t="s">
        <v>189</v>
      </c>
      <c r="C378" s="416">
        <v>100</v>
      </c>
      <c r="D378" s="416">
        <v>8.75</v>
      </c>
      <c r="E378" s="429" t="s">
        <v>275</v>
      </c>
      <c r="F378" s="416">
        <v>8.75</v>
      </c>
      <c r="G378" s="416">
        <v>8.9381256840398997</v>
      </c>
      <c r="H378" s="417" t="s">
        <v>190</v>
      </c>
      <c r="I378" s="418">
        <v>10455.24</v>
      </c>
      <c r="J378" s="418">
        <v>10010</v>
      </c>
      <c r="K378" s="418">
        <v>10010</v>
      </c>
      <c r="L378" s="385">
        <v>1</v>
      </c>
    </row>
    <row r="379" spans="1:12" s="383" customFormat="1" ht="15" x14ac:dyDescent="0.25">
      <c r="A379" s="384" t="s">
        <v>652</v>
      </c>
      <c r="B379" s="417" t="s">
        <v>189</v>
      </c>
      <c r="C379" s="416">
        <v>100</v>
      </c>
      <c r="D379" s="416">
        <v>3.75</v>
      </c>
      <c r="E379" s="429" t="s">
        <v>214</v>
      </c>
      <c r="F379" s="416">
        <v>3.75</v>
      </c>
      <c r="G379" s="416">
        <v>3.8030647373198998</v>
      </c>
      <c r="H379" s="417" t="s">
        <v>190</v>
      </c>
      <c r="I379" s="418">
        <v>20187.5</v>
      </c>
      <c r="J379" s="418">
        <v>20000</v>
      </c>
      <c r="K379" s="418">
        <v>20000</v>
      </c>
      <c r="L379" s="385">
        <v>1</v>
      </c>
    </row>
    <row r="380" spans="1:12" s="383" customFormat="1" ht="15" x14ac:dyDescent="0.25">
      <c r="A380" s="384" t="s">
        <v>652</v>
      </c>
      <c r="B380" s="417" t="s">
        <v>189</v>
      </c>
      <c r="C380" s="416">
        <v>100</v>
      </c>
      <c r="D380" s="416">
        <v>6</v>
      </c>
      <c r="E380" s="429" t="s">
        <v>199</v>
      </c>
      <c r="F380" s="416">
        <v>6</v>
      </c>
      <c r="G380" s="416">
        <v>6.0894901304755997</v>
      </c>
      <c r="H380" s="417" t="s">
        <v>190</v>
      </c>
      <c r="I380" s="418">
        <v>123620</v>
      </c>
      <c r="J380" s="418">
        <v>120000</v>
      </c>
      <c r="K380" s="418">
        <v>120000</v>
      </c>
      <c r="L380" s="385">
        <v>2</v>
      </c>
    </row>
    <row r="381" spans="1:12" s="383" customFormat="1" ht="15" x14ac:dyDescent="0.25">
      <c r="A381" s="384" t="s">
        <v>652</v>
      </c>
      <c r="B381" s="417" t="s">
        <v>189</v>
      </c>
      <c r="C381" s="416">
        <v>100</v>
      </c>
      <c r="D381" s="416">
        <v>6.15</v>
      </c>
      <c r="E381" s="429" t="s">
        <v>346</v>
      </c>
      <c r="F381" s="416">
        <v>6.15</v>
      </c>
      <c r="G381" s="416">
        <v>6.241877769047</v>
      </c>
      <c r="H381" s="417" t="s">
        <v>190</v>
      </c>
      <c r="I381" s="418">
        <v>113476.46</v>
      </c>
      <c r="J381" s="418">
        <v>110000</v>
      </c>
      <c r="K381" s="418">
        <v>110000</v>
      </c>
      <c r="L381" s="385">
        <v>1</v>
      </c>
    </row>
    <row r="382" spans="1:12" s="383" customFormat="1" ht="15" x14ac:dyDescent="0.25">
      <c r="A382" s="384" t="s">
        <v>652</v>
      </c>
      <c r="B382" s="417" t="s">
        <v>189</v>
      </c>
      <c r="C382" s="416">
        <v>100</v>
      </c>
      <c r="D382" s="416">
        <v>7.25</v>
      </c>
      <c r="E382" s="429" t="s">
        <v>250</v>
      </c>
      <c r="F382" s="416">
        <v>7.25</v>
      </c>
      <c r="G382" s="416">
        <v>7.2478618133283002</v>
      </c>
      <c r="H382" s="417" t="s">
        <v>190</v>
      </c>
      <c r="I382" s="418">
        <v>32193.13</v>
      </c>
      <c r="J382" s="418">
        <v>30000</v>
      </c>
      <c r="K382" s="418">
        <v>30000</v>
      </c>
      <c r="L382" s="385">
        <v>1</v>
      </c>
    </row>
    <row r="383" spans="1:12" s="383" customFormat="1" ht="15" x14ac:dyDescent="0.25">
      <c r="A383" s="384" t="s">
        <v>652</v>
      </c>
      <c r="B383" s="417" t="s">
        <v>189</v>
      </c>
      <c r="C383" s="416">
        <v>100</v>
      </c>
      <c r="D383" s="416">
        <v>7.5</v>
      </c>
      <c r="E383" s="429" t="s">
        <v>311</v>
      </c>
      <c r="F383" s="416">
        <v>7.5</v>
      </c>
      <c r="G383" s="416">
        <v>7.4984755675342001</v>
      </c>
      <c r="H383" s="417" t="s">
        <v>190</v>
      </c>
      <c r="I383" s="418">
        <v>860333.33</v>
      </c>
      <c r="J383" s="418">
        <v>800000</v>
      </c>
      <c r="K383" s="418">
        <v>800000</v>
      </c>
      <c r="L383" s="385">
        <v>1</v>
      </c>
    </row>
    <row r="384" spans="1:12" s="383" customFormat="1" ht="15" x14ac:dyDescent="0.25">
      <c r="A384" s="384" t="s">
        <v>268</v>
      </c>
      <c r="B384" s="417" t="s">
        <v>189</v>
      </c>
      <c r="C384" s="416">
        <v>100</v>
      </c>
      <c r="D384" s="416">
        <v>6.75</v>
      </c>
      <c r="E384" s="429" t="s">
        <v>199</v>
      </c>
      <c r="F384" s="416">
        <v>6.75</v>
      </c>
      <c r="G384" s="416">
        <v>6.8632593981492001</v>
      </c>
      <c r="H384" s="417" t="s">
        <v>190</v>
      </c>
      <c r="I384" s="418">
        <v>1550906.25</v>
      </c>
      <c r="J384" s="418">
        <v>1500000</v>
      </c>
      <c r="K384" s="418">
        <v>1500000</v>
      </c>
      <c r="L384" s="385">
        <v>1</v>
      </c>
    </row>
    <row r="385" spans="1:12" s="383" customFormat="1" ht="15" x14ac:dyDescent="0.25">
      <c r="A385" s="384" t="s">
        <v>653</v>
      </c>
      <c r="B385" s="417" t="s">
        <v>189</v>
      </c>
      <c r="C385" s="416">
        <v>100</v>
      </c>
      <c r="D385" s="416">
        <v>2.7315999999999998</v>
      </c>
      <c r="E385" s="429" t="s">
        <v>202</v>
      </c>
      <c r="F385" s="416">
        <v>2.7315999999999998</v>
      </c>
      <c r="G385" s="416">
        <v>2.750044968938</v>
      </c>
      <c r="H385" s="417" t="s">
        <v>190</v>
      </c>
      <c r="I385" s="418">
        <v>2534524.39</v>
      </c>
      <c r="J385" s="418">
        <v>2500000</v>
      </c>
      <c r="K385" s="418">
        <v>2500000</v>
      </c>
      <c r="L385" s="385">
        <v>1</v>
      </c>
    </row>
    <row r="386" spans="1:12" s="383" customFormat="1" ht="15.6" x14ac:dyDescent="0.3">
      <c r="A386" s="386" t="s">
        <v>195</v>
      </c>
      <c r="B386" s="421" t="s">
        <v>195</v>
      </c>
      <c r="C386" s="420" t="s">
        <v>195</v>
      </c>
      <c r="D386" s="420" t="s">
        <v>195</v>
      </c>
      <c r="E386" s="430" t="s">
        <v>195</v>
      </c>
      <c r="F386" s="420" t="s">
        <v>195</v>
      </c>
      <c r="G386" s="420" t="s">
        <v>195</v>
      </c>
      <c r="H386" s="421" t="s">
        <v>195</v>
      </c>
      <c r="I386" s="422">
        <v>210525398.83000001</v>
      </c>
      <c r="J386" s="422">
        <v>205365634.71000001</v>
      </c>
      <c r="K386" s="422">
        <v>205492392.49000001</v>
      </c>
      <c r="L386" s="387">
        <v>123</v>
      </c>
    </row>
    <row r="387" spans="1:12" s="383" customFormat="1" ht="15.6" x14ac:dyDescent="0.3">
      <c r="A387" s="386" t="s">
        <v>126</v>
      </c>
      <c r="B387" s="421"/>
      <c r="C387" s="420"/>
      <c r="D387" s="420"/>
      <c r="E387" s="430"/>
      <c r="F387" s="420"/>
      <c r="G387" s="420"/>
      <c r="H387" s="421"/>
      <c r="I387" s="422"/>
      <c r="J387" s="422"/>
      <c r="K387" s="422"/>
      <c r="L387" s="387"/>
    </row>
    <row r="388" spans="1:12" s="383" customFormat="1" ht="15" x14ac:dyDescent="0.25">
      <c r="A388" s="384" t="s">
        <v>209</v>
      </c>
      <c r="B388" s="417" t="s">
        <v>189</v>
      </c>
      <c r="C388" s="416">
        <v>100</v>
      </c>
      <c r="D388" s="416">
        <v>5.5</v>
      </c>
      <c r="E388" s="429" t="s">
        <v>634</v>
      </c>
      <c r="F388" s="416">
        <v>5.5</v>
      </c>
      <c r="G388" s="416">
        <v>5.5696444398093998</v>
      </c>
      <c r="H388" s="417" t="s">
        <v>190</v>
      </c>
      <c r="I388" s="418">
        <v>1029638.89</v>
      </c>
      <c r="J388" s="418">
        <v>1000000</v>
      </c>
      <c r="K388" s="418">
        <v>1000000</v>
      </c>
      <c r="L388" s="385">
        <v>1</v>
      </c>
    </row>
    <row r="389" spans="1:12" s="383" customFormat="1" ht="15" x14ac:dyDescent="0.25">
      <c r="A389" s="384" t="s">
        <v>209</v>
      </c>
      <c r="B389" s="417" t="s">
        <v>189</v>
      </c>
      <c r="C389" s="416">
        <v>100</v>
      </c>
      <c r="D389" s="416">
        <v>5.65</v>
      </c>
      <c r="E389" s="429" t="s">
        <v>210</v>
      </c>
      <c r="F389" s="416">
        <v>5.65</v>
      </c>
      <c r="G389" s="416">
        <v>5.6495647980532002</v>
      </c>
      <c r="H389" s="417" t="s">
        <v>190</v>
      </c>
      <c r="I389" s="418">
        <v>1056656.94</v>
      </c>
      <c r="J389" s="418">
        <v>1000000</v>
      </c>
      <c r="K389" s="418">
        <v>1000000</v>
      </c>
      <c r="L389" s="385">
        <v>1</v>
      </c>
    </row>
    <row r="390" spans="1:12" s="383" customFormat="1" ht="15" x14ac:dyDescent="0.25">
      <c r="A390" s="384" t="s">
        <v>209</v>
      </c>
      <c r="B390" s="417" t="s">
        <v>189</v>
      </c>
      <c r="C390" s="416">
        <v>100</v>
      </c>
      <c r="D390" s="416">
        <v>5.95</v>
      </c>
      <c r="E390" s="429" t="s">
        <v>199</v>
      </c>
      <c r="F390" s="416">
        <v>5.95</v>
      </c>
      <c r="G390" s="416">
        <v>6.0380049231727</v>
      </c>
      <c r="H390" s="417" t="s">
        <v>190</v>
      </c>
      <c r="I390" s="418">
        <v>2059830.56</v>
      </c>
      <c r="J390" s="418">
        <v>2000000</v>
      </c>
      <c r="K390" s="418">
        <v>2000000</v>
      </c>
      <c r="L390" s="385">
        <v>1</v>
      </c>
    </row>
    <row r="391" spans="1:12" s="383" customFormat="1" ht="15" x14ac:dyDescent="0.25">
      <c r="A391" s="384" t="s">
        <v>209</v>
      </c>
      <c r="B391" s="417" t="s">
        <v>189</v>
      </c>
      <c r="C391" s="416">
        <v>100</v>
      </c>
      <c r="D391" s="416">
        <v>6.15</v>
      </c>
      <c r="E391" s="429" t="s">
        <v>459</v>
      </c>
      <c r="F391" s="416">
        <v>6.15</v>
      </c>
      <c r="G391" s="416">
        <v>6.1463987380422003</v>
      </c>
      <c r="H391" s="417" t="s">
        <v>190</v>
      </c>
      <c r="I391" s="418">
        <v>2125391.67</v>
      </c>
      <c r="J391" s="418">
        <v>2000000</v>
      </c>
      <c r="K391" s="418">
        <v>2000000</v>
      </c>
      <c r="L391" s="385">
        <v>1</v>
      </c>
    </row>
    <row r="392" spans="1:12" s="383" customFormat="1" ht="15" x14ac:dyDescent="0.25">
      <c r="A392" s="384" t="s">
        <v>209</v>
      </c>
      <c r="B392" s="417" t="s">
        <v>189</v>
      </c>
      <c r="C392" s="416">
        <v>100</v>
      </c>
      <c r="D392" s="416">
        <v>6.25</v>
      </c>
      <c r="E392" s="429" t="s">
        <v>283</v>
      </c>
      <c r="F392" s="416">
        <v>6.25</v>
      </c>
      <c r="G392" s="416">
        <v>6.2473436252225998</v>
      </c>
      <c r="H392" s="417" t="s">
        <v>190</v>
      </c>
      <c r="I392" s="418">
        <v>1063368.06</v>
      </c>
      <c r="J392" s="418">
        <v>1000000</v>
      </c>
      <c r="K392" s="418">
        <v>1000000</v>
      </c>
      <c r="L392" s="385">
        <v>1</v>
      </c>
    </row>
    <row r="393" spans="1:12" s="383" customFormat="1" ht="15" x14ac:dyDescent="0.25">
      <c r="A393" s="384" t="s">
        <v>209</v>
      </c>
      <c r="B393" s="417" t="s">
        <v>189</v>
      </c>
      <c r="C393" s="416">
        <v>101.1326</v>
      </c>
      <c r="D393" s="416">
        <v>5.95</v>
      </c>
      <c r="E393" s="429" t="s">
        <v>654</v>
      </c>
      <c r="F393" s="416">
        <v>3.4</v>
      </c>
      <c r="G393" s="416">
        <v>3.4316631971119</v>
      </c>
      <c r="H393" s="417" t="s">
        <v>190</v>
      </c>
      <c r="I393" s="418">
        <v>2059830.56</v>
      </c>
      <c r="J393" s="418">
        <v>2000000</v>
      </c>
      <c r="K393" s="418">
        <v>2022651.36</v>
      </c>
      <c r="L393" s="385">
        <v>1</v>
      </c>
    </row>
    <row r="394" spans="1:12" s="383" customFormat="1" ht="15" x14ac:dyDescent="0.25">
      <c r="A394" s="384" t="s">
        <v>211</v>
      </c>
      <c r="B394" s="417" t="s">
        <v>189</v>
      </c>
      <c r="C394" s="416">
        <v>99.986699999999999</v>
      </c>
      <c r="D394" s="416">
        <v>6.7</v>
      </c>
      <c r="E394" s="429" t="s">
        <v>278</v>
      </c>
      <c r="F394" s="416">
        <v>6.5</v>
      </c>
      <c r="G394" s="416">
        <v>6.6104249386516001</v>
      </c>
      <c r="H394" s="417" t="s">
        <v>190</v>
      </c>
      <c r="I394" s="418">
        <v>2134372.2200000002</v>
      </c>
      <c r="J394" s="418">
        <v>2000000</v>
      </c>
      <c r="K394" s="418">
        <v>1999734.6</v>
      </c>
      <c r="L394" s="385">
        <v>1</v>
      </c>
    </row>
    <row r="395" spans="1:12" s="383" customFormat="1" ht="15" x14ac:dyDescent="0.25">
      <c r="A395" s="384" t="s">
        <v>211</v>
      </c>
      <c r="B395" s="417" t="s">
        <v>189</v>
      </c>
      <c r="C395" s="416">
        <v>100</v>
      </c>
      <c r="D395" s="416">
        <v>2.7320000000000002</v>
      </c>
      <c r="E395" s="429" t="s">
        <v>397</v>
      </c>
      <c r="F395" s="416">
        <v>2.7320000000000002</v>
      </c>
      <c r="G395" s="416">
        <v>2.7499275832615999</v>
      </c>
      <c r="H395" s="417" t="s">
        <v>190</v>
      </c>
      <c r="I395" s="418">
        <v>5070956.1100000003</v>
      </c>
      <c r="J395" s="418">
        <v>5000000</v>
      </c>
      <c r="K395" s="418">
        <v>5000000</v>
      </c>
      <c r="L395" s="385">
        <v>1</v>
      </c>
    </row>
    <row r="396" spans="1:12" s="383" customFormat="1" ht="15" x14ac:dyDescent="0.25">
      <c r="A396" s="384" t="s">
        <v>211</v>
      </c>
      <c r="B396" s="417" t="s">
        <v>189</v>
      </c>
      <c r="C396" s="416">
        <v>100</v>
      </c>
      <c r="D396" s="416">
        <v>3.2505999999999999</v>
      </c>
      <c r="E396" s="429" t="s">
        <v>318</v>
      </c>
      <c r="F396" s="416">
        <v>3.2505999999999999</v>
      </c>
      <c r="G396" s="416">
        <v>3.2500193743293999</v>
      </c>
      <c r="H396" s="417" t="s">
        <v>190</v>
      </c>
      <c r="I396" s="418">
        <v>1613854.97</v>
      </c>
      <c r="J396" s="418">
        <v>1562500</v>
      </c>
      <c r="K396" s="418">
        <v>1562500</v>
      </c>
      <c r="L396" s="385">
        <v>1</v>
      </c>
    </row>
    <row r="397" spans="1:12" s="383" customFormat="1" ht="15" x14ac:dyDescent="0.25">
      <c r="A397" s="384" t="s">
        <v>211</v>
      </c>
      <c r="B397" s="417" t="s">
        <v>189</v>
      </c>
      <c r="C397" s="416">
        <v>100</v>
      </c>
      <c r="D397" s="416">
        <v>4.95</v>
      </c>
      <c r="E397" s="429" t="s">
        <v>334</v>
      </c>
      <c r="F397" s="416">
        <v>4.95</v>
      </c>
      <c r="G397" s="416">
        <v>5.0060749444586996</v>
      </c>
      <c r="H397" s="417" t="s">
        <v>190</v>
      </c>
      <c r="I397" s="418">
        <v>1026812.5</v>
      </c>
      <c r="J397" s="418">
        <v>1000000</v>
      </c>
      <c r="K397" s="418">
        <v>1000000</v>
      </c>
      <c r="L397" s="385">
        <v>1</v>
      </c>
    </row>
    <row r="398" spans="1:12" s="383" customFormat="1" ht="15" x14ac:dyDescent="0.25">
      <c r="A398" s="384" t="s">
        <v>211</v>
      </c>
      <c r="B398" s="417" t="s">
        <v>189</v>
      </c>
      <c r="C398" s="416">
        <v>100.06699999999999</v>
      </c>
      <c r="D398" s="416">
        <v>6.25</v>
      </c>
      <c r="E398" s="429" t="s">
        <v>655</v>
      </c>
      <c r="F398" s="416">
        <v>5.95</v>
      </c>
      <c r="G398" s="416">
        <v>6.0299986115811004</v>
      </c>
      <c r="H398" s="417" t="s">
        <v>190</v>
      </c>
      <c r="I398" s="418">
        <v>2126736.11</v>
      </c>
      <c r="J398" s="418">
        <v>2000000</v>
      </c>
      <c r="K398" s="418">
        <v>2001340.37</v>
      </c>
      <c r="L398" s="385">
        <v>1</v>
      </c>
    </row>
    <row r="399" spans="1:12" s="383" customFormat="1" ht="15" x14ac:dyDescent="0.25">
      <c r="A399" s="384" t="s">
        <v>211</v>
      </c>
      <c r="B399" s="417" t="s">
        <v>189</v>
      </c>
      <c r="C399" s="416">
        <v>101.1202</v>
      </c>
      <c r="D399" s="416">
        <v>7.2</v>
      </c>
      <c r="E399" s="429" t="s">
        <v>269</v>
      </c>
      <c r="F399" s="416">
        <v>2.9</v>
      </c>
      <c r="G399" s="416">
        <v>2.9307380013799</v>
      </c>
      <c r="H399" s="417" t="s">
        <v>190</v>
      </c>
      <c r="I399" s="418">
        <v>1072200</v>
      </c>
      <c r="J399" s="418">
        <v>1000000</v>
      </c>
      <c r="K399" s="418">
        <v>1011201.88</v>
      </c>
      <c r="L399" s="385">
        <v>1</v>
      </c>
    </row>
    <row r="400" spans="1:12" s="383" customFormat="1" ht="15" x14ac:dyDescent="0.25">
      <c r="A400" s="384" t="s">
        <v>656</v>
      </c>
      <c r="B400" s="417" t="s">
        <v>189</v>
      </c>
      <c r="C400" s="416">
        <v>100</v>
      </c>
      <c r="D400" s="416">
        <v>2.4769999999999999</v>
      </c>
      <c r="E400" s="429" t="s">
        <v>201</v>
      </c>
      <c r="F400" s="416">
        <v>2.4769999999999999</v>
      </c>
      <c r="G400" s="416">
        <v>2.5000167404818998</v>
      </c>
      <c r="H400" s="417" t="s">
        <v>190</v>
      </c>
      <c r="I400" s="418">
        <v>402504.52</v>
      </c>
      <c r="J400" s="418">
        <v>400000</v>
      </c>
      <c r="K400" s="418">
        <v>400000</v>
      </c>
      <c r="L400" s="385">
        <v>1</v>
      </c>
    </row>
    <row r="401" spans="1:12" s="383" customFormat="1" ht="15.6" x14ac:dyDescent="0.3">
      <c r="A401" s="386" t="s">
        <v>195</v>
      </c>
      <c r="B401" s="421" t="s">
        <v>195</v>
      </c>
      <c r="C401" s="420" t="s">
        <v>195</v>
      </c>
      <c r="D401" s="420" t="s">
        <v>195</v>
      </c>
      <c r="E401" s="430" t="s">
        <v>195</v>
      </c>
      <c r="F401" s="420" t="s">
        <v>195</v>
      </c>
      <c r="G401" s="420" t="s">
        <v>195</v>
      </c>
      <c r="H401" s="421" t="s">
        <v>195</v>
      </c>
      <c r="I401" s="422">
        <v>22842153.109999999</v>
      </c>
      <c r="J401" s="422">
        <v>21962500</v>
      </c>
      <c r="K401" s="422">
        <v>21997428.210000001</v>
      </c>
      <c r="L401" s="387">
        <v>13</v>
      </c>
    </row>
    <row r="402" spans="1:12" s="383" customFormat="1" ht="15.6" x14ac:dyDescent="0.3">
      <c r="A402" s="386" t="s">
        <v>127</v>
      </c>
      <c r="B402" s="421"/>
      <c r="C402" s="420"/>
      <c r="D402" s="420"/>
      <c r="E402" s="430"/>
      <c r="F402" s="420"/>
      <c r="G402" s="420"/>
      <c r="H402" s="421"/>
      <c r="I402" s="422"/>
      <c r="J402" s="422"/>
      <c r="K402" s="422"/>
      <c r="L402" s="387"/>
    </row>
    <row r="403" spans="1:12" s="383" customFormat="1" ht="15" x14ac:dyDescent="0.25">
      <c r="A403" s="384" t="s">
        <v>196</v>
      </c>
      <c r="B403" s="417" t="s">
        <v>189</v>
      </c>
      <c r="C403" s="416">
        <v>95.450199999999995</v>
      </c>
      <c r="D403" s="416"/>
      <c r="E403" s="429" t="s">
        <v>192</v>
      </c>
      <c r="F403" s="416">
        <v>4.78</v>
      </c>
      <c r="G403" s="416">
        <v>4.7803124270710997</v>
      </c>
      <c r="H403" s="417" t="s">
        <v>190</v>
      </c>
      <c r="I403" s="418">
        <v>17500000</v>
      </c>
      <c r="J403" s="418">
        <v>17500000</v>
      </c>
      <c r="K403" s="418">
        <v>16703777.33</v>
      </c>
      <c r="L403" s="385">
        <v>1</v>
      </c>
    </row>
    <row r="404" spans="1:12" s="383" customFormat="1" ht="15" x14ac:dyDescent="0.25">
      <c r="A404" s="384" t="s">
        <v>196</v>
      </c>
      <c r="B404" s="417" t="s">
        <v>189</v>
      </c>
      <c r="C404" s="416">
        <v>95.462299999999999</v>
      </c>
      <c r="D404" s="416"/>
      <c r="E404" s="429" t="s">
        <v>212</v>
      </c>
      <c r="F404" s="416">
        <v>4.78</v>
      </c>
      <c r="G404" s="416">
        <v>4.7806249080783996</v>
      </c>
      <c r="H404" s="417" t="s">
        <v>190</v>
      </c>
      <c r="I404" s="418">
        <v>2000000</v>
      </c>
      <c r="J404" s="418">
        <v>2000000</v>
      </c>
      <c r="K404" s="418">
        <v>1909245.1</v>
      </c>
      <c r="L404" s="385">
        <v>1</v>
      </c>
    </row>
    <row r="405" spans="1:12" s="383" customFormat="1" ht="15" x14ac:dyDescent="0.25">
      <c r="A405" s="384" t="s">
        <v>196</v>
      </c>
      <c r="B405" s="417" t="s">
        <v>189</v>
      </c>
      <c r="C405" s="416">
        <v>95.474400000000003</v>
      </c>
      <c r="D405" s="416"/>
      <c r="E405" s="429" t="s">
        <v>213</v>
      </c>
      <c r="F405" s="416">
        <v>4.78</v>
      </c>
      <c r="G405" s="416">
        <v>4.7809374430372999</v>
      </c>
      <c r="H405" s="417" t="s">
        <v>190</v>
      </c>
      <c r="I405" s="418">
        <v>60000</v>
      </c>
      <c r="J405" s="418">
        <v>60000</v>
      </c>
      <c r="K405" s="418">
        <v>57284.61</v>
      </c>
      <c r="L405" s="385">
        <v>1</v>
      </c>
    </row>
    <row r="406" spans="1:12" s="383" customFormat="1" ht="15" x14ac:dyDescent="0.25">
      <c r="A406" s="384" t="s">
        <v>196</v>
      </c>
      <c r="B406" s="417" t="s">
        <v>189</v>
      </c>
      <c r="C406" s="416">
        <v>98.039199999999994</v>
      </c>
      <c r="D406" s="416"/>
      <c r="E406" s="429" t="s">
        <v>207</v>
      </c>
      <c r="F406" s="416">
        <v>4</v>
      </c>
      <c r="G406" s="416">
        <v>4.0399999999998997</v>
      </c>
      <c r="H406" s="417" t="s">
        <v>190</v>
      </c>
      <c r="I406" s="418">
        <v>5000000</v>
      </c>
      <c r="J406" s="418">
        <v>5000000</v>
      </c>
      <c r="K406" s="418">
        <v>4901960.79</v>
      </c>
      <c r="L406" s="385">
        <v>2</v>
      </c>
    </row>
    <row r="407" spans="1:12" s="383" customFormat="1" ht="15" x14ac:dyDescent="0.25">
      <c r="A407" s="384" t="s">
        <v>196</v>
      </c>
      <c r="B407" s="417" t="s">
        <v>189</v>
      </c>
      <c r="C407" s="416">
        <v>98.978099999999998</v>
      </c>
      <c r="D407" s="416"/>
      <c r="E407" s="429" t="s">
        <v>657</v>
      </c>
      <c r="F407" s="416">
        <v>3.54</v>
      </c>
      <c r="G407" s="416">
        <v>3.5846012063038999</v>
      </c>
      <c r="H407" s="417" t="s">
        <v>190</v>
      </c>
      <c r="I407" s="418">
        <v>50000000</v>
      </c>
      <c r="J407" s="418">
        <v>50000000</v>
      </c>
      <c r="K407" s="418">
        <v>49489025.810000002</v>
      </c>
      <c r="L407" s="385">
        <v>1</v>
      </c>
    </row>
    <row r="408" spans="1:12" s="383" customFormat="1" ht="15" x14ac:dyDescent="0.25">
      <c r="A408" s="384" t="s">
        <v>196</v>
      </c>
      <c r="B408" s="417" t="s">
        <v>189</v>
      </c>
      <c r="C408" s="416">
        <v>99.137900000000002</v>
      </c>
      <c r="D408" s="416"/>
      <c r="E408" s="429" t="s">
        <v>201</v>
      </c>
      <c r="F408" s="416">
        <v>3.44</v>
      </c>
      <c r="G408" s="416">
        <v>3.4844628290165001</v>
      </c>
      <c r="H408" s="417" t="s">
        <v>190</v>
      </c>
      <c r="I408" s="418">
        <v>6520000</v>
      </c>
      <c r="J408" s="418">
        <v>6520000</v>
      </c>
      <c r="K408" s="418">
        <v>6463793.7300000004</v>
      </c>
      <c r="L408" s="385">
        <v>4</v>
      </c>
    </row>
    <row r="409" spans="1:12" s="383" customFormat="1" ht="15" x14ac:dyDescent="0.25">
      <c r="A409" s="384" t="s">
        <v>196</v>
      </c>
      <c r="B409" s="417" t="s">
        <v>189</v>
      </c>
      <c r="C409" s="416">
        <v>99.147300000000001</v>
      </c>
      <c r="D409" s="416"/>
      <c r="E409" s="429" t="s">
        <v>214</v>
      </c>
      <c r="F409" s="416">
        <v>3.44</v>
      </c>
      <c r="G409" s="416">
        <v>3.4846309694081001</v>
      </c>
      <c r="H409" s="417" t="s">
        <v>190</v>
      </c>
      <c r="I409" s="418">
        <v>5000000</v>
      </c>
      <c r="J409" s="418">
        <v>5000000</v>
      </c>
      <c r="K409" s="418">
        <v>4957366.6500000004</v>
      </c>
      <c r="L409" s="385">
        <v>1</v>
      </c>
    </row>
    <row r="410" spans="1:12" s="383" customFormat="1" ht="15" x14ac:dyDescent="0.25">
      <c r="A410" s="384" t="s">
        <v>196</v>
      </c>
      <c r="B410" s="417" t="s">
        <v>189</v>
      </c>
      <c r="C410" s="416">
        <v>99.721199999999996</v>
      </c>
      <c r="D410" s="416"/>
      <c r="E410" s="429" t="s">
        <v>297</v>
      </c>
      <c r="F410" s="416">
        <v>2.96</v>
      </c>
      <c r="G410" s="416">
        <v>2.9999897498745001</v>
      </c>
      <c r="H410" s="417" t="s">
        <v>190</v>
      </c>
      <c r="I410" s="418">
        <v>2000000</v>
      </c>
      <c r="J410" s="418">
        <v>2000000</v>
      </c>
      <c r="K410" s="418">
        <v>1994424.48</v>
      </c>
      <c r="L410" s="385">
        <v>1</v>
      </c>
    </row>
    <row r="411" spans="1:12" s="383" customFormat="1" ht="15" x14ac:dyDescent="0.25">
      <c r="A411" s="384" t="s">
        <v>196</v>
      </c>
      <c r="B411" s="417" t="s">
        <v>189</v>
      </c>
      <c r="C411" s="416">
        <v>99.740200000000002</v>
      </c>
      <c r="D411" s="416"/>
      <c r="E411" s="429" t="s">
        <v>636</v>
      </c>
      <c r="F411" s="416">
        <v>2.93</v>
      </c>
      <c r="G411" s="416">
        <v>2.9694247419664999</v>
      </c>
      <c r="H411" s="417" t="s">
        <v>190</v>
      </c>
      <c r="I411" s="418">
        <v>50000000</v>
      </c>
      <c r="J411" s="418">
        <v>50000000</v>
      </c>
      <c r="K411" s="418">
        <v>49870116.049999997</v>
      </c>
      <c r="L411" s="385">
        <v>1</v>
      </c>
    </row>
    <row r="412" spans="1:12" s="383" customFormat="1" ht="15" x14ac:dyDescent="0.25">
      <c r="A412" s="384" t="s">
        <v>196</v>
      </c>
      <c r="B412" s="417" t="s">
        <v>189</v>
      </c>
      <c r="C412" s="416">
        <v>99.758099999999999</v>
      </c>
      <c r="D412" s="416"/>
      <c r="E412" s="429" t="s">
        <v>208</v>
      </c>
      <c r="F412" s="416">
        <v>2.91</v>
      </c>
      <c r="G412" s="416">
        <v>2.9491275748008001</v>
      </c>
      <c r="H412" s="417" t="s">
        <v>190</v>
      </c>
      <c r="I412" s="418">
        <v>20000000</v>
      </c>
      <c r="J412" s="418">
        <v>20000000</v>
      </c>
      <c r="K412" s="418">
        <v>19951617.329999998</v>
      </c>
      <c r="L412" s="385">
        <v>1</v>
      </c>
    </row>
    <row r="413" spans="1:12" s="383" customFormat="1" ht="15.6" x14ac:dyDescent="0.3">
      <c r="A413" s="386" t="s">
        <v>195</v>
      </c>
      <c r="B413" s="421" t="s">
        <v>195</v>
      </c>
      <c r="C413" s="420" t="s">
        <v>195</v>
      </c>
      <c r="D413" s="420" t="s">
        <v>195</v>
      </c>
      <c r="E413" s="430" t="s">
        <v>195</v>
      </c>
      <c r="F413" s="420" t="s">
        <v>195</v>
      </c>
      <c r="G413" s="420" t="s">
        <v>195</v>
      </c>
      <c r="H413" s="421" t="s">
        <v>195</v>
      </c>
      <c r="I413" s="422">
        <v>158080000</v>
      </c>
      <c r="J413" s="422">
        <v>158080000</v>
      </c>
      <c r="K413" s="422">
        <v>156298611.88</v>
      </c>
      <c r="L413" s="387">
        <v>14</v>
      </c>
    </row>
    <row r="414" spans="1:12" s="383" customFormat="1" ht="15.6" x14ac:dyDescent="0.3">
      <c r="A414" s="386" t="s">
        <v>658</v>
      </c>
      <c r="B414" s="421"/>
      <c r="C414" s="420"/>
      <c r="D414" s="420"/>
      <c r="E414" s="430"/>
      <c r="F414" s="420"/>
      <c r="G414" s="420"/>
      <c r="H414" s="421"/>
      <c r="I414" s="422"/>
      <c r="J414" s="422"/>
      <c r="K414" s="422"/>
      <c r="L414" s="387"/>
    </row>
    <row r="415" spans="1:12" s="383" customFormat="1" ht="15" x14ac:dyDescent="0.25">
      <c r="A415" s="384" t="s">
        <v>659</v>
      </c>
      <c r="B415" s="417" t="s">
        <v>189</v>
      </c>
      <c r="C415" s="416">
        <v>100</v>
      </c>
      <c r="D415" s="416">
        <v>6.85</v>
      </c>
      <c r="E415" s="429" t="s">
        <v>199</v>
      </c>
      <c r="F415" s="416">
        <v>6.85</v>
      </c>
      <c r="G415" s="416">
        <v>6.9666398778297003</v>
      </c>
      <c r="H415" s="417" t="s">
        <v>190</v>
      </c>
      <c r="I415" s="418">
        <v>97071.87</v>
      </c>
      <c r="J415" s="418">
        <v>93840</v>
      </c>
      <c r="K415" s="418">
        <v>93840</v>
      </c>
      <c r="L415" s="385">
        <v>2</v>
      </c>
    </row>
    <row r="416" spans="1:12" s="383" customFormat="1" ht="15" x14ac:dyDescent="0.25">
      <c r="A416" s="384" t="s">
        <v>659</v>
      </c>
      <c r="B416" s="417" t="s">
        <v>189</v>
      </c>
      <c r="C416" s="416">
        <v>100</v>
      </c>
      <c r="D416" s="416">
        <v>7.25</v>
      </c>
      <c r="E416" s="429" t="s">
        <v>283</v>
      </c>
      <c r="F416" s="416">
        <v>7.25</v>
      </c>
      <c r="G416" s="416">
        <v>7.2464372759676996</v>
      </c>
      <c r="H416" s="417" t="s">
        <v>190</v>
      </c>
      <c r="I416" s="418">
        <v>193231.25</v>
      </c>
      <c r="J416" s="418">
        <v>180000</v>
      </c>
      <c r="K416" s="418">
        <v>180000</v>
      </c>
      <c r="L416" s="385">
        <v>1</v>
      </c>
    </row>
    <row r="417" spans="1:12" s="383" customFormat="1" ht="15" x14ac:dyDescent="0.25">
      <c r="A417" s="384" t="s">
        <v>659</v>
      </c>
      <c r="B417" s="417" t="s">
        <v>189</v>
      </c>
      <c r="C417" s="416">
        <v>100</v>
      </c>
      <c r="D417" s="416">
        <v>7.6</v>
      </c>
      <c r="E417" s="429" t="s">
        <v>250</v>
      </c>
      <c r="F417" s="416">
        <v>7.6</v>
      </c>
      <c r="G417" s="416">
        <v>7.5976530381172003</v>
      </c>
      <c r="H417" s="417" t="s">
        <v>190</v>
      </c>
      <c r="I417" s="418">
        <v>269158.33</v>
      </c>
      <c r="J417" s="418">
        <v>250000</v>
      </c>
      <c r="K417" s="418">
        <v>250000</v>
      </c>
      <c r="L417" s="385">
        <v>1</v>
      </c>
    </row>
    <row r="418" spans="1:12" s="383" customFormat="1" ht="15" x14ac:dyDescent="0.25">
      <c r="A418" s="384" t="s">
        <v>659</v>
      </c>
      <c r="B418" s="417" t="s">
        <v>189</v>
      </c>
      <c r="C418" s="416">
        <v>100</v>
      </c>
      <c r="D418" s="416">
        <v>7.7</v>
      </c>
      <c r="E418" s="429" t="s">
        <v>318</v>
      </c>
      <c r="F418" s="416">
        <v>7.7</v>
      </c>
      <c r="G418" s="416">
        <v>7.6967893010754</v>
      </c>
      <c r="H418" s="417" t="s">
        <v>190</v>
      </c>
      <c r="I418" s="418">
        <v>53892.78</v>
      </c>
      <c r="J418" s="418">
        <v>50000</v>
      </c>
      <c r="K418" s="418">
        <v>50000</v>
      </c>
      <c r="L418" s="385">
        <v>1</v>
      </c>
    </row>
    <row r="419" spans="1:12" s="383" customFormat="1" ht="15" x14ac:dyDescent="0.25">
      <c r="A419" s="384" t="s">
        <v>659</v>
      </c>
      <c r="B419" s="417" t="s">
        <v>189</v>
      </c>
      <c r="C419" s="416">
        <v>100</v>
      </c>
      <c r="D419" s="416">
        <v>7.7</v>
      </c>
      <c r="E419" s="429" t="s">
        <v>283</v>
      </c>
      <c r="F419" s="416">
        <v>7.7</v>
      </c>
      <c r="G419" s="416">
        <v>7.6959871755088001</v>
      </c>
      <c r="H419" s="417" t="s">
        <v>190</v>
      </c>
      <c r="I419" s="418">
        <v>161710.42000000001</v>
      </c>
      <c r="J419" s="418">
        <v>150000</v>
      </c>
      <c r="K419" s="418">
        <v>150000</v>
      </c>
      <c r="L419" s="385">
        <v>1</v>
      </c>
    </row>
    <row r="420" spans="1:12" s="383" customFormat="1" ht="15.6" x14ac:dyDescent="0.3">
      <c r="A420" s="386" t="s">
        <v>195</v>
      </c>
      <c r="B420" s="421" t="s">
        <v>195</v>
      </c>
      <c r="C420" s="420" t="s">
        <v>195</v>
      </c>
      <c r="D420" s="420" t="s">
        <v>195</v>
      </c>
      <c r="E420" s="430" t="s">
        <v>195</v>
      </c>
      <c r="F420" s="420" t="s">
        <v>195</v>
      </c>
      <c r="G420" s="420" t="s">
        <v>195</v>
      </c>
      <c r="H420" s="421" t="s">
        <v>195</v>
      </c>
      <c r="I420" s="422">
        <v>775064.65</v>
      </c>
      <c r="J420" s="422">
        <v>723840</v>
      </c>
      <c r="K420" s="422">
        <v>723840</v>
      </c>
      <c r="L420" s="387">
        <v>6</v>
      </c>
    </row>
    <row r="421" spans="1:12" s="383" customFormat="1" ht="15.6" x14ac:dyDescent="0.3">
      <c r="A421" s="386" t="s">
        <v>128</v>
      </c>
      <c r="B421" s="421"/>
      <c r="C421" s="420"/>
      <c r="D421" s="420"/>
      <c r="E421" s="430"/>
      <c r="F421" s="420"/>
      <c r="G421" s="420"/>
      <c r="H421" s="421"/>
      <c r="I421" s="422"/>
      <c r="J421" s="422"/>
      <c r="K421" s="422"/>
      <c r="L421" s="387"/>
    </row>
    <row r="422" spans="1:12" s="383" customFormat="1" ht="15" x14ac:dyDescent="0.25">
      <c r="A422" s="384" t="s">
        <v>216</v>
      </c>
      <c r="B422" s="417" t="s">
        <v>189</v>
      </c>
      <c r="C422" s="416">
        <v>100</v>
      </c>
      <c r="D422" s="416">
        <v>1.982</v>
      </c>
      <c r="E422" s="429" t="s">
        <v>206</v>
      </c>
      <c r="F422" s="416">
        <v>1.982</v>
      </c>
      <c r="G422" s="416">
        <v>2.000048787281</v>
      </c>
      <c r="H422" s="417" t="s">
        <v>190</v>
      </c>
      <c r="I422" s="418">
        <v>1402389.41</v>
      </c>
      <c r="J422" s="418">
        <v>1400000</v>
      </c>
      <c r="K422" s="418">
        <v>1400000</v>
      </c>
      <c r="L422" s="385">
        <v>3</v>
      </c>
    </row>
    <row r="423" spans="1:12" s="383" customFormat="1" ht="15" x14ac:dyDescent="0.25">
      <c r="A423" s="384" t="s">
        <v>216</v>
      </c>
      <c r="B423" s="417" t="s">
        <v>189</v>
      </c>
      <c r="C423" s="416">
        <v>100</v>
      </c>
      <c r="D423" s="416">
        <v>1.9822</v>
      </c>
      <c r="E423" s="429" t="s">
        <v>217</v>
      </c>
      <c r="F423" s="416">
        <v>1.9822</v>
      </c>
      <c r="G423" s="416">
        <v>2.0000303280336</v>
      </c>
      <c r="H423" s="417" t="s">
        <v>190</v>
      </c>
      <c r="I423" s="418">
        <v>20200854.969999999</v>
      </c>
      <c r="J423" s="418">
        <v>20162000</v>
      </c>
      <c r="K423" s="418">
        <v>20162000</v>
      </c>
      <c r="L423" s="385">
        <v>7</v>
      </c>
    </row>
    <row r="424" spans="1:12" s="383" customFormat="1" ht="15" x14ac:dyDescent="0.25">
      <c r="A424" s="384" t="s">
        <v>216</v>
      </c>
      <c r="B424" s="417" t="s">
        <v>189</v>
      </c>
      <c r="C424" s="416">
        <v>100</v>
      </c>
      <c r="D424" s="416">
        <v>2.4823</v>
      </c>
      <c r="E424" s="429" t="s">
        <v>302</v>
      </c>
      <c r="F424" s="416">
        <v>2.4823</v>
      </c>
      <c r="G424" s="416">
        <v>2.4999506661606001</v>
      </c>
      <c r="H424" s="417" t="s">
        <v>190</v>
      </c>
      <c r="I424" s="418">
        <v>1212742.47</v>
      </c>
      <c r="J424" s="418">
        <v>1200000</v>
      </c>
      <c r="K424" s="418">
        <v>1200000</v>
      </c>
      <c r="L424" s="385">
        <v>1</v>
      </c>
    </row>
    <row r="425" spans="1:12" s="289" customFormat="1" ht="15.6" x14ac:dyDescent="0.25">
      <c r="A425" s="384" t="s">
        <v>216</v>
      </c>
      <c r="B425" s="417" t="s">
        <v>189</v>
      </c>
      <c r="C425" s="416">
        <v>100</v>
      </c>
      <c r="D425" s="416">
        <v>2.7315999999999998</v>
      </c>
      <c r="E425" s="429" t="s">
        <v>202</v>
      </c>
      <c r="F425" s="416">
        <v>2.7315999999999998</v>
      </c>
      <c r="G425" s="416">
        <v>2.750044968938</v>
      </c>
      <c r="H425" s="417" t="s">
        <v>190</v>
      </c>
      <c r="I425" s="418">
        <v>3801786.59</v>
      </c>
      <c r="J425" s="418">
        <v>3750000</v>
      </c>
      <c r="K425" s="418">
        <v>3750000</v>
      </c>
      <c r="L425" s="385">
        <v>5</v>
      </c>
    </row>
    <row r="426" spans="1:12" s="289" customFormat="1" ht="15.6" x14ac:dyDescent="0.25">
      <c r="A426" s="384" t="s">
        <v>216</v>
      </c>
      <c r="B426" s="417" t="s">
        <v>189</v>
      </c>
      <c r="C426" s="416">
        <v>100</v>
      </c>
      <c r="D426" s="416">
        <v>3.2505999999999999</v>
      </c>
      <c r="E426" s="429" t="s">
        <v>318</v>
      </c>
      <c r="F426" s="416">
        <v>3.2505999999999999</v>
      </c>
      <c r="G426" s="416">
        <v>3.2500193743293999</v>
      </c>
      <c r="H426" s="417" t="s">
        <v>190</v>
      </c>
      <c r="I426" s="418">
        <v>1549300.77</v>
      </c>
      <c r="J426" s="418">
        <v>1500000</v>
      </c>
      <c r="K426" s="418">
        <v>1500000</v>
      </c>
      <c r="L426" s="385">
        <v>1</v>
      </c>
    </row>
    <row r="427" spans="1:12" s="383" customFormat="1" ht="15" x14ac:dyDescent="0.25">
      <c r="A427" s="384" t="s">
        <v>218</v>
      </c>
      <c r="B427" s="417" t="s">
        <v>189</v>
      </c>
      <c r="C427" s="416">
        <v>100</v>
      </c>
      <c r="D427" s="416">
        <v>1.5</v>
      </c>
      <c r="E427" s="429" t="s">
        <v>217</v>
      </c>
      <c r="F427" s="416">
        <v>1.5</v>
      </c>
      <c r="G427" s="416">
        <v>1.510197265977</v>
      </c>
      <c r="H427" s="417" t="s">
        <v>190</v>
      </c>
      <c r="I427" s="418">
        <v>40058333.329999998</v>
      </c>
      <c r="J427" s="418">
        <v>40000000</v>
      </c>
      <c r="K427" s="418">
        <v>40000000</v>
      </c>
      <c r="L427" s="385">
        <v>1</v>
      </c>
    </row>
    <row r="428" spans="1:12" s="383" customFormat="1" ht="15" x14ac:dyDescent="0.25">
      <c r="A428" s="384" t="s">
        <v>218</v>
      </c>
      <c r="B428" s="417" t="s">
        <v>189</v>
      </c>
      <c r="C428" s="416">
        <v>100</v>
      </c>
      <c r="D428" s="416">
        <v>2</v>
      </c>
      <c r="E428" s="429" t="s">
        <v>219</v>
      </c>
      <c r="F428" s="416">
        <v>2</v>
      </c>
      <c r="G428" s="416">
        <v>2.0165716700163001</v>
      </c>
      <c r="H428" s="417" t="s">
        <v>190</v>
      </c>
      <c r="I428" s="418">
        <v>4214700</v>
      </c>
      <c r="J428" s="418">
        <v>4200000</v>
      </c>
      <c r="K428" s="418">
        <v>4200000</v>
      </c>
      <c r="L428" s="385">
        <v>1</v>
      </c>
    </row>
    <row r="429" spans="1:12" s="383" customFormat="1" ht="15" x14ac:dyDescent="0.25">
      <c r="A429" s="384" t="s">
        <v>218</v>
      </c>
      <c r="B429" s="417" t="s">
        <v>189</v>
      </c>
      <c r="C429" s="416">
        <v>100</v>
      </c>
      <c r="D429" s="416">
        <v>2.4</v>
      </c>
      <c r="E429" s="429" t="s">
        <v>398</v>
      </c>
      <c r="F429" s="416">
        <v>2.4</v>
      </c>
      <c r="G429" s="416">
        <v>2.4198999848451002</v>
      </c>
      <c r="H429" s="417" t="s">
        <v>190</v>
      </c>
      <c r="I429" s="418">
        <v>8059733.3300000001</v>
      </c>
      <c r="J429" s="418">
        <v>8000000</v>
      </c>
      <c r="K429" s="418">
        <v>8000000</v>
      </c>
      <c r="L429" s="385">
        <v>1</v>
      </c>
    </row>
    <row r="430" spans="1:12" s="289" customFormat="1" ht="15.6" x14ac:dyDescent="0.25">
      <c r="A430" s="384" t="s">
        <v>218</v>
      </c>
      <c r="B430" s="417" t="s">
        <v>189</v>
      </c>
      <c r="C430" s="416">
        <v>100</v>
      </c>
      <c r="D430" s="416">
        <v>2.4</v>
      </c>
      <c r="E430" s="429" t="s">
        <v>660</v>
      </c>
      <c r="F430" s="416">
        <v>2.4</v>
      </c>
      <c r="G430" s="416">
        <v>2.4193322728317002</v>
      </c>
      <c r="H430" s="417" t="s">
        <v>190</v>
      </c>
      <c r="I430" s="418">
        <v>5543633.3300000001</v>
      </c>
      <c r="J430" s="418">
        <v>5500000</v>
      </c>
      <c r="K430" s="418">
        <v>5500000</v>
      </c>
      <c r="L430" s="385">
        <v>1</v>
      </c>
    </row>
    <row r="431" spans="1:12" s="289" customFormat="1" ht="15.6" x14ac:dyDescent="0.25">
      <c r="A431" s="384" t="s">
        <v>218</v>
      </c>
      <c r="B431" s="417" t="s">
        <v>189</v>
      </c>
      <c r="C431" s="416">
        <v>100</v>
      </c>
      <c r="D431" s="416">
        <v>2.4</v>
      </c>
      <c r="E431" s="429" t="s">
        <v>201</v>
      </c>
      <c r="F431" s="416">
        <v>2.4</v>
      </c>
      <c r="G431" s="416">
        <v>2.4216052469781002</v>
      </c>
      <c r="H431" s="417" t="s">
        <v>190</v>
      </c>
      <c r="I431" s="418">
        <v>1634858.33</v>
      </c>
      <c r="J431" s="418">
        <v>1625000</v>
      </c>
      <c r="K431" s="418">
        <v>1625000</v>
      </c>
      <c r="L431" s="385">
        <v>2</v>
      </c>
    </row>
    <row r="432" spans="1:12" s="383" customFormat="1" ht="15" x14ac:dyDescent="0.25">
      <c r="A432" s="384" t="s">
        <v>218</v>
      </c>
      <c r="B432" s="417" t="s">
        <v>189</v>
      </c>
      <c r="C432" s="416">
        <v>100</v>
      </c>
      <c r="D432" s="416">
        <v>2.65</v>
      </c>
      <c r="E432" s="429" t="s">
        <v>202</v>
      </c>
      <c r="F432" s="416">
        <v>2.65</v>
      </c>
      <c r="G432" s="416">
        <v>2.6673594823890099</v>
      </c>
      <c r="H432" s="417" t="s">
        <v>190</v>
      </c>
      <c r="I432" s="418">
        <v>101339.72</v>
      </c>
      <c r="J432" s="418">
        <v>100000</v>
      </c>
      <c r="K432" s="418">
        <v>100000</v>
      </c>
      <c r="L432" s="385">
        <v>1</v>
      </c>
    </row>
    <row r="433" spans="1:12" s="383" customFormat="1" ht="15" x14ac:dyDescent="0.25">
      <c r="A433" s="384" t="s">
        <v>218</v>
      </c>
      <c r="B433" s="417" t="s">
        <v>189</v>
      </c>
      <c r="C433" s="416">
        <v>100</v>
      </c>
      <c r="D433" s="416">
        <v>3.25</v>
      </c>
      <c r="E433" s="429" t="s">
        <v>250</v>
      </c>
      <c r="F433" s="416">
        <v>3.25</v>
      </c>
      <c r="G433" s="416">
        <v>3.2495646648780001</v>
      </c>
      <c r="H433" s="417" t="s">
        <v>190</v>
      </c>
      <c r="I433" s="418">
        <v>4131083.33</v>
      </c>
      <c r="J433" s="418">
        <v>4000000</v>
      </c>
      <c r="K433" s="418">
        <v>4000000</v>
      </c>
      <c r="L433" s="385">
        <v>1</v>
      </c>
    </row>
    <row r="434" spans="1:12" s="383" customFormat="1" ht="15" x14ac:dyDescent="0.25">
      <c r="A434" s="384" t="s">
        <v>218</v>
      </c>
      <c r="B434" s="417" t="s">
        <v>189</v>
      </c>
      <c r="C434" s="416">
        <v>100</v>
      </c>
      <c r="D434" s="416">
        <v>3.25</v>
      </c>
      <c r="E434" s="429" t="s">
        <v>318</v>
      </c>
      <c r="F434" s="416">
        <v>3.25</v>
      </c>
      <c r="G434" s="416">
        <v>3.2494195874937</v>
      </c>
      <c r="H434" s="417" t="s">
        <v>190</v>
      </c>
      <c r="I434" s="418">
        <v>12652548.609999999</v>
      </c>
      <c r="J434" s="418">
        <v>12250000</v>
      </c>
      <c r="K434" s="418">
        <v>12250000</v>
      </c>
      <c r="L434" s="385">
        <v>2</v>
      </c>
    </row>
    <row r="435" spans="1:12" s="383" customFormat="1" ht="15" x14ac:dyDescent="0.25">
      <c r="A435" s="384" t="s">
        <v>220</v>
      </c>
      <c r="B435" s="417" t="s">
        <v>189</v>
      </c>
      <c r="C435" s="416">
        <v>100</v>
      </c>
      <c r="D435" s="416">
        <v>2.7315999999999998</v>
      </c>
      <c r="E435" s="429" t="s">
        <v>202</v>
      </c>
      <c r="F435" s="416">
        <v>2.7315999999999998</v>
      </c>
      <c r="G435" s="416">
        <v>2.750044968938</v>
      </c>
      <c r="H435" s="417" t="s">
        <v>190</v>
      </c>
      <c r="I435" s="418">
        <v>3041429.27</v>
      </c>
      <c r="J435" s="418">
        <v>3000000</v>
      </c>
      <c r="K435" s="418">
        <v>3000000</v>
      </c>
      <c r="L435" s="385">
        <v>1</v>
      </c>
    </row>
    <row r="436" spans="1:12" s="383" customFormat="1" ht="15" x14ac:dyDescent="0.25">
      <c r="A436" s="384" t="s">
        <v>220</v>
      </c>
      <c r="B436" s="417" t="s">
        <v>189</v>
      </c>
      <c r="C436" s="416">
        <v>100</v>
      </c>
      <c r="D436" s="416">
        <v>4.75</v>
      </c>
      <c r="E436" s="429" t="s">
        <v>208</v>
      </c>
      <c r="F436" s="416">
        <v>4.75</v>
      </c>
      <c r="G436" s="416">
        <v>4.8547881445885004</v>
      </c>
      <c r="H436" s="417" t="s">
        <v>190</v>
      </c>
      <c r="I436" s="418">
        <v>5019791.67</v>
      </c>
      <c r="J436" s="418">
        <v>5000000</v>
      </c>
      <c r="K436" s="418">
        <v>5000000</v>
      </c>
      <c r="L436" s="385">
        <v>1</v>
      </c>
    </row>
    <row r="437" spans="1:12" s="383" customFormat="1" ht="15" x14ac:dyDescent="0.25">
      <c r="A437" s="384" t="s">
        <v>220</v>
      </c>
      <c r="B437" s="417" t="s">
        <v>189</v>
      </c>
      <c r="C437" s="416">
        <v>100.0076</v>
      </c>
      <c r="D437" s="416">
        <v>8.5500000000000007</v>
      </c>
      <c r="E437" s="429" t="s">
        <v>661</v>
      </c>
      <c r="F437" s="416">
        <v>8.0500000000000007</v>
      </c>
      <c r="G437" s="416">
        <v>8.2698221889865007</v>
      </c>
      <c r="H437" s="417" t="s">
        <v>190</v>
      </c>
      <c r="I437" s="418">
        <v>108716.25</v>
      </c>
      <c r="J437" s="418">
        <v>100000</v>
      </c>
      <c r="K437" s="418">
        <v>100007.65</v>
      </c>
      <c r="L437" s="385">
        <v>1</v>
      </c>
    </row>
    <row r="438" spans="1:12" s="383" customFormat="1" ht="15" x14ac:dyDescent="0.25">
      <c r="A438" s="384" t="s">
        <v>220</v>
      </c>
      <c r="B438" s="417" t="s">
        <v>189</v>
      </c>
      <c r="C438" s="416">
        <v>100.0245</v>
      </c>
      <c r="D438" s="416">
        <v>8.5500000000000007</v>
      </c>
      <c r="E438" s="429" t="s">
        <v>269</v>
      </c>
      <c r="F438" s="416">
        <v>7.95</v>
      </c>
      <c r="G438" s="416">
        <v>8.1827734301321993</v>
      </c>
      <c r="H438" s="417" t="s">
        <v>190</v>
      </c>
      <c r="I438" s="418">
        <v>108716.25</v>
      </c>
      <c r="J438" s="418">
        <v>100000</v>
      </c>
      <c r="K438" s="418">
        <v>100024.54</v>
      </c>
      <c r="L438" s="385">
        <v>1</v>
      </c>
    </row>
    <row r="439" spans="1:12" s="383" customFormat="1" ht="15.6" x14ac:dyDescent="0.3">
      <c r="A439" s="386" t="s">
        <v>195</v>
      </c>
      <c r="B439" s="421" t="s">
        <v>195</v>
      </c>
      <c r="C439" s="420" t="s">
        <v>195</v>
      </c>
      <c r="D439" s="420" t="s">
        <v>195</v>
      </c>
      <c r="E439" s="430" t="s">
        <v>195</v>
      </c>
      <c r="F439" s="420" t="s">
        <v>195</v>
      </c>
      <c r="G439" s="420" t="s">
        <v>195</v>
      </c>
      <c r="H439" s="421" t="s">
        <v>195</v>
      </c>
      <c r="I439" s="422">
        <f>SUM(I422:I438)</f>
        <v>112841957.62999998</v>
      </c>
      <c r="J439" s="422">
        <f t="shared" ref="J439:K439" si="4">SUM(J422:J438)</f>
        <v>111887000</v>
      </c>
      <c r="K439" s="422">
        <f t="shared" si="4"/>
        <v>111887032.19000001</v>
      </c>
      <c r="L439" s="387">
        <f>SUM(L422:L438)</f>
        <v>31</v>
      </c>
    </row>
    <row r="440" spans="1:12" s="383" customFormat="1" ht="15.6" x14ac:dyDescent="0.3">
      <c r="A440" s="386" t="s">
        <v>115</v>
      </c>
      <c r="B440" s="421"/>
      <c r="C440" s="420"/>
      <c r="D440" s="420"/>
      <c r="E440" s="430"/>
      <c r="F440" s="420"/>
      <c r="G440" s="420"/>
      <c r="H440" s="421"/>
      <c r="I440" s="422"/>
      <c r="J440" s="422"/>
      <c r="K440" s="422"/>
      <c r="L440" s="387"/>
    </row>
    <row r="441" spans="1:12" s="383" customFormat="1" ht="15" x14ac:dyDescent="0.25">
      <c r="A441" s="384" t="s">
        <v>221</v>
      </c>
      <c r="B441" s="417" t="s">
        <v>189</v>
      </c>
      <c r="C441" s="416">
        <v>92.5</v>
      </c>
      <c r="D441" s="416"/>
      <c r="E441" s="429"/>
      <c r="F441" s="416"/>
      <c r="G441" s="416"/>
      <c r="H441" s="417"/>
      <c r="I441" s="418">
        <v>111.89</v>
      </c>
      <c r="J441" s="418">
        <v>111.89</v>
      </c>
      <c r="K441" s="418">
        <v>103.5</v>
      </c>
      <c r="L441" s="385">
        <v>1</v>
      </c>
    </row>
    <row r="442" spans="1:12" s="383" customFormat="1" ht="15" x14ac:dyDescent="0.25">
      <c r="A442" s="384" t="s">
        <v>221</v>
      </c>
      <c r="B442" s="417" t="s">
        <v>189</v>
      </c>
      <c r="C442" s="416">
        <v>93</v>
      </c>
      <c r="D442" s="416"/>
      <c r="E442" s="429"/>
      <c r="F442" s="416"/>
      <c r="G442" s="416"/>
      <c r="H442" s="417"/>
      <c r="I442" s="418">
        <v>343.33</v>
      </c>
      <c r="J442" s="418">
        <v>343.33</v>
      </c>
      <c r="K442" s="418">
        <v>319.29000000000002</v>
      </c>
      <c r="L442" s="385">
        <v>2</v>
      </c>
    </row>
    <row r="443" spans="1:12" s="383" customFormat="1" ht="15" x14ac:dyDescent="0.25">
      <c r="A443" s="384" t="s">
        <v>221</v>
      </c>
      <c r="B443" s="417" t="s">
        <v>189</v>
      </c>
      <c r="C443" s="416">
        <v>94</v>
      </c>
      <c r="D443" s="416"/>
      <c r="E443" s="429"/>
      <c r="F443" s="416"/>
      <c r="G443" s="416"/>
      <c r="H443" s="417"/>
      <c r="I443" s="418">
        <v>730.84</v>
      </c>
      <c r="J443" s="418">
        <v>730.84</v>
      </c>
      <c r="K443" s="418">
        <v>686.99</v>
      </c>
      <c r="L443" s="385">
        <v>3</v>
      </c>
    </row>
    <row r="444" spans="1:12" s="383" customFormat="1" ht="15" x14ac:dyDescent="0.25">
      <c r="A444" s="384" t="s">
        <v>221</v>
      </c>
      <c r="B444" s="417" t="s">
        <v>189</v>
      </c>
      <c r="C444" s="416">
        <v>95</v>
      </c>
      <c r="D444" s="416"/>
      <c r="E444" s="429"/>
      <c r="F444" s="416"/>
      <c r="G444" s="416"/>
      <c r="H444" s="417"/>
      <c r="I444" s="418">
        <v>2922.45</v>
      </c>
      <c r="J444" s="418">
        <v>2922.45</v>
      </c>
      <c r="K444" s="418">
        <v>2776.33</v>
      </c>
      <c r="L444" s="385">
        <v>9</v>
      </c>
    </row>
    <row r="445" spans="1:12" s="383" customFormat="1" ht="15" x14ac:dyDescent="0.25">
      <c r="A445" s="384" t="s">
        <v>221</v>
      </c>
      <c r="B445" s="417" t="s">
        <v>189</v>
      </c>
      <c r="C445" s="416">
        <v>95.01</v>
      </c>
      <c r="D445" s="416"/>
      <c r="E445" s="429"/>
      <c r="F445" s="416"/>
      <c r="G445" s="416"/>
      <c r="H445" s="417"/>
      <c r="I445" s="418">
        <v>778.91</v>
      </c>
      <c r="J445" s="418">
        <v>778.91</v>
      </c>
      <c r="K445" s="418">
        <v>740.04</v>
      </c>
      <c r="L445" s="385">
        <v>2</v>
      </c>
    </row>
    <row r="446" spans="1:12" s="383" customFormat="1" ht="15" x14ac:dyDescent="0.25">
      <c r="A446" s="384" t="s">
        <v>221</v>
      </c>
      <c r="B446" s="417" t="s">
        <v>189</v>
      </c>
      <c r="C446" s="416">
        <v>96.01</v>
      </c>
      <c r="D446" s="416"/>
      <c r="E446" s="429"/>
      <c r="F446" s="416"/>
      <c r="G446" s="416"/>
      <c r="H446" s="417"/>
      <c r="I446" s="418">
        <v>369.6</v>
      </c>
      <c r="J446" s="418">
        <v>369.6</v>
      </c>
      <c r="K446" s="418">
        <v>354.85</v>
      </c>
      <c r="L446" s="385">
        <v>1</v>
      </c>
    </row>
    <row r="447" spans="1:12" s="383" customFormat="1" ht="15" x14ac:dyDescent="0.25">
      <c r="A447" s="384" t="s">
        <v>221</v>
      </c>
      <c r="B447" s="417" t="s">
        <v>189</v>
      </c>
      <c r="C447" s="416">
        <v>96.7</v>
      </c>
      <c r="D447" s="416"/>
      <c r="E447" s="429"/>
      <c r="F447" s="416"/>
      <c r="G447" s="416"/>
      <c r="H447" s="417"/>
      <c r="I447" s="418">
        <v>488</v>
      </c>
      <c r="J447" s="418">
        <v>488</v>
      </c>
      <c r="K447" s="418">
        <v>471.9</v>
      </c>
      <c r="L447" s="385">
        <v>1</v>
      </c>
    </row>
    <row r="448" spans="1:12" s="383" customFormat="1" ht="15" x14ac:dyDescent="0.25">
      <c r="A448" s="384" t="s">
        <v>221</v>
      </c>
      <c r="B448" s="417" t="s">
        <v>189</v>
      </c>
      <c r="C448" s="416">
        <v>97</v>
      </c>
      <c r="D448" s="416"/>
      <c r="E448" s="429"/>
      <c r="F448" s="416"/>
      <c r="G448" s="416"/>
      <c r="H448" s="417"/>
      <c r="I448" s="418">
        <v>2730.26</v>
      </c>
      <c r="J448" s="418">
        <v>2730.26</v>
      </c>
      <c r="K448" s="418">
        <v>2648.35</v>
      </c>
      <c r="L448" s="385">
        <v>6</v>
      </c>
    </row>
    <row r="449" spans="1:12" s="383" customFormat="1" ht="15" x14ac:dyDescent="0.25">
      <c r="A449" s="384" t="s">
        <v>221</v>
      </c>
      <c r="B449" s="417" t="s">
        <v>189</v>
      </c>
      <c r="C449" s="416">
        <v>97.100999999999999</v>
      </c>
      <c r="D449" s="416"/>
      <c r="E449" s="429"/>
      <c r="F449" s="416"/>
      <c r="G449" s="416"/>
      <c r="H449" s="417"/>
      <c r="I449" s="418">
        <v>687.4</v>
      </c>
      <c r="J449" s="418">
        <v>687.4</v>
      </c>
      <c r="K449" s="418">
        <v>667.47</v>
      </c>
      <c r="L449" s="385">
        <v>1</v>
      </c>
    </row>
    <row r="450" spans="1:12" s="383" customFormat="1" ht="15" x14ac:dyDescent="0.25">
      <c r="A450" s="384" t="s">
        <v>221</v>
      </c>
      <c r="B450" s="417" t="s">
        <v>189</v>
      </c>
      <c r="C450" s="416">
        <v>97.11</v>
      </c>
      <c r="D450" s="416"/>
      <c r="E450" s="429"/>
      <c r="F450" s="416"/>
      <c r="G450" s="416"/>
      <c r="H450" s="417"/>
      <c r="I450" s="418">
        <v>448.92</v>
      </c>
      <c r="J450" s="418">
        <v>448.92</v>
      </c>
      <c r="K450" s="418">
        <v>435.95</v>
      </c>
      <c r="L450" s="385">
        <v>1</v>
      </c>
    </row>
    <row r="451" spans="1:12" s="383" customFormat="1" ht="15" x14ac:dyDescent="0.25">
      <c r="A451" s="384" t="s">
        <v>221</v>
      </c>
      <c r="B451" s="417" t="s">
        <v>189</v>
      </c>
      <c r="C451" s="416">
        <v>97.5</v>
      </c>
      <c r="D451" s="416"/>
      <c r="E451" s="429"/>
      <c r="F451" s="416"/>
      <c r="G451" s="416"/>
      <c r="H451" s="417"/>
      <c r="I451" s="418">
        <v>1390.68</v>
      </c>
      <c r="J451" s="418">
        <v>1390.68</v>
      </c>
      <c r="K451" s="418">
        <v>1355.91</v>
      </c>
      <c r="L451" s="385">
        <v>3</v>
      </c>
    </row>
    <row r="452" spans="1:12" s="383" customFormat="1" ht="15" x14ac:dyDescent="0.25">
      <c r="A452" s="384" t="s">
        <v>221</v>
      </c>
      <c r="B452" s="417" t="s">
        <v>189</v>
      </c>
      <c r="C452" s="416">
        <v>98</v>
      </c>
      <c r="D452" s="416"/>
      <c r="E452" s="429"/>
      <c r="F452" s="416"/>
      <c r="G452" s="416"/>
      <c r="H452" s="417"/>
      <c r="I452" s="418">
        <v>3097.03</v>
      </c>
      <c r="J452" s="418">
        <v>3097.03</v>
      </c>
      <c r="K452" s="418">
        <v>3035.1</v>
      </c>
      <c r="L452" s="385">
        <v>6</v>
      </c>
    </row>
    <row r="453" spans="1:12" s="383" customFormat="1" ht="15" x14ac:dyDescent="0.25">
      <c r="A453" s="384" t="s">
        <v>221</v>
      </c>
      <c r="B453" s="417" t="s">
        <v>189</v>
      </c>
      <c r="C453" s="416">
        <v>98.5</v>
      </c>
      <c r="D453" s="416"/>
      <c r="E453" s="429"/>
      <c r="F453" s="416"/>
      <c r="G453" s="416"/>
      <c r="H453" s="417"/>
      <c r="I453" s="418">
        <v>14902.97</v>
      </c>
      <c r="J453" s="418">
        <v>14902.97</v>
      </c>
      <c r="K453" s="418">
        <v>14679.41</v>
      </c>
      <c r="L453" s="385">
        <v>22</v>
      </c>
    </row>
    <row r="454" spans="1:12" s="383" customFormat="1" ht="15" x14ac:dyDescent="0.25">
      <c r="A454" s="384" t="s">
        <v>221</v>
      </c>
      <c r="B454" s="417" t="s">
        <v>189</v>
      </c>
      <c r="C454" s="416">
        <v>99</v>
      </c>
      <c r="D454" s="416"/>
      <c r="E454" s="429"/>
      <c r="F454" s="416"/>
      <c r="G454" s="416"/>
      <c r="H454" s="417"/>
      <c r="I454" s="418">
        <v>22274.99</v>
      </c>
      <c r="J454" s="418">
        <v>22274.99</v>
      </c>
      <c r="K454" s="418">
        <v>22052.23</v>
      </c>
      <c r="L454" s="385">
        <v>26</v>
      </c>
    </row>
    <row r="455" spans="1:12" s="383" customFormat="1" ht="15" x14ac:dyDescent="0.25">
      <c r="A455" s="384" t="s">
        <v>221</v>
      </c>
      <c r="B455" s="417" t="s">
        <v>189</v>
      </c>
      <c r="C455" s="416">
        <v>99.05</v>
      </c>
      <c r="D455" s="416"/>
      <c r="E455" s="429"/>
      <c r="F455" s="416"/>
      <c r="G455" s="416"/>
      <c r="H455" s="417"/>
      <c r="I455" s="418">
        <v>8777.9500000000007</v>
      </c>
      <c r="J455" s="418">
        <v>8777.9500000000007</v>
      </c>
      <c r="K455" s="418">
        <v>8694.56</v>
      </c>
      <c r="L455" s="385">
        <v>6</v>
      </c>
    </row>
    <row r="456" spans="1:12" s="383" customFormat="1" ht="15" x14ac:dyDescent="0.25">
      <c r="A456" s="384" t="s">
        <v>221</v>
      </c>
      <c r="B456" s="417" t="s">
        <v>189</v>
      </c>
      <c r="C456" s="416">
        <v>99.1</v>
      </c>
      <c r="D456" s="416"/>
      <c r="E456" s="429"/>
      <c r="F456" s="416"/>
      <c r="G456" s="416"/>
      <c r="H456" s="417"/>
      <c r="I456" s="418">
        <v>18613.13</v>
      </c>
      <c r="J456" s="418">
        <v>18613.13</v>
      </c>
      <c r="K456" s="418">
        <v>18445.63</v>
      </c>
      <c r="L456" s="385">
        <v>13</v>
      </c>
    </row>
    <row r="457" spans="1:12" s="383" customFormat="1" ht="15" x14ac:dyDescent="0.25">
      <c r="A457" s="384" t="s">
        <v>221</v>
      </c>
      <c r="B457" s="417" t="s">
        <v>189</v>
      </c>
      <c r="C457" s="416">
        <v>99.15</v>
      </c>
      <c r="D457" s="416"/>
      <c r="E457" s="429"/>
      <c r="F457" s="416"/>
      <c r="G457" s="416"/>
      <c r="H457" s="417"/>
      <c r="I457" s="418">
        <v>26877.94</v>
      </c>
      <c r="J457" s="418">
        <v>26877.94</v>
      </c>
      <c r="K457" s="418">
        <v>26649.49</v>
      </c>
      <c r="L457" s="385">
        <v>16</v>
      </c>
    </row>
    <row r="458" spans="1:12" s="383" customFormat="1" ht="15" x14ac:dyDescent="0.25">
      <c r="A458" s="384" t="s">
        <v>221</v>
      </c>
      <c r="B458" s="417" t="s">
        <v>189</v>
      </c>
      <c r="C458" s="416">
        <v>99.194999999999993</v>
      </c>
      <c r="D458" s="416"/>
      <c r="E458" s="429"/>
      <c r="F458" s="416"/>
      <c r="G458" s="416"/>
      <c r="H458" s="417"/>
      <c r="I458" s="418">
        <v>1275.27</v>
      </c>
      <c r="J458" s="418">
        <v>1275.27</v>
      </c>
      <c r="K458" s="418">
        <v>1265</v>
      </c>
      <c r="L458" s="385">
        <v>1</v>
      </c>
    </row>
    <row r="459" spans="1:12" s="383" customFormat="1" ht="15" x14ac:dyDescent="0.25">
      <c r="A459" s="384" t="s">
        <v>221</v>
      </c>
      <c r="B459" s="417" t="s">
        <v>189</v>
      </c>
      <c r="C459" s="416">
        <v>99.2</v>
      </c>
      <c r="D459" s="416"/>
      <c r="E459" s="429"/>
      <c r="F459" s="416"/>
      <c r="G459" s="416"/>
      <c r="H459" s="417"/>
      <c r="I459" s="418">
        <v>78835.56</v>
      </c>
      <c r="J459" s="418">
        <v>78835.56</v>
      </c>
      <c r="K459" s="418">
        <v>78204.84</v>
      </c>
      <c r="L459" s="385">
        <v>49</v>
      </c>
    </row>
    <row r="460" spans="1:12" s="383" customFormat="1" ht="15" x14ac:dyDescent="0.25">
      <c r="A460" s="384" t="s">
        <v>221</v>
      </c>
      <c r="B460" s="417" t="s">
        <v>189</v>
      </c>
      <c r="C460" s="416">
        <v>99.21</v>
      </c>
      <c r="D460" s="416"/>
      <c r="E460" s="429"/>
      <c r="F460" s="416"/>
      <c r="G460" s="416"/>
      <c r="H460" s="417"/>
      <c r="I460" s="418">
        <v>1122.68</v>
      </c>
      <c r="J460" s="418">
        <v>1122.68</v>
      </c>
      <c r="K460" s="418">
        <v>1113.81</v>
      </c>
      <c r="L460" s="385">
        <v>1</v>
      </c>
    </row>
    <row r="461" spans="1:12" s="383" customFormat="1" ht="15" x14ac:dyDescent="0.25">
      <c r="A461" s="384" t="s">
        <v>221</v>
      </c>
      <c r="B461" s="417" t="s">
        <v>189</v>
      </c>
      <c r="C461" s="416">
        <v>99.25</v>
      </c>
      <c r="D461" s="416"/>
      <c r="E461" s="429"/>
      <c r="F461" s="416"/>
      <c r="G461" s="416"/>
      <c r="H461" s="417"/>
      <c r="I461" s="418">
        <v>98909.29</v>
      </c>
      <c r="J461" s="418">
        <v>98909.29</v>
      </c>
      <c r="K461" s="418">
        <v>98167.47</v>
      </c>
      <c r="L461" s="385">
        <v>46</v>
      </c>
    </row>
    <row r="462" spans="1:12" s="383" customFormat="1" ht="15" x14ac:dyDescent="0.25">
      <c r="A462" s="384" t="s">
        <v>221</v>
      </c>
      <c r="B462" s="417" t="s">
        <v>189</v>
      </c>
      <c r="C462" s="416">
        <v>99.26</v>
      </c>
      <c r="D462" s="416"/>
      <c r="E462" s="429"/>
      <c r="F462" s="416"/>
      <c r="G462" s="416"/>
      <c r="H462" s="417"/>
      <c r="I462" s="418">
        <v>1660.42</v>
      </c>
      <c r="J462" s="418">
        <v>1660.42</v>
      </c>
      <c r="K462" s="418">
        <v>1648.13</v>
      </c>
      <c r="L462" s="385">
        <v>1</v>
      </c>
    </row>
    <row r="463" spans="1:12" s="383" customFormat="1" ht="15" x14ac:dyDescent="0.25">
      <c r="A463" s="384" t="s">
        <v>221</v>
      </c>
      <c r="B463" s="417" t="s">
        <v>189</v>
      </c>
      <c r="C463" s="416">
        <v>99.27</v>
      </c>
      <c r="D463" s="416"/>
      <c r="E463" s="429"/>
      <c r="F463" s="416"/>
      <c r="G463" s="416"/>
      <c r="H463" s="417"/>
      <c r="I463" s="418">
        <v>2459.4299999999998</v>
      </c>
      <c r="J463" s="418">
        <v>2459.4299999999998</v>
      </c>
      <c r="K463" s="418">
        <v>2441.48</v>
      </c>
      <c r="L463" s="385">
        <v>1</v>
      </c>
    </row>
    <row r="464" spans="1:12" s="383" customFormat="1" ht="15" x14ac:dyDescent="0.25">
      <c r="A464" s="384" t="s">
        <v>221</v>
      </c>
      <c r="B464" s="417" t="s">
        <v>189</v>
      </c>
      <c r="C464" s="416">
        <v>99.293999999999997</v>
      </c>
      <c r="D464" s="416"/>
      <c r="E464" s="429"/>
      <c r="F464" s="416"/>
      <c r="G464" s="416"/>
      <c r="H464" s="417"/>
      <c r="I464" s="418">
        <v>2102.1799999999998</v>
      </c>
      <c r="J464" s="418">
        <v>2102.1799999999998</v>
      </c>
      <c r="K464" s="418">
        <v>2087.34</v>
      </c>
      <c r="L464" s="385">
        <v>1</v>
      </c>
    </row>
    <row r="465" spans="1:12" s="383" customFormat="1" ht="15" x14ac:dyDescent="0.25">
      <c r="A465" s="384" t="s">
        <v>221</v>
      </c>
      <c r="B465" s="417" t="s">
        <v>189</v>
      </c>
      <c r="C465" s="416">
        <v>99.3</v>
      </c>
      <c r="D465" s="416"/>
      <c r="E465" s="429"/>
      <c r="F465" s="416"/>
      <c r="G465" s="416"/>
      <c r="H465" s="417"/>
      <c r="I465" s="418">
        <v>49229.77</v>
      </c>
      <c r="J465" s="418">
        <v>49229.77</v>
      </c>
      <c r="K465" s="418">
        <v>48885.14</v>
      </c>
      <c r="L465" s="385">
        <v>16</v>
      </c>
    </row>
    <row r="466" spans="1:12" s="383" customFormat="1" ht="15" x14ac:dyDescent="0.25">
      <c r="A466" s="384" t="s">
        <v>221</v>
      </c>
      <c r="B466" s="417" t="s">
        <v>189</v>
      </c>
      <c r="C466" s="416">
        <v>99.31</v>
      </c>
      <c r="D466" s="416"/>
      <c r="E466" s="429"/>
      <c r="F466" s="416"/>
      <c r="G466" s="416"/>
      <c r="H466" s="417"/>
      <c r="I466" s="418">
        <v>6259.97</v>
      </c>
      <c r="J466" s="418">
        <v>6259.97</v>
      </c>
      <c r="K466" s="418">
        <v>6216.77</v>
      </c>
      <c r="L466" s="385">
        <v>2</v>
      </c>
    </row>
    <row r="467" spans="1:12" s="383" customFormat="1" ht="15" x14ac:dyDescent="0.25">
      <c r="A467" s="384" t="s">
        <v>221</v>
      </c>
      <c r="B467" s="417" t="s">
        <v>189</v>
      </c>
      <c r="C467" s="416">
        <v>99.35</v>
      </c>
      <c r="D467" s="416"/>
      <c r="E467" s="429"/>
      <c r="F467" s="416"/>
      <c r="G467" s="416"/>
      <c r="H467" s="417"/>
      <c r="I467" s="418">
        <v>89751.99</v>
      </c>
      <c r="J467" s="418">
        <v>89751.99</v>
      </c>
      <c r="K467" s="418">
        <v>89168.59</v>
      </c>
      <c r="L467" s="385">
        <v>24</v>
      </c>
    </row>
    <row r="468" spans="1:12" s="383" customFormat="1" ht="15" x14ac:dyDescent="0.25">
      <c r="A468" s="384" t="s">
        <v>221</v>
      </c>
      <c r="B468" s="417" t="s">
        <v>189</v>
      </c>
      <c r="C468" s="416">
        <v>99.36</v>
      </c>
      <c r="D468" s="416"/>
      <c r="E468" s="429"/>
      <c r="F468" s="416"/>
      <c r="G468" s="416"/>
      <c r="H468" s="417"/>
      <c r="I468" s="418">
        <v>3846.69</v>
      </c>
      <c r="J468" s="418">
        <v>3846.69</v>
      </c>
      <c r="K468" s="418">
        <v>3822.07</v>
      </c>
      <c r="L468" s="385">
        <v>1</v>
      </c>
    </row>
    <row r="469" spans="1:12" s="383" customFormat="1" ht="15" x14ac:dyDescent="0.25">
      <c r="A469" s="384" t="s">
        <v>221</v>
      </c>
      <c r="B469" s="417" t="s">
        <v>189</v>
      </c>
      <c r="C469" s="416">
        <v>99.4</v>
      </c>
      <c r="D469" s="416"/>
      <c r="E469" s="429"/>
      <c r="F469" s="416"/>
      <c r="G469" s="416"/>
      <c r="H469" s="417"/>
      <c r="I469" s="418">
        <v>202206.22</v>
      </c>
      <c r="J469" s="418">
        <v>202206.22</v>
      </c>
      <c r="K469" s="418">
        <v>200992.99</v>
      </c>
      <c r="L469" s="385">
        <v>27</v>
      </c>
    </row>
    <row r="470" spans="1:12" s="383" customFormat="1" ht="15" x14ac:dyDescent="0.25">
      <c r="A470" s="384" t="s">
        <v>221</v>
      </c>
      <c r="B470" s="417" t="s">
        <v>189</v>
      </c>
      <c r="C470" s="416">
        <v>99.41</v>
      </c>
      <c r="D470" s="416"/>
      <c r="E470" s="429"/>
      <c r="F470" s="416"/>
      <c r="G470" s="416"/>
      <c r="H470" s="417"/>
      <c r="I470" s="418">
        <v>6360.63</v>
      </c>
      <c r="J470" s="418">
        <v>6360.63</v>
      </c>
      <c r="K470" s="418">
        <v>6323.1</v>
      </c>
      <c r="L470" s="385">
        <v>1</v>
      </c>
    </row>
    <row r="471" spans="1:12" s="383" customFormat="1" ht="15" x14ac:dyDescent="0.25">
      <c r="A471" s="384" t="s">
        <v>221</v>
      </c>
      <c r="B471" s="417" t="s">
        <v>189</v>
      </c>
      <c r="C471" s="416">
        <v>99.45</v>
      </c>
      <c r="D471" s="416"/>
      <c r="E471" s="429"/>
      <c r="F471" s="416"/>
      <c r="G471" s="416"/>
      <c r="H471" s="417"/>
      <c r="I471" s="418">
        <v>150438.65</v>
      </c>
      <c r="J471" s="418">
        <v>150438.65</v>
      </c>
      <c r="K471" s="418">
        <v>149611.24</v>
      </c>
      <c r="L471" s="385">
        <v>21</v>
      </c>
    </row>
    <row r="472" spans="1:12" s="383" customFormat="1" ht="15" x14ac:dyDescent="0.25">
      <c r="A472" s="384" t="s">
        <v>221</v>
      </c>
      <c r="B472" s="417" t="s">
        <v>189</v>
      </c>
      <c r="C472" s="416">
        <v>99.46</v>
      </c>
      <c r="D472" s="416"/>
      <c r="E472" s="429"/>
      <c r="F472" s="416"/>
      <c r="G472" s="416"/>
      <c r="H472" s="417"/>
      <c r="I472" s="418">
        <v>9786.39</v>
      </c>
      <c r="J472" s="418">
        <v>9786.39</v>
      </c>
      <c r="K472" s="418">
        <v>9733.5400000000009</v>
      </c>
      <c r="L472" s="385">
        <v>1</v>
      </c>
    </row>
    <row r="473" spans="1:12" s="383" customFormat="1" ht="15" x14ac:dyDescent="0.25">
      <c r="A473" s="384" t="s">
        <v>221</v>
      </c>
      <c r="B473" s="417" t="s">
        <v>189</v>
      </c>
      <c r="C473" s="416">
        <v>99.48</v>
      </c>
      <c r="D473" s="416"/>
      <c r="E473" s="429"/>
      <c r="F473" s="416"/>
      <c r="G473" s="416"/>
      <c r="H473" s="417"/>
      <c r="I473" s="418">
        <v>5596.55</v>
      </c>
      <c r="J473" s="418">
        <v>5596.55</v>
      </c>
      <c r="K473" s="418">
        <v>5567.45</v>
      </c>
      <c r="L473" s="385">
        <v>1</v>
      </c>
    </row>
    <row r="474" spans="1:12" s="383" customFormat="1" ht="15" x14ac:dyDescent="0.25">
      <c r="A474" s="384" t="s">
        <v>221</v>
      </c>
      <c r="B474" s="417" t="s">
        <v>189</v>
      </c>
      <c r="C474" s="416">
        <v>99.5</v>
      </c>
      <c r="D474" s="416"/>
      <c r="E474" s="429"/>
      <c r="F474" s="416"/>
      <c r="G474" s="416"/>
      <c r="H474" s="417"/>
      <c r="I474" s="418">
        <v>429020.89</v>
      </c>
      <c r="J474" s="418">
        <v>429020.89</v>
      </c>
      <c r="K474" s="418">
        <v>426875.78</v>
      </c>
      <c r="L474" s="385">
        <v>22</v>
      </c>
    </row>
    <row r="475" spans="1:12" s="383" customFormat="1" ht="15" x14ac:dyDescent="0.25">
      <c r="A475" s="384" t="s">
        <v>221</v>
      </c>
      <c r="B475" s="417" t="s">
        <v>189</v>
      </c>
      <c r="C475" s="416">
        <v>99.55</v>
      </c>
      <c r="D475" s="416"/>
      <c r="E475" s="429"/>
      <c r="F475" s="416"/>
      <c r="G475" s="416"/>
      <c r="H475" s="417"/>
      <c r="I475" s="418">
        <v>243627.3</v>
      </c>
      <c r="J475" s="418">
        <v>243627.3</v>
      </c>
      <c r="K475" s="418">
        <v>242530.98</v>
      </c>
      <c r="L475" s="385">
        <v>17</v>
      </c>
    </row>
    <row r="476" spans="1:12" s="383" customFormat="1" ht="15" x14ac:dyDescent="0.25">
      <c r="A476" s="384" t="s">
        <v>221</v>
      </c>
      <c r="B476" s="417" t="s">
        <v>189</v>
      </c>
      <c r="C476" s="416">
        <v>99.56</v>
      </c>
      <c r="D476" s="416"/>
      <c r="E476" s="429"/>
      <c r="F476" s="416"/>
      <c r="G476" s="416"/>
      <c r="H476" s="417"/>
      <c r="I476" s="418">
        <v>8303.81</v>
      </c>
      <c r="J476" s="418">
        <v>8303.81</v>
      </c>
      <c r="K476" s="418">
        <v>8267.27</v>
      </c>
      <c r="L476" s="385">
        <v>1</v>
      </c>
    </row>
    <row r="477" spans="1:12" s="289" customFormat="1" ht="15.6" x14ac:dyDescent="0.25">
      <c r="A477" s="384" t="s">
        <v>221</v>
      </c>
      <c r="B477" s="417" t="s">
        <v>189</v>
      </c>
      <c r="C477" s="416">
        <v>99.57</v>
      </c>
      <c r="D477" s="416"/>
      <c r="E477" s="429"/>
      <c r="F477" s="416"/>
      <c r="G477" s="416"/>
      <c r="H477" s="417"/>
      <c r="I477" s="418">
        <v>39573.71</v>
      </c>
      <c r="J477" s="418">
        <v>39573.71</v>
      </c>
      <c r="K477" s="418">
        <v>39403.54</v>
      </c>
      <c r="L477" s="385">
        <v>1</v>
      </c>
    </row>
    <row r="478" spans="1:12" s="289" customFormat="1" ht="15.6" x14ac:dyDescent="0.25">
      <c r="A478" s="384" t="s">
        <v>221</v>
      </c>
      <c r="B478" s="417" t="s">
        <v>189</v>
      </c>
      <c r="C478" s="416">
        <v>99.58</v>
      </c>
      <c r="D478" s="416"/>
      <c r="E478" s="429"/>
      <c r="F478" s="416"/>
      <c r="G478" s="416"/>
      <c r="H478" s="417"/>
      <c r="I478" s="418">
        <v>9584.5300000000007</v>
      </c>
      <c r="J478" s="418">
        <v>9584.5300000000007</v>
      </c>
      <c r="K478" s="418">
        <v>9544.27</v>
      </c>
      <c r="L478" s="385">
        <v>1</v>
      </c>
    </row>
    <row r="479" spans="1:12" s="383" customFormat="1" ht="15" x14ac:dyDescent="0.25">
      <c r="A479" s="384" t="s">
        <v>221</v>
      </c>
      <c r="B479" s="417" t="s">
        <v>189</v>
      </c>
      <c r="C479" s="416">
        <v>99.6</v>
      </c>
      <c r="D479" s="416"/>
      <c r="E479" s="429"/>
      <c r="F479" s="416"/>
      <c r="G479" s="416"/>
      <c r="H479" s="417"/>
      <c r="I479" s="418">
        <v>822722.57</v>
      </c>
      <c r="J479" s="418">
        <v>822722.57</v>
      </c>
      <c r="K479" s="418">
        <v>819431.68</v>
      </c>
      <c r="L479" s="385">
        <v>30</v>
      </c>
    </row>
    <row r="480" spans="1:12" s="290" customFormat="1" ht="15.6" x14ac:dyDescent="0.25">
      <c r="A480" s="384" t="s">
        <v>221</v>
      </c>
      <c r="B480" s="417" t="s">
        <v>189</v>
      </c>
      <c r="C480" s="416">
        <v>99.61</v>
      </c>
      <c r="D480" s="416"/>
      <c r="E480" s="429"/>
      <c r="F480" s="416"/>
      <c r="G480" s="416"/>
      <c r="H480" s="417"/>
      <c r="I480" s="418">
        <v>104809.58</v>
      </c>
      <c r="J480" s="418">
        <v>104809.58</v>
      </c>
      <c r="K480" s="418">
        <v>104400.82</v>
      </c>
      <c r="L480" s="385">
        <v>2</v>
      </c>
    </row>
    <row r="481" spans="1:12" s="290" customFormat="1" ht="15.6" x14ac:dyDescent="0.25">
      <c r="A481" s="384" t="s">
        <v>221</v>
      </c>
      <c r="B481" s="417" t="s">
        <v>189</v>
      </c>
      <c r="C481" s="416">
        <v>99.610500000000002</v>
      </c>
      <c r="D481" s="416"/>
      <c r="E481" s="429"/>
      <c r="F481" s="416"/>
      <c r="G481" s="416"/>
      <c r="H481" s="417"/>
      <c r="I481" s="418">
        <v>16555.55</v>
      </c>
      <c r="J481" s="418">
        <v>16555.55</v>
      </c>
      <c r="K481" s="418">
        <v>16491.07</v>
      </c>
      <c r="L481" s="385">
        <v>1</v>
      </c>
    </row>
    <row r="482" spans="1:12" s="383" customFormat="1" ht="15" x14ac:dyDescent="0.25">
      <c r="A482" s="384" t="s">
        <v>221</v>
      </c>
      <c r="B482" s="417" t="s">
        <v>189</v>
      </c>
      <c r="C482" s="416">
        <v>99.62</v>
      </c>
      <c r="D482" s="416"/>
      <c r="E482" s="429"/>
      <c r="F482" s="416"/>
      <c r="G482" s="416"/>
      <c r="H482" s="417"/>
      <c r="I482" s="418">
        <v>123934.65</v>
      </c>
      <c r="J482" s="418">
        <v>123934.65</v>
      </c>
      <c r="K482" s="418">
        <v>123463.7</v>
      </c>
      <c r="L482" s="385">
        <v>3</v>
      </c>
    </row>
    <row r="483" spans="1:12" s="383" customFormat="1" ht="15" x14ac:dyDescent="0.25">
      <c r="A483" s="384" t="s">
        <v>221</v>
      </c>
      <c r="B483" s="417" t="s">
        <v>189</v>
      </c>
      <c r="C483" s="416">
        <v>99.65</v>
      </c>
      <c r="D483" s="416"/>
      <c r="E483" s="429"/>
      <c r="F483" s="416"/>
      <c r="G483" s="416"/>
      <c r="H483" s="417"/>
      <c r="I483" s="418">
        <v>640950.23</v>
      </c>
      <c r="J483" s="418">
        <v>640950.23</v>
      </c>
      <c r="K483" s="418">
        <v>638706.9</v>
      </c>
      <c r="L483" s="385">
        <v>12</v>
      </c>
    </row>
    <row r="484" spans="1:12" s="383" customFormat="1" ht="15" x14ac:dyDescent="0.25">
      <c r="A484" s="384" t="s">
        <v>221</v>
      </c>
      <c r="B484" s="417" t="s">
        <v>189</v>
      </c>
      <c r="C484" s="416">
        <v>99.66</v>
      </c>
      <c r="D484" s="416"/>
      <c r="E484" s="429"/>
      <c r="F484" s="416"/>
      <c r="G484" s="416"/>
      <c r="H484" s="417"/>
      <c r="I484" s="418">
        <v>136389.46</v>
      </c>
      <c r="J484" s="418">
        <v>136389.46</v>
      </c>
      <c r="K484" s="418">
        <v>135925.74</v>
      </c>
      <c r="L484" s="385">
        <v>3</v>
      </c>
    </row>
    <row r="485" spans="1:12" s="383" customFormat="1" ht="15" x14ac:dyDescent="0.25">
      <c r="A485" s="384" t="s">
        <v>221</v>
      </c>
      <c r="B485" s="417" t="s">
        <v>189</v>
      </c>
      <c r="C485" s="416">
        <v>99.67</v>
      </c>
      <c r="D485" s="416"/>
      <c r="E485" s="429"/>
      <c r="F485" s="416"/>
      <c r="G485" s="416"/>
      <c r="H485" s="417"/>
      <c r="I485" s="418">
        <v>96532.81</v>
      </c>
      <c r="J485" s="418">
        <v>96532.81</v>
      </c>
      <c r="K485" s="418">
        <v>96214.25</v>
      </c>
      <c r="L485" s="385">
        <v>1</v>
      </c>
    </row>
    <row r="486" spans="1:12" s="290" customFormat="1" ht="15.6" x14ac:dyDescent="0.25">
      <c r="A486" s="384" t="s">
        <v>221</v>
      </c>
      <c r="B486" s="417" t="s">
        <v>189</v>
      </c>
      <c r="C486" s="416">
        <v>99.68</v>
      </c>
      <c r="D486" s="416"/>
      <c r="E486" s="429"/>
      <c r="F486" s="416"/>
      <c r="G486" s="416"/>
      <c r="H486" s="417"/>
      <c r="I486" s="418">
        <v>26802.799999999999</v>
      </c>
      <c r="J486" s="418">
        <v>26802.799999999999</v>
      </c>
      <c r="K486" s="418">
        <v>26717.03</v>
      </c>
      <c r="L486" s="385">
        <v>1</v>
      </c>
    </row>
    <row r="487" spans="1:12" s="289" customFormat="1" ht="15.6" x14ac:dyDescent="0.25">
      <c r="A487" s="384" t="s">
        <v>221</v>
      </c>
      <c r="B487" s="417" t="s">
        <v>189</v>
      </c>
      <c r="C487" s="416">
        <v>99.683300000000003</v>
      </c>
      <c r="D487" s="416"/>
      <c r="E487" s="429"/>
      <c r="F487" s="416"/>
      <c r="G487" s="416"/>
      <c r="H487" s="417"/>
      <c r="I487" s="418">
        <v>89853.01</v>
      </c>
      <c r="J487" s="418">
        <v>89853.01</v>
      </c>
      <c r="K487" s="418">
        <v>89568.45</v>
      </c>
      <c r="L487" s="385">
        <v>1</v>
      </c>
    </row>
    <row r="488" spans="1:12" s="383" customFormat="1" ht="15" x14ac:dyDescent="0.25">
      <c r="A488" s="384" t="s">
        <v>221</v>
      </c>
      <c r="B488" s="417" t="s">
        <v>189</v>
      </c>
      <c r="C488" s="416">
        <v>99.7</v>
      </c>
      <c r="D488" s="416"/>
      <c r="E488" s="429"/>
      <c r="F488" s="416"/>
      <c r="G488" s="416"/>
      <c r="H488" s="417"/>
      <c r="I488" s="418">
        <v>303240.2</v>
      </c>
      <c r="J488" s="418">
        <v>303240.2</v>
      </c>
      <c r="K488" s="418">
        <v>302330.48</v>
      </c>
      <c r="L488" s="385">
        <v>5</v>
      </c>
    </row>
    <row r="489" spans="1:12" s="383" customFormat="1" ht="15" x14ac:dyDescent="0.25">
      <c r="A489" s="384" t="s">
        <v>221</v>
      </c>
      <c r="B489" s="417" t="s">
        <v>189</v>
      </c>
      <c r="C489" s="416">
        <v>99.700100000000006</v>
      </c>
      <c r="D489" s="416"/>
      <c r="E489" s="429"/>
      <c r="F489" s="416"/>
      <c r="G489" s="416"/>
      <c r="H489" s="417"/>
      <c r="I489" s="418">
        <v>75471.92</v>
      </c>
      <c r="J489" s="418">
        <v>75471.92</v>
      </c>
      <c r="K489" s="418">
        <v>75245.58</v>
      </c>
      <c r="L489" s="385">
        <v>1</v>
      </c>
    </row>
    <row r="490" spans="1:12" s="383" customFormat="1" ht="15" x14ac:dyDescent="0.25">
      <c r="A490" s="384" t="s">
        <v>221</v>
      </c>
      <c r="B490" s="417" t="s">
        <v>189</v>
      </c>
      <c r="C490" s="416">
        <v>99.71</v>
      </c>
      <c r="D490" s="416"/>
      <c r="E490" s="429"/>
      <c r="F490" s="416"/>
      <c r="G490" s="416"/>
      <c r="H490" s="417"/>
      <c r="I490" s="418">
        <v>276033.32</v>
      </c>
      <c r="J490" s="418">
        <v>276033.32</v>
      </c>
      <c r="K490" s="418">
        <v>275232.82</v>
      </c>
      <c r="L490" s="385">
        <v>2</v>
      </c>
    </row>
    <row r="491" spans="1:12" s="383" customFormat="1" ht="15" x14ac:dyDescent="0.25">
      <c r="A491" s="384" t="s">
        <v>221</v>
      </c>
      <c r="B491" s="417" t="s">
        <v>189</v>
      </c>
      <c r="C491" s="416">
        <v>99.72</v>
      </c>
      <c r="D491" s="416"/>
      <c r="E491" s="429"/>
      <c r="F491" s="416"/>
      <c r="G491" s="416"/>
      <c r="H491" s="417"/>
      <c r="I491" s="418">
        <v>211239.02</v>
      </c>
      <c r="J491" s="418">
        <v>211239.02</v>
      </c>
      <c r="K491" s="418">
        <v>210647.55</v>
      </c>
      <c r="L491" s="385">
        <v>2</v>
      </c>
    </row>
    <row r="492" spans="1:12" s="383" customFormat="1" ht="15" x14ac:dyDescent="0.25">
      <c r="A492" s="384" t="s">
        <v>221</v>
      </c>
      <c r="B492" s="417" t="s">
        <v>189</v>
      </c>
      <c r="C492" s="416">
        <v>99.73</v>
      </c>
      <c r="D492" s="416"/>
      <c r="E492" s="429"/>
      <c r="F492" s="416"/>
      <c r="G492" s="416"/>
      <c r="H492" s="417"/>
      <c r="I492" s="418">
        <v>354917.96</v>
      </c>
      <c r="J492" s="418">
        <v>354917.96</v>
      </c>
      <c r="K492" s="418">
        <v>353959.67999999999</v>
      </c>
      <c r="L492" s="385">
        <v>2</v>
      </c>
    </row>
    <row r="493" spans="1:12" s="383" customFormat="1" ht="15" x14ac:dyDescent="0.25">
      <c r="A493" s="384" t="s">
        <v>221</v>
      </c>
      <c r="B493" s="417" t="s">
        <v>189</v>
      </c>
      <c r="C493" s="416">
        <v>99.74</v>
      </c>
      <c r="D493" s="416"/>
      <c r="E493" s="429"/>
      <c r="F493" s="416"/>
      <c r="G493" s="416"/>
      <c r="H493" s="417"/>
      <c r="I493" s="418">
        <v>622985.97</v>
      </c>
      <c r="J493" s="418">
        <v>622985.97</v>
      </c>
      <c r="K493" s="418">
        <v>621366.18999999994</v>
      </c>
      <c r="L493" s="385">
        <v>6</v>
      </c>
    </row>
    <row r="494" spans="1:12" s="383" customFormat="1" ht="15" x14ac:dyDescent="0.25">
      <c r="A494" s="384" t="s">
        <v>221</v>
      </c>
      <c r="B494" s="417" t="s">
        <v>189</v>
      </c>
      <c r="C494" s="416">
        <v>99.740099999999998</v>
      </c>
      <c r="D494" s="416"/>
      <c r="E494" s="429"/>
      <c r="F494" s="416"/>
      <c r="G494" s="416"/>
      <c r="H494" s="417"/>
      <c r="I494" s="418">
        <v>63800.65</v>
      </c>
      <c r="J494" s="418">
        <v>63800.65</v>
      </c>
      <c r="K494" s="418">
        <v>63634.83</v>
      </c>
      <c r="L494" s="385">
        <v>1</v>
      </c>
    </row>
    <row r="495" spans="1:12" s="383" customFormat="1" ht="15" x14ac:dyDescent="0.25">
      <c r="A495" s="384" t="s">
        <v>221</v>
      </c>
      <c r="B495" s="417" t="s">
        <v>189</v>
      </c>
      <c r="C495" s="416">
        <v>99.75</v>
      </c>
      <c r="D495" s="416"/>
      <c r="E495" s="429"/>
      <c r="F495" s="416"/>
      <c r="G495" s="416"/>
      <c r="H495" s="417"/>
      <c r="I495" s="418">
        <v>542407.46</v>
      </c>
      <c r="J495" s="418">
        <v>542407.46</v>
      </c>
      <c r="K495" s="418">
        <v>541051.43000000005</v>
      </c>
      <c r="L495" s="385">
        <v>5</v>
      </c>
    </row>
    <row r="496" spans="1:12" s="383" customFormat="1" ht="15" x14ac:dyDescent="0.25">
      <c r="A496" s="384" t="s">
        <v>221</v>
      </c>
      <c r="B496" s="417" t="s">
        <v>189</v>
      </c>
      <c r="C496" s="416">
        <v>99.754999999999995</v>
      </c>
      <c r="D496" s="416"/>
      <c r="E496" s="429"/>
      <c r="F496" s="416"/>
      <c r="G496" s="416"/>
      <c r="H496" s="417"/>
      <c r="I496" s="418">
        <v>202999.11</v>
      </c>
      <c r="J496" s="418">
        <v>202999.11</v>
      </c>
      <c r="K496" s="418">
        <v>202501.76000000001</v>
      </c>
      <c r="L496" s="385">
        <v>1</v>
      </c>
    </row>
    <row r="497" spans="1:12" s="383" customFormat="1" ht="15" x14ac:dyDescent="0.25">
      <c r="A497" s="384" t="s">
        <v>221</v>
      </c>
      <c r="B497" s="417" t="s">
        <v>189</v>
      </c>
      <c r="C497" s="416">
        <v>99.76</v>
      </c>
      <c r="D497" s="416"/>
      <c r="E497" s="429"/>
      <c r="F497" s="416"/>
      <c r="G497" s="416"/>
      <c r="H497" s="417"/>
      <c r="I497" s="418">
        <v>136225.37</v>
      </c>
      <c r="J497" s="418">
        <v>136225.37</v>
      </c>
      <c r="K497" s="418">
        <v>135898.43</v>
      </c>
      <c r="L497" s="385">
        <v>1</v>
      </c>
    </row>
    <row r="498" spans="1:12" s="383" customFormat="1" ht="15" x14ac:dyDescent="0.25">
      <c r="A498" s="384" t="s">
        <v>221</v>
      </c>
      <c r="B498" s="417" t="s">
        <v>189</v>
      </c>
      <c r="C498" s="416">
        <v>99.77</v>
      </c>
      <c r="D498" s="416"/>
      <c r="E498" s="429"/>
      <c r="F498" s="416"/>
      <c r="G498" s="416"/>
      <c r="H498" s="417"/>
      <c r="I498" s="418">
        <v>559048.14</v>
      </c>
      <c r="J498" s="418">
        <v>559048.14</v>
      </c>
      <c r="K498" s="418">
        <v>557762.32999999996</v>
      </c>
      <c r="L498" s="385">
        <v>2</v>
      </c>
    </row>
    <row r="499" spans="1:12" s="383" customFormat="1" ht="15" x14ac:dyDescent="0.25">
      <c r="A499" s="384" t="s">
        <v>221</v>
      </c>
      <c r="B499" s="417" t="s">
        <v>189</v>
      </c>
      <c r="C499" s="416">
        <v>99.78</v>
      </c>
      <c r="D499" s="416"/>
      <c r="E499" s="429"/>
      <c r="F499" s="416"/>
      <c r="G499" s="416"/>
      <c r="H499" s="417"/>
      <c r="I499" s="418">
        <v>141728.85999999999</v>
      </c>
      <c r="J499" s="418">
        <v>141728.85999999999</v>
      </c>
      <c r="K499" s="418">
        <v>141417.06</v>
      </c>
      <c r="L499" s="385">
        <v>2</v>
      </c>
    </row>
    <row r="500" spans="1:12" s="383" customFormat="1" ht="15" x14ac:dyDescent="0.25">
      <c r="A500" s="384" t="s">
        <v>221</v>
      </c>
      <c r="B500" s="417" t="s">
        <v>189</v>
      </c>
      <c r="C500" s="416">
        <v>99.790199999999999</v>
      </c>
      <c r="D500" s="416"/>
      <c r="E500" s="429"/>
      <c r="F500" s="416"/>
      <c r="G500" s="416"/>
      <c r="H500" s="417"/>
      <c r="I500" s="418">
        <v>102021.63</v>
      </c>
      <c r="J500" s="418">
        <v>102021.63</v>
      </c>
      <c r="K500" s="418">
        <v>101807.59</v>
      </c>
      <c r="L500" s="385">
        <v>1</v>
      </c>
    </row>
    <row r="501" spans="1:12" s="383" customFormat="1" ht="15" x14ac:dyDescent="0.25">
      <c r="A501" s="384" t="s">
        <v>221</v>
      </c>
      <c r="B501" s="417" t="s">
        <v>189</v>
      </c>
      <c r="C501" s="416">
        <v>99.8</v>
      </c>
      <c r="D501" s="416"/>
      <c r="E501" s="429"/>
      <c r="F501" s="416"/>
      <c r="G501" s="416"/>
      <c r="H501" s="417"/>
      <c r="I501" s="418">
        <v>8086579.7000000002</v>
      </c>
      <c r="J501" s="418">
        <v>8086579.7000000002</v>
      </c>
      <c r="K501" s="418">
        <v>8070406.5300000003</v>
      </c>
      <c r="L501" s="385">
        <v>11</v>
      </c>
    </row>
    <row r="502" spans="1:12" s="383" customFormat="1" ht="15" x14ac:dyDescent="0.25">
      <c r="A502" s="384" t="s">
        <v>221</v>
      </c>
      <c r="B502" s="417" t="s">
        <v>189</v>
      </c>
      <c r="C502" s="416">
        <v>99.801500000000004</v>
      </c>
      <c r="D502" s="416"/>
      <c r="E502" s="429"/>
      <c r="F502" s="416"/>
      <c r="G502" s="416"/>
      <c r="H502" s="417"/>
      <c r="I502" s="418">
        <v>144846.57999999999</v>
      </c>
      <c r="J502" s="418">
        <v>144846.57999999999</v>
      </c>
      <c r="K502" s="418">
        <v>144559.06</v>
      </c>
      <c r="L502" s="385">
        <v>1</v>
      </c>
    </row>
    <row r="503" spans="1:12" s="383" customFormat="1" ht="15" x14ac:dyDescent="0.25">
      <c r="A503" s="384" t="s">
        <v>221</v>
      </c>
      <c r="B503" s="417" t="s">
        <v>189</v>
      </c>
      <c r="C503" s="416">
        <v>99.81</v>
      </c>
      <c r="D503" s="416"/>
      <c r="E503" s="429"/>
      <c r="F503" s="416"/>
      <c r="G503" s="416"/>
      <c r="H503" s="417"/>
      <c r="I503" s="418">
        <v>731385.28</v>
      </c>
      <c r="J503" s="418">
        <v>731385.28</v>
      </c>
      <c r="K503" s="418">
        <v>729995.65</v>
      </c>
      <c r="L503" s="385">
        <v>4</v>
      </c>
    </row>
    <row r="504" spans="1:12" s="383" customFormat="1" ht="15" x14ac:dyDescent="0.25">
      <c r="A504" s="384" t="s">
        <v>221</v>
      </c>
      <c r="B504" s="417" t="s">
        <v>189</v>
      </c>
      <c r="C504" s="416">
        <v>99.82</v>
      </c>
      <c r="D504" s="416"/>
      <c r="E504" s="429"/>
      <c r="F504" s="416"/>
      <c r="G504" s="416"/>
      <c r="H504" s="417"/>
      <c r="I504" s="418">
        <v>5580847.8200000003</v>
      </c>
      <c r="J504" s="418">
        <v>5580847.8200000003</v>
      </c>
      <c r="K504" s="418">
        <v>5570802.2999999998</v>
      </c>
      <c r="L504" s="385">
        <v>10</v>
      </c>
    </row>
    <row r="505" spans="1:12" s="383" customFormat="1" ht="15" x14ac:dyDescent="0.25">
      <c r="A505" s="384" t="s">
        <v>221</v>
      </c>
      <c r="B505" s="417" t="s">
        <v>189</v>
      </c>
      <c r="C505" s="416">
        <v>99.825000000000003</v>
      </c>
      <c r="D505" s="416"/>
      <c r="E505" s="429"/>
      <c r="F505" s="416"/>
      <c r="G505" s="416"/>
      <c r="H505" s="417"/>
      <c r="I505" s="418">
        <v>1050913.6599999999</v>
      </c>
      <c r="J505" s="418">
        <v>1050913.6599999999</v>
      </c>
      <c r="K505" s="418">
        <v>1049074.56</v>
      </c>
      <c r="L505" s="385">
        <v>1</v>
      </c>
    </row>
    <row r="506" spans="1:12" s="383" customFormat="1" ht="15" x14ac:dyDescent="0.25">
      <c r="A506" s="384" t="s">
        <v>221</v>
      </c>
      <c r="B506" s="417" t="s">
        <v>189</v>
      </c>
      <c r="C506" s="416">
        <v>99.83</v>
      </c>
      <c r="D506" s="416"/>
      <c r="E506" s="429"/>
      <c r="F506" s="416"/>
      <c r="G506" s="416"/>
      <c r="H506" s="417"/>
      <c r="I506" s="418">
        <v>214402.94</v>
      </c>
      <c r="J506" s="418">
        <v>214402.94</v>
      </c>
      <c r="K506" s="418">
        <v>214038.46</v>
      </c>
      <c r="L506" s="385">
        <v>1</v>
      </c>
    </row>
    <row r="507" spans="1:12" s="383" customFormat="1" ht="15" x14ac:dyDescent="0.25">
      <c r="A507" s="384" t="s">
        <v>221</v>
      </c>
      <c r="B507" s="417" t="s">
        <v>189</v>
      </c>
      <c r="C507" s="416">
        <v>99.834999999999994</v>
      </c>
      <c r="D507" s="416"/>
      <c r="E507" s="429"/>
      <c r="F507" s="416"/>
      <c r="G507" s="416"/>
      <c r="H507" s="417"/>
      <c r="I507" s="418">
        <v>960357.86</v>
      </c>
      <c r="J507" s="418">
        <v>960357.86</v>
      </c>
      <c r="K507" s="418">
        <v>958773.27</v>
      </c>
      <c r="L507" s="385">
        <v>1</v>
      </c>
    </row>
    <row r="508" spans="1:12" s="383" customFormat="1" ht="15" x14ac:dyDescent="0.25">
      <c r="A508" s="384" t="s">
        <v>221</v>
      </c>
      <c r="B508" s="417" t="s">
        <v>189</v>
      </c>
      <c r="C508" s="416">
        <v>99.84</v>
      </c>
      <c r="D508" s="416"/>
      <c r="E508" s="429"/>
      <c r="F508" s="416"/>
      <c r="G508" s="416"/>
      <c r="H508" s="417"/>
      <c r="I508" s="418">
        <v>1623905.86</v>
      </c>
      <c r="J508" s="418">
        <v>1623905.86</v>
      </c>
      <c r="K508" s="418">
        <v>1621307.61</v>
      </c>
      <c r="L508" s="385">
        <v>6</v>
      </c>
    </row>
    <row r="509" spans="1:12" s="383" customFormat="1" ht="15" x14ac:dyDescent="0.25">
      <c r="A509" s="384" t="s">
        <v>221</v>
      </c>
      <c r="B509" s="417" t="s">
        <v>189</v>
      </c>
      <c r="C509" s="416">
        <v>99.844999999999999</v>
      </c>
      <c r="D509" s="416"/>
      <c r="E509" s="429"/>
      <c r="F509" s="416"/>
      <c r="G509" s="416"/>
      <c r="H509" s="417"/>
      <c r="I509" s="418">
        <v>314525.52</v>
      </c>
      <c r="J509" s="418">
        <v>314525.52</v>
      </c>
      <c r="K509" s="418">
        <v>314038.01</v>
      </c>
      <c r="L509" s="385">
        <v>1</v>
      </c>
    </row>
    <row r="510" spans="1:12" s="383" customFormat="1" ht="15" x14ac:dyDescent="0.25">
      <c r="A510" s="384" t="s">
        <v>221</v>
      </c>
      <c r="B510" s="417" t="s">
        <v>189</v>
      </c>
      <c r="C510" s="416">
        <v>99.846000000000004</v>
      </c>
      <c r="D510" s="416"/>
      <c r="E510" s="429"/>
      <c r="F510" s="416"/>
      <c r="G510" s="416"/>
      <c r="H510" s="417"/>
      <c r="I510" s="418">
        <v>2129131.83</v>
      </c>
      <c r="J510" s="418">
        <v>2129131.83</v>
      </c>
      <c r="K510" s="418">
        <v>2125852.9700000002</v>
      </c>
      <c r="L510" s="385">
        <v>1</v>
      </c>
    </row>
    <row r="511" spans="1:12" s="383" customFormat="1" ht="15" x14ac:dyDescent="0.25">
      <c r="A511" s="384" t="s">
        <v>221</v>
      </c>
      <c r="B511" s="417" t="s">
        <v>189</v>
      </c>
      <c r="C511" s="416">
        <v>99.85</v>
      </c>
      <c r="D511" s="416"/>
      <c r="E511" s="429"/>
      <c r="F511" s="416"/>
      <c r="G511" s="416"/>
      <c r="H511" s="417"/>
      <c r="I511" s="418">
        <v>754684.93</v>
      </c>
      <c r="J511" s="418">
        <v>754684.93</v>
      </c>
      <c r="K511" s="418">
        <v>753552.9</v>
      </c>
      <c r="L511" s="385">
        <v>2</v>
      </c>
    </row>
    <row r="512" spans="1:12" s="383" customFormat="1" ht="15" x14ac:dyDescent="0.25">
      <c r="A512" s="384" t="s">
        <v>221</v>
      </c>
      <c r="B512" s="417" t="s">
        <v>189</v>
      </c>
      <c r="C512" s="416">
        <v>99.850999999999999</v>
      </c>
      <c r="D512" s="416"/>
      <c r="E512" s="429"/>
      <c r="F512" s="416"/>
      <c r="G512" s="416"/>
      <c r="H512" s="417"/>
      <c r="I512" s="418">
        <v>205718.53</v>
      </c>
      <c r="J512" s="418">
        <v>205718.53</v>
      </c>
      <c r="K512" s="418">
        <v>205412.01</v>
      </c>
      <c r="L512" s="385">
        <v>1</v>
      </c>
    </row>
    <row r="513" spans="1:12" s="383" customFormat="1" ht="15" x14ac:dyDescent="0.25">
      <c r="A513" s="384" t="s">
        <v>221</v>
      </c>
      <c r="B513" s="417" t="s">
        <v>189</v>
      </c>
      <c r="C513" s="416">
        <v>99.861000000000004</v>
      </c>
      <c r="D513" s="416"/>
      <c r="E513" s="429"/>
      <c r="F513" s="416"/>
      <c r="G513" s="416"/>
      <c r="H513" s="417"/>
      <c r="I513" s="418">
        <v>916065.53</v>
      </c>
      <c r="J513" s="418">
        <v>916065.53</v>
      </c>
      <c r="K513" s="418">
        <v>914792.2</v>
      </c>
      <c r="L513" s="385">
        <v>1</v>
      </c>
    </row>
    <row r="514" spans="1:12" s="383" customFormat="1" ht="15" x14ac:dyDescent="0.25">
      <c r="A514" s="384" t="s">
        <v>221</v>
      </c>
      <c r="B514" s="417" t="s">
        <v>189</v>
      </c>
      <c r="C514" s="416">
        <v>99.862099999999998</v>
      </c>
      <c r="D514" s="416"/>
      <c r="E514" s="429"/>
      <c r="F514" s="416"/>
      <c r="G514" s="416"/>
      <c r="H514" s="417"/>
      <c r="I514" s="418">
        <v>519063.44</v>
      </c>
      <c r="J514" s="418">
        <v>519063.44</v>
      </c>
      <c r="K514" s="418">
        <v>518347.65</v>
      </c>
      <c r="L514" s="385">
        <v>1</v>
      </c>
    </row>
    <row r="515" spans="1:12" s="383" customFormat="1" ht="15" x14ac:dyDescent="0.25">
      <c r="A515" s="384" t="s">
        <v>221</v>
      </c>
      <c r="B515" s="417" t="s">
        <v>189</v>
      </c>
      <c r="C515" s="416">
        <v>99.864999999999995</v>
      </c>
      <c r="D515" s="416"/>
      <c r="E515" s="429"/>
      <c r="F515" s="416"/>
      <c r="G515" s="416"/>
      <c r="H515" s="417"/>
      <c r="I515" s="418">
        <v>289703.56</v>
      </c>
      <c r="J515" s="418">
        <v>289703.56</v>
      </c>
      <c r="K515" s="418">
        <v>289312.46000000002</v>
      </c>
      <c r="L515" s="385">
        <v>1</v>
      </c>
    </row>
    <row r="516" spans="1:12" s="383" customFormat="1" ht="15" x14ac:dyDescent="0.25">
      <c r="A516" s="384" t="s">
        <v>221</v>
      </c>
      <c r="B516" s="417" t="s">
        <v>189</v>
      </c>
      <c r="C516" s="416">
        <v>99.87</v>
      </c>
      <c r="D516" s="416"/>
      <c r="E516" s="429"/>
      <c r="F516" s="416"/>
      <c r="G516" s="416"/>
      <c r="H516" s="417"/>
      <c r="I516" s="418">
        <v>341777.72</v>
      </c>
      <c r="J516" s="418">
        <v>341777.72</v>
      </c>
      <c r="K516" s="418">
        <v>341333.41</v>
      </c>
      <c r="L516" s="385">
        <v>1</v>
      </c>
    </row>
    <row r="517" spans="1:12" s="383" customFormat="1" ht="15" x14ac:dyDescent="0.25">
      <c r="A517" s="384" t="s">
        <v>221</v>
      </c>
      <c r="B517" s="417" t="s">
        <v>189</v>
      </c>
      <c r="C517" s="416">
        <v>99.88</v>
      </c>
      <c r="D517" s="416"/>
      <c r="E517" s="429"/>
      <c r="F517" s="416"/>
      <c r="G517" s="416"/>
      <c r="H517" s="417"/>
      <c r="I517" s="418">
        <v>918047.77</v>
      </c>
      <c r="J517" s="418">
        <v>918047.77</v>
      </c>
      <c r="K517" s="418">
        <v>916946.11</v>
      </c>
      <c r="L517" s="385">
        <v>1</v>
      </c>
    </row>
    <row r="518" spans="1:12" s="383" customFormat="1" ht="15.6" x14ac:dyDescent="0.3">
      <c r="A518" s="386" t="s">
        <v>195</v>
      </c>
      <c r="B518" s="421" t="s">
        <v>195</v>
      </c>
      <c r="C518" s="420" t="s">
        <v>195</v>
      </c>
      <c r="D518" s="420" t="s">
        <v>195</v>
      </c>
      <c r="E518" s="430" t="s">
        <v>195</v>
      </c>
      <c r="F518" s="420" t="s">
        <v>195</v>
      </c>
      <c r="G518" s="420" t="s">
        <v>195</v>
      </c>
      <c r="H518" s="421"/>
      <c r="I518" s="422">
        <v>31978127.02</v>
      </c>
      <c r="J518" s="422">
        <v>31978127.02</v>
      </c>
      <c r="K518" s="422">
        <v>31908308.329999998</v>
      </c>
      <c r="L518" s="387">
        <v>485</v>
      </c>
    </row>
    <row r="519" spans="1:12" s="383" customFormat="1" ht="15.6" x14ac:dyDescent="0.3">
      <c r="A519" s="386" t="s">
        <v>129</v>
      </c>
      <c r="B519" s="421"/>
      <c r="C519" s="420"/>
      <c r="D519" s="420"/>
      <c r="E519" s="430"/>
      <c r="F519" s="420"/>
      <c r="G519" s="420"/>
      <c r="H519" s="421"/>
      <c r="I519" s="422"/>
      <c r="J519" s="422"/>
      <c r="K519" s="422"/>
      <c r="L519" s="387"/>
    </row>
    <row r="520" spans="1:12" s="383" customFormat="1" ht="15" x14ac:dyDescent="0.25">
      <c r="A520" s="384" t="s">
        <v>221</v>
      </c>
      <c r="B520" s="417" t="s">
        <v>189</v>
      </c>
      <c r="C520" s="416">
        <v>99.15</v>
      </c>
      <c r="D520" s="416"/>
      <c r="E520" s="429"/>
      <c r="F520" s="416"/>
      <c r="G520" s="416"/>
      <c r="H520" s="417"/>
      <c r="I520" s="418">
        <v>15896.07</v>
      </c>
      <c r="J520" s="418">
        <v>15896.07</v>
      </c>
      <c r="K520" s="418">
        <v>15760.95</v>
      </c>
      <c r="L520" s="385">
        <v>1</v>
      </c>
    </row>
    <row r="521" spans="1:12" s="383" customFormat="1" ht="15" x14ac:dyDescent="0.25">
      <c r="A521" s="384" t="s">
        <v>221</v>
      </c>
      <c r="B521" s="417" t="s">
        <v>189</v>
      </c>
      <c r="C521" s="416">
        <v>99.25</v>
      </c>
      <c r="D521" s="416"/>
      <c r="E521" s="429"/>
      <c r="F521" s="416"/>
      <c r="G521" s="416"/>
      <c r="H521" s="417"/>
      <c r="I521" s="418">
        <v>10977.99</v>
      </c>
      <c r="J521" s="418">
        <v>10977.99</v>
      </c>
      <c r="K521" s="418">
        <v>10895.66</v>
      </c>
      <c r="L521" s="385">
        <v>1</v>
      </c>
    </row>
    <row r="522" spans="1:12" s="383" customFormat="1" ht="15" x14ac:dyDescent="0.25">
      <c r="A522" s="384" t="s">
        <v>221</v>
      </c>
      <c r="B522" s="417" t="s">
        <v>189</v>
      </c>
      <c r="C522" s="416">
        <v>99.35</v>
      </c>
      <c r="D522" s="416"/>
      <c r="E522" s="429"/>
      <c r="F522" s="416"/>
      <c r="G522" s="416"/>
      <c r="H522" s="417"/>
      <c r="I522" s="418">
        <v>31245.83</v>
      </c>
      <c r="J522" s="418">
        <v>31245.83</v>
      </c>
      <c r="K522" s="418">
        <v>31042.73</v>
      </c>
      <c r="L522" s="385">
        <v>2</v>
      </c>
    </row>
    <row r="523" spans="1:12" s="383" customFormat="1" ht="15" x14ac:dyDescent="0.25">
      <c r="A523" s="384" t="s">
        <v>221</v>
      </c>
      <c r="B523" s="417" t="s">
        <v>189</v>
      </c>
      <c r="C523" s="416">
        <v>99.4</v>
      </c>
      <c r="D523" s="416"/>
      <c r="E523" s="429"/>
      <c r="F523" s="416"/>
      <c r="G523" s="416"/>
      <c r="H523" s="417"/>
      <c r="I523" s="418">
        <v>30683.69</v>
      </c>
      <c r="J523" s="418">
        <v>30683.69</v>
      </c>
      <c r="K523" s="418">
        <v>30499.59</v>
      </c>
      <c r="L523" s="385">
        <v>1</v>
      </c>
    </row>
    <row r="524" spans="1:12" s="383" customFormat="1" ht="15" x14ac:dyDescent="0.25">
      <c r="A524" s="384" t="s">
        <v>221</v>
      </c>
      <c r="B524" s="417" t="s">
        <v>189</v>
      </c>
      <c r="C524" s="416">
        <v>99.65</v>
      </c>
      <c r="D524" s="416"/>
      <c r="E524" s="429"/>
      <c r="F524" s="416"/>
      <c r="G524" s="416"/>
      <c r="H524" s="417"/>
      <c r="I524" s="418">
        <v>146901.19</v>
      </c>
      <c r="J524" s="418">
        <v>146901.19</v>
      </c>
      <c r="K524" s="418">
        <v>146387.04</v>
      </c>
      <c r="L524" s="385">
        <v>1</v>
      </c>
    </row>
    <row r="525" spans="1:12" s="383" customFormat="1" ht="15" x14ac:dyDescent="0.25">
      <c r="A525" s="384" t="s">
        <v>221</v>
      </c>
      <c r="B525" s="417" t="s">
        <v>189</v>
      </c>
      <c r="C525" s="416">
        <v>99.7</v>
      </c>
      <c r="D525" s="416"/>
      <c r="E525" s="429"/>
      <c r="F525" s="416"/>
      <c r="G525" s="416"/>
      <c r="H525" s="417"/>
      <c r="I525" s="418">
        <v>95702.88</v>
      </c>
      <c r="J525" s="418">
        <v>95702.88</v>
      </c>
      <c r="K525" s="418">
        <v>95415.77</v>
      </c>
      <c r="L525" s="385">
        <v>1</v>
      </c>
    </row>
    <row r="526" spans="1:12" s="383" customFormat="1" ht="15" x14ac:dyDescent="0.25">
      <c r="A526" s="384" t="s">
        <v>221</v>
      </c>
      <c r="B526" s="417" t="s">
        <v>189</v>
      </c>
      <c r="C526" s="416">
        <v>99.75</v>
      </c>
      <c r="D526" s="416"/>
      <c r="E526" s="429"/>
      <c r="F526" s="416"/>
      <c r="G526" s="416"/>
      <c r="H526" s="417"/>
      <c r="I526" s="418">
        <v>791441.48</v>
      </c>
      <c r="J526" s="418">
        <v>791441.48</v>
      </c>
      <c r="K526" s="418">
        <v>789462.88</v>
      </c>
      <c r="L526" s="385">
        <v>1</v>
      </c>
    </row>
    <row r="527" spans="1:12" s="383" customFormat="1" ht="15.6" x14ac:dyDescent="0.3">
      <c r="A527" s="386" t="s">
        <v>195</v>
      </c>
      <c r="B527" s="421" t="s">
        <v>195</v>
      </c>
      <c r="C527" s="420" t="s">
        <v>195</v>
      </c>
      <c r="D527" s="420" t="s">
        <v>195</v>
      </c>
      <c r="E527" s="430" t="s">
        <v>195</v>
      </c>
      <c r="F527" s="420" t="s">
        <v>195</v>
      </c>
      <c r="G527" s="420" t="s">
        <v>195</v>
      </c>
      <c r="H527" s="421" t="s">
        <v>195</v>
      </c>
      <c r="I527" s="422">
        <v>1122849.1299999999</v>
      </c>
      <c r="J527" s="422">
        <v>1122849.1299999999</v>
      </c>
      <c r="K527" s="422">
        <v>1119464.6200000001</v>
      </c>
      <c r="L527" s="387">
        <v>8</v>
      </c>
    </row>
    <row r="528" spans="1:12" s="383" customFormat="1" ht="15.6" x14ac:dyDescent="0.3">
      <c r="A528" s="386" t="s">
        <v>284</v>
      </c>
      <c r="B528" s="421"/>
      <c r="C528" s="420"/>
      <c r="D528" s="420"/>
      <c r="E528" s="430"/>
      <c r="F528" s="420"/>
      <c r="G528" s="420"/>
      <c r="H528" s="421"/>
      <c r="I528" s="422"/>
      <c r="J528" s="422"/>
      <c r="K528" s="422"/>
      <c r="L528" s="387"/>
    </row>
    <row r="529" spans="1:12" s="383" customFormat="1" ht="15" x14ac:dyDescent="0.25">
      <c r="A529" s="384" t="s">
        <v>196</v>
      </c>
      <c r="B529" s="417" t="s">
        <v>189</v>
      </c>
      <c r="C529" s="416">
        <v>99.147300000000001</v>
      </c>
      <c r="D529" s="416"/>
      <c r="E529" s="429" t="s">
        <v>214</v>
      </c>
      <c r="F529" s="416">
        <v>3.44</v>
      </c>
      <c r="G529" s="416">
        <v>3.4846309694081001</v>
      </c>
      <c r="H529" s="417" t="s">
        <v>190</v>
      </c>
      <c r="I529" s="418">
        <v>30000000</v>
      </c>
      <c r="J529" s="418">
        <v>30000000</v>
      </c>
      <c r="K529" s="418">
        <v>29744199.879999999</v>
      </c>
      <c r="L529" s="385">
        <v>1</v>
      </c>
    </row>
    <row r="530" spans="1:12" s="383" customFormat="1" ht="15" x14ac:dyDescent="0.25">
      <c r="A530" s="384" t="s">
        <v>196</v>
      </c>
      <c r="B530" s="417" t="s">
        <v>189</v>
      </c>
      <c r="C530" s="416">
        <v>99.75</v>
      </c>
      <c r="D530" s="416"/>
      <c r="E530" s="429" t="s">
        <v>206</v>
      </c>
      <c r="F530" s="416">
        <v>2.91</v>
      </c>
      <c r="G530" s="416">
        <v>2.9490068907482998</v>
      </c>
      <c r="H530" s="417" t="s">
        <v>190</v>
      </c>
      <c r="I530" s="418">
        <v>15000000</v>
      </c>
      <c r="J530" s="418">
        <v>15000000</v>
      </c>
      <c r="K530" s="418">
        <v>14962506.449999999</v>
      </c>
      <c r="L530" s="385">
        <v>1</v>
      </c>
    </row>
    <row r="531" spans="1:12" s="383" customFormat="1" ht="15.6" x14ac:dyDescent="0.3">
      <c r="A531" s="386" t="s">
        <v>195</v>
      </c>
      <c r="B531" s="421" t="s">
        <v>195</v>
      </c>
      <c r="C531" s="420" t="s">
        <v>195</v>
      </c>
      <c r="D531" s="420" t="s">
        <v>195</v>
      </c>
      <c r="E531" s="430" t="s">
        <v>195</v>
      </c>
      <c r="F531" s="420" t="s">
        <v>195</v>
      </c>
      <c r="G531" s="420" t="s">
        <v>195</v>
      </c>
      <c r="H531" s="421" t="s">
        <v>195</v>
      </c>
      <c r="I531" s="422">
        <v>45000000</v>
      </c>
      <c r="J531" s="422">
        <v>45000000</v>
      </c>
      <c r="K531" s="422">
        <v>44706706.329999998</v>
      </c>
      <c r="L531" s="387">
        <v>2</v>
      </c>
    </row>
    <row r="532" spans="1:12" s="383" customFormat="1" ht="15.6" x14ac:dyDescent="0.3">
      <c r="A532" s="386" t="s">
        <v>130</v>
      </c>
      <c r="B532" s="421"/>
      <c r="C532" s="420"/>
      <c r="D532" s="420"/>
      <c r="E532" s="430"/>
      <c r="F532" s="420"/>
      <c r="G532" s="420"/>
      <c r="H532" s="421"/>
      <c r="I532" s="422"/>
      <c r="J532" s="422"/>
      <c r="K532" s="422"/>
      <c r="L532" s="387"/>
    </row>
    <row r="533" spans="1:12" s="383" customFormat="1" ht="15" x14ac:dyDescent="0.25">
      <c r="A533" s="384" t="s">
        <v>662</v>
      </c>
      <c r="B533" s="417" t="s">
        <v>189</v>
      </c>
      <c r="C533" s="416">
        <v>96.227900000000005</v>
      </c>
      <c r="D533" s="416">
        <v>9</v>
      </c>
      <c r="E533" s="429" t="s">
        <v>386</v>
      </c>
      <c r="F533" s="416">
        <v>10.931192527083001</v>
      </c>
      <c r="G533" s="416">
        <v>11.387503056113999</v>
      </c>
      <c r="H533" s="417" t="s">
        <v>197</v>
      </c>
      <c r="I533" s="418">
        <v>180000</v>
      </c>
      <c r="J533" s="418">
        <v>200000</v>
      </c>
      <c r="K533" s="418">
        <v>173210.22</v>
      </c>
      <c r="L533" s="385">
        <v>1</v>
      </c>
    </row>
    <row r="534" spans="1:12" s="383" customFormat="1" ht="15" x14ac:dyDescent="0.25">
      <c r="A534" s="384" t="s">
        <v>663</v>
      </c>
      <c r="B534" s="417" t="s">
        <v>189</v>
      </c>
      <c r="C534" s="416">
        <v>98.094499999999996</v>
      </c>
      <c r="D534" s="416">
        <v>9</v>
      </c>
      <c r="E534" s="429" t="s">
        <v>664</v>
      </c>
      <c r="F534" s="416">
        <v>10.0209426776079</v>
      </c>
      <c r="G534" s="416">
        <v>10.4038437637358</v>
      </c>
      <c r="H534" s="417" t="s">
        <v>197</v>
      </c>
      <c r="I534" s="418">
        <v>236202.25</v>
      </c>
      <c r="J534" s="418">
        <v>277885</v>
      </c>
      <c r="K534" s="418">
        <v>231701.42</v>
      </c>
      <c r="L534" s="385">
        <v>1</v>
      </c>
    </row>
    <row r="535" spans="1:12" s="383" customFormat="1" ht="15" x14ac:dyDescent="0.25">
      <c r="A535" s="384" t="s">
        <v>663</v>
      </c>
      <c r="B535" s="417" t="s">
        <v>189</v>
      </c>
      <c r="C535" s="416">
        <v>98.323899999999995</v>
      </c>
      <c r="D535" s="416">
        <v>9</v>
      </c>
      <c r="E535" s="429" t="s">
        <v>665</v>
      </c>
      <c r="F535" s="416">
        <v>9.9113487456158005</v>
      </c>
      <c r="G535" s="416">
        <v>10.285852316705</v>
      </c>
      <c r="H535" s="417" t="s">
        <v>197</v>
      </c>
      <c r="I535" s="418">
        <v>178947.95</v>
      </c>
      <c r="J535" s="418">
        <v>210527</v>
      </c>
      <c r="K535" s="418">
        <v>175948.6</v>
      </c>
      <c r="L535" s="385">
        <v>1</v>
      </c>
    </row>
    <row r="536" spans="1:12" s="383" customFormat="1" ht="15" x14ac:dyDescent="0.25">
      <c r="A536" s="384" t="s">
        <v>231</v>
      </c>
      <c r="B536" s="417" t="s">
        <v>189</v>
      </c>
      <c r="C536" s="416">
        <v>99.085999999999999</v>
      </c>
      <c r="D536" s="416">
        <v>10</v>
      </c>
      <c r="E536" s="429" t="s">
        <v>304</v>
      </c>
      <c r="F536" s="416">
        <v>10.5</v>
      </c>
      <c r="G536" s="416">
        <v>10.920720136962901</v>
      </c>
      <c r="H536" s="417" t="s">
        <v>197</v>
      </c>
      <c r="I536" s="418">
        <v>10000</v>
      </c>
      <c r="J536" s="418">
        <v>10000</v>
      </c>
      <c r="K536" s="418">
        <v>9908.6</v>
      </c>
      <c r="L536" s="385">
        <v>1</v>
      </c>
    </row>
    <row r="537" spans="1:12" s="383" customFormat="1" ht="15" x14ac:dyDescent="0.25">
      <c r="A537" s="384" t="s">
        <v>231</v>
      </c>
      <c r="B537" s="417" t="s">
        <v>189</v>
      </c>
      <c r="C537" s="416">
        <v>99.088300000000004</v>
      </c>
      <c r="D537" s="416">
        <v>10</v>
      </c>
      <c r="E537" s="429" t="s">
        <v>355</v>
      </c>
      <c r="F537" s="416">
        <v>10.5</v>
      </c>
      <c r="G537" s="416">
        <v>10.920720136962901</v>
      </c>
      <c r="H537" s="417" t="s">
        <v>197</v>
      </c>
      <c r="I537" s="418">
        <v>69100</v>
      </c>
      <c r="J537" s="418">
        <v>69100</v>
      </c>
      <c r="K537" s="418">
        <v>68469.990000000005</v>
      </c>
      <c r="L537" s="385">
        <v>2</v>
      </c>
    </row>
    <row r="538" spans="1:12" s="383" customFormat="1" ht="15" x14ac:dyDescent="0.25">
      <c r="A538" s="384" t="s">
        <v>231</v>
      </c>
      <c r="B538" s="417" t="s">
        <v>189</v>
      </c>
      <c r="C538" s="416">
        <v>99.090599999999995</v>
      </c>
      <c r="D538" s="416">
        <v>10</v>
      </c>
      <c r="E538" s="429" t="s">
        <v>377</v>
      </c>
      <c r="F538" s="416">
        <v>10.5</v>
      </c>
      <c r="G538" s="416">
        <v>10.920720136962901</v>
      </c>
      <c r="H538" s="417" t="s">
        <v>197</v>
      </c>
      <c r="I538" s="418">
        <v>35015</v>
      </c>
      <c r="J538" s="418">
        <v>35015</v>
      </c>
      <c r="K538" s="418">
        <v>34696.589999999997</v>
      </c>
      <c r="L538" s="385">
        <v>2</v>
      </c>
    </row>
    <row r="539" spans="1:12" s="383" customFormat="1" ht="15" x14ac:dyDescent="0.25">
      <c r="A539" s="384" t="s">
        <v>231</v>
      </c>
      <c r="B539" s="417" t="s">
        <v>189</v>
      </c>
      <c r="C539" s="416">
        <v>99.296400000000006</v>
      </c>
      <c r="D539" s="416">
        <v>9.5</v>
      </c>
      <c r="E539" s="429" t="s">
        <v>310</v>
      </c>
      <c r="F539" s="416">
        <v>10</v>
      </c>
      <c r="G539" s="416">
        <v>10.381289062499899</v>
      </c>
      <c r="H539" s="417" t="s">
        <v>197</v>
      </c>
      <c r="I539" s="418">
        <v>161016</v>
      </c>
      <c r="J539" s="418">
        <v>161016</v>
      </c>
      <c r="K539" s="418">
        <v>159883.01999999999</v>
      </c>
      <c r="L539" s="385">
        <v>1</v>
      </c>
    </row>
    <row r="540" spans="1:12" s="383" customFormat="1" ht="15" x14ac:dyDescent="0.25">
      <c r="A540" s="384" t="s">
        <v>231</v>
      </c>
      <c r="B540" s="417" t="s">
        <v>189</v>
      </c>
      <c r="C540" s="416">
        <v>99.297399999999996</v>
      </c>
      <c r="D540" s="416">
        <v>9.5</v>
      </c>
      <c r="E540" s="429" t="s">
        <v>552</v>
      </c>
      <c r="F540" s="416">
        <v>10</v>
      </c>
      <c r="G540" s="416">
        <v>10.381289062499899</v>
      </c>
      <c r="H540" s="417" t="s">
        <v>197</v>
      </c>
      <c r="I540" s="418">
        <v>200000</v>
      </c>
      <c r="J540" s="418">
        <v>200000</v>
      </c>
      <c r="K540" s="418">
        <v>198594.77</v>
      </c>
      <c r="L540" s="385">
        <v>2</v>
      </c>
    </row>
    <row r="541" spans="1:12" s="383" customFormat="1" ht="15" x14ac:dyDescent="0.25">
      <c r="A541" s="384" t="s">
        <v>231</v>
      </c>
      <c r="B541" s="417" t="s">
        <v>189</v>
      </c>
      <c r="C541" s="416">
        <v>99.299499999999995</v>
      </c>
      <c r="D541" s="416">
        <v>9.5</v>
      </c>
      <c r="E541" s="429" t="s">
        <v>666</v>
      </c>
      <c r="F541" s="416">
        <v>10</v>
      </c>
      <c r="G541" s="416">
        <v>10.381289062499899</v>
      </c>
      <c r="H541" s="417" t="s">
        <v>197</v>
      </c>
      <c r="I541" s="418">
        <v>110000</v>
      </c>
      <c r="J541" s="418">
        <v>110000</v>
      </c>
      <c r="K541" s="418">
        <v>109229.43</v>
      </c>
      <c r="L541" s="385">
        <v>2</v>
      </c>
    </row>
    <row r="542" spans="1:12" s="383" customFormat="1" ht="15" x14ac:dyDescent="0.25">
      <c r="A542" s="384" t="s">
        <v>231</v>
      </c>
      <c r="B542" s="417" t="s">
        <v>189</v>
      </c>
      <c r="C542" s="416">
        <v>99.303700000000006</v>
      </c>
      <c r="D542" s="416">
        <v>9.5</v>
      </c>
      <c r="E542" s="429" t="s">
        <v>409</v>
      </c>
      <c r="F542" s="416">
        <v>10</v>
      </c>
      <c r="G542" s="416">
        <v>10.381289062499899</v>
      </c>
      <c r="H542" s="417" t="s">
        <v>197</v>
      </c>
      <c r="I542" s="418">
        <v>110422</v>
      </c>
      <c r="J542" s="418">
        <v>110422</v>
      </c>
      <c r="K542" s="418">
        <v>109653.18</v>
      </c>
      <c r="L542" s="385">
        <v>2</v>
      </c>
    </row>
    <row r="543" spans="1:12" s="290" customFormat="1" ht="15.6" x14ac:dyDescent="0.25">
      <c r="A543" s="384" t="s">
        <v>231</v>
      </c>
      <c r="B543" s="417" t="s">
        <v>189</v>
      </c>
      <c r="C543" s="416">
        <v>99.318399999999997</v>
      </c>
      <c r="D543" s="416">
        <v>9.5</v>
      </c>
      <c r="E543" s="429" t="s">
        <v>336</v>
      </c>
      <c r="F543" s="416">
        <v>10</v>
      </c>
      <c r="G543" s="416">
        <v>10.381289062499899</v>
      </c>
      <c r="H543" s="417" t="s">
        <v>197</v>
      </c>
      <c r="I543" s="418">
        <v>60792</v>
      </c>
      <c r="J543" s="418">
        <v>60792</v>
      </c>
      <c r="K543" s="418">
        <v>60377.66</v>
      </c>
      <c r="L543" s="385">
        <v>1</v>
      </c>
    </row>
    <row r="544" spans="1:12" s="289" customFormat="1" ht="15.6" x14ac:dyDescent="0.25">
      <c r="A544" s="384" t="s">
        <v>400</v>
      </c>
      <c r="B544" s="417" t="s">
        <v>189</v>
      </c>
      <c r="C544" s="416">
        <v>99.150700000000001</v>
      </c>
      <c r="D544" s="416">
        <v>8</v>
      </c>
      <c r="E544" s="429" t="s">
        <v>667</v>
      </c>
      <c r="F544" s="416">
        <v>9.3000000000000007</v>
      </c>
      <c r="G544" s="416">
        <v>9.6293939520316005</v>
      </c>
      <c r="H544" s="417" t="s">
        <v>197</v>
      </c>
      <c r="I544" s="418">
        <v>25000</v>
      </c>
      <c r="J544" s="418">
        <v>59966.42</v>
      </c>
      <c r="K544" s="418">
        <v>24787.68</v>
      </c>
      <c r="L544" s="385">
        <v>1</v>
      </c>
    </row>
    <row r="545" spans="1:12" s="383" customFormat="1" ht="15" x14ac:dyDescent="0.25">
      <c r="A545" s="384" t="s">
        <v>668</v>
      </c>
      <c r="B545" s="417" t="s">
        <v>189</v>
      </c>
      <c r="C545" s="416">
        <v>103.93219999999999</v>
      </c>
      <c r="D545" s="416">
        <v>9</v>
      </c>
      <c r="E545" s="429" t="s">
        <v>527</v>
      </c>
      <c r="F545" s="416">
        <v>6.8233900720787002</v>
      </c>
      <c r="G545" s="416">
        <v>6.9999790339994998</v>
      </c>
      <c r="H545" s="417" t="s">
        <v>197</v>
      </c>
      <c r="I545" s="418">
        <v>30000.240000000002</v>
      </c>
      <c r="J545" s="418">
        <v>47319</v>
      </c>
      <c r="K545" s="418">
        <v>31179.93</v>
      </c>
      <c r="L545" s="385">
        <v>3</v>
      </c>
    </row>
    <row r="546" spans="1:12" s="383" customFormat="1" ht="15" x14ac:dyDescent="0.25">
      <c r="A546" s="384" t="s">
        <v>669</v>
      </c>
      <c r="B546" s="417" t="s">
        <v>189</v>
      </c>
      <c r="C546" s="416">
        <v>102.2697</v>
      </c>
      <c r="D546" s="416">
        <v>9</v>
      </c>
      <c r="E546" s="429" t="s">
        <v>670</v>
      </c>
      <c r="F546" s="416">
        <v>7.2504614397617999</v>
      </c>
      <c r="G546" s="416">
        <v>7.4499888944274</v>
      </c>
      <c r="H546" s="417" t="s">
        <v>197</v>
      </c>
      <c r="I546" s="418">
        <v>30001.5</v>
      </c>
      <c r="J546" s="418">
        <v>42375</v>
      </c>
      <c r="K546" s="418">
        <v>30682.44</v>
      </c>
      <c r="L546" s="385">
        <v>3</v>
      </c>
    </row>
    <row r="547" spans="1:12" s="383" customFormat="1" ht="15" x14ac:dyDescent="0.25">
      <c r="A547" s="384" t="s">
        <v>669</v>
      </c>
      <c r="B547" s="417" t="s">
        <v>189</v>
      </c>
      <c r="C547" s="416">
        <v>102.74</v>
      </c>
      <c r="D547" s="416">
        <v>9</v>
      </c>
      <c r="E547" s="429" t="s">
        <v>671</v>
      </c>
      <c r="F547" s="416">
        <v>6.9338740985629999</v>
      </c>
      <c r="G547" s="416">
        <v>7.1162614845503001</v>
      </c>
      <c r="H547" s="417" t="s">
        <v>197</v>
      </c>
      <c r="I547" s="418">
        <v>30001.5</v>
      </c>
      <c r="J547" s="418">
        <v>42375</v>
      </c>
      <c r="K547" s="418">
        <v>30823.53</v>
      </c>
      <c r="L547" s="385">
        <v>3</v>
      </c>
    </row>
    <row r="548" spans="1:12" s="383" customFormat="1" ht="15" x14ac:dyDescent="0.25">
      <c r="A548" s="384" t="s">
        <v>669</v>
      </c>
      <c r="B548" s="417" t="s">
        <v>189</v>
      </c>
      <c r="C548" s="416">
        <v>103.4949</v>
      </c>
      <c r="D548" s="416">
        <v>9</v>
      </c>
      <c r="E548" s="429" t="s">
        <v>672</v>
      </c>
      <c r="F548" s="416">
        <v>6.3473302307477999</v>
      </c>
      <c r="G548" s="416">
        <v>6.5000171068255996</v>
      </c>
      <c r="H548" s="417" t="s">
        <v>197</v>
      </c>
      <c r="I548" s="418">
        <v>30001.5</v>
      </c>
      <c r="J548" s="418">
        <v>42375</v>
      </c>
      <c r="K548" s="418">
        <v>31050.03</v>
      </c>
      <c r="L548" s="385">
        <v>3</v>
      </c>
    </row>
    <row r="549" spans="1:12" s="383" customFormat="1" ht="15" x14ac:dyDescent="0.25">
      <c r="A549" s="384" t="s">
        <v>669</v>
      </c>
      <c r="B549" s="417" t="s">
        <v>189</v>
      </c>
      <c r="C549" s="416">
        <v>104.26909999999999</v>
      </c>
      <c r="D549" s="416">
        <v>9</v>
      </c>
      <c r="E549" s="429" t="s">
        <v>673</v>
      </c>
      <c r="F549" s="416">
        <v>6.7473239900657997</v>
      </c>
      <c r="G549" s="416">
        <v>6.9199758979791</v>
      </c>
      <c r="H549" s="417" t="s">
        <v>197</v>
      </c>
      <c r="I549" s="418">
        <v>30000.75</v>
      </c>
      <c r="J549" s="418">
        <v>35295</v>
      </c>
      <c r="K549" s="418">
        <v>31281.51</v>
      </c>
      <c r="L549" s="385">
        <v>3</v>
      </c>
    </row>
    <row r="550" spans="1:12" s="383" customFormat="1" ht="15" x14ac:dyDescent="0.25">
      <c r="A550" s="384" t="s">
        <v>674</v>
      </c>
      <c r="B550" s="417" t="s">
        <v>189</v>
      </c>
      <c r="C550" s="416">
        <v>98.983800000000002</v>
      </c>
      <c r="D550" s="416">
        <v>8.5</v>
      </c>
      <c r="E550" s="429" t="s">
        <v>330</v>
      </c>
      <c r="F550" s="416">
        <v>9.25</v>
      </c>
      <c r="G550" s="416">
        <v>9.5758345544586003</v>
      </c>
      <c r="H550" s="417" t="s">
        <v>197</v>
      </c>
      <c r="I550" s="418">
        <v>10623.25</v>
      </c>
      <c r="J550" s="418">
        <v>19315</v>
      </c>
      <c r="K550" s="418">
        <v>10515.3</v>
      </c>
      <c r="L550" s="385">
        <v>5</v>
      </c>
    </row>
    <row r="551" spans="1:12" s="383" customFormat="1" ht="15" x14ac:dyDescent="0.25">
      <c r="A551" s="384" t="s">
        <v>674</v>
      </c>
      <c r="B551" s="417" t="s">
        <v>189</v>
      </c>
      <c r="C551" s="416">
        <v>98.999700000000004</v>
      </c>
      <c r="D551" s="416">
        <v>8.5</v>
      </c>
      <c r="E551" s="429" t="s">
        <v>436</v>
      </c>
      <c r="F551" s="416">
        <v>9.25</v>
      </c>
      <c r="G551" s="416">
        <v>9.5758345544586003</v>
      </c>
      <c r="H551" s="417" t="s">
        <v>197</v>
      </c>
      <c r="I551" s="418">
        <v>453.75</v>
      </c>
      <c r="J551" s="418">
        <v>825</v>
      </c>
      <c r="K551" s="418">
        <v>449.21</v>
      </c>
      <c r="L551" s="385">
        <v>1</v>
      </c>
    </row>
    <row r="552" spans="1:12" s="383" customFormat="1" ht="15" x14ac:dyDescent="0.25">
      <c r="A552" s="384" t="s">
        <v>675</v>
      </c>
      <c r="B552" s="417" t="s">
        <v>189</v>
      </c>
      <c r="C552" s="416">
        <v>100.57040000000001</v>
      </c>
      <c r="D552" s="416">
        <v>7</v>
      </c>
      <c r="E552" s="429" t="s">
        <v>676</v>
      </c>
      <c r="F552" s="416">
        <v>6.7093209288170996</v>
      </c>
      <c r="G552" s="416">
        <v>6.8800226716937001</v>
      </c>
      <c r="H552" s="417" t="s">
        <v>197</v>
      </c>
      <c r="I552" s="418">
        <v>30000.39</v>
      </c>
      <c r="J552" s="418">
        <v>44544</v>
      </c>
      <c r="K552" s="418">
        <v>30171.51</v>
      </c>
      <c r="L552" s="385">
        <v>3</v>
      </c>
    </row>
    <row r="553" spans="1:12" s="383" customFormat="1" ht="15" x14ac:dyDescent="0.25">
      <c r="A553" s="384" t="s">
        <v>469</v>
      </c>
      <c r="B553" s="417" t="s">
        <v>189</v>
      </c>
      <c r="C553" s="416">
        <v>99.996200000000002</v>
      </c>
      <c r="D553" s="416">
        <v>7</v>
      </c>
      <c r="E553" s="429" t="s">
        <v>677</v>
      </c>
      <c r="F553" s="416">
        <v>7</v>
      </c>
      <c r="G553" s="416">
        <v>7.1859031289062001</v>
      </c>
      <c r="H553" s="417" t="s">
        <v>197</v>
      </c>
      <c r="I553" s="418">
        <v>6300</v>
      </c>
      <c r="J553" s="418">
        <v>21000</v>
      </c>
      <c r="K553" s="418">
        <v>6299.76</v>
      </c>
      <c r="L553" s="385">
        <v>2</v>
      </c>
    </row>
    <row r="554" spans="1:12" s="383" customFormat="1" ht="15" x14ac:dyDescent="0.25">
      <c r="A554" s="384" t="s">
        <v>404</v>
      </c>
      <c r="B554" s="417" t="s">
        <v>189</v>
      </c>
      <c r="C554" s="416">
        <v>107.2633</v>
      </c>
      <c r="D554" s="416">
        <v>9</v>
      </c>
      <c r="E554" s="429" t="s">
        <v>678</v>
      </c>
      <c r="F554" s="416">
        <v>3.1525375309733001</v>
      </c>
      <c r="G554" s="416">
        <v>3.1900030868223999</v>
      </c>
      <c r="H554" s="417" t="s">
        <v>197</v>
      </c>
      <c r="I554" s="418">
        <v>30000</v>
      </c>
      <c r="J554" s="418">
        <v>60000</v>
      </c>
      <c r="K554" s="418">
        <v>32178.99</v>
      </c>
      <c r="L554" s="385">
        <v>3</v>
      </c>
    </row>
    <row r="555" spans="1:12" s="383" customFormat="1" ht="15" x14ac:dyDescent="0.25">
      <c r="A555" s="384" t="s">
        <v>234</v>
      </c>
      <c r="B555" s="417" t="s">
        <v>189</v>
      </c>
      <c r="C555" s="416">
        <v>99.991100000000003</v>
      </c>
      <c r="D555" s="416">
        <v>11</v>
      </c>
      <c r="E555" s="429" t="s">
        <v>679</v>
      </c>
      <c r="F555" s="416">
        <v>11</v>
      </c>
      <c r="G555" s="416">
        <v>11.4621259414062</v>
      </c>
      <c r="H555" s="417" t="s">
        <v>197</v>
      </c>
      <c r="I555" s="418">
        <v>20000</v>
      </c>
      <c r="J555" s="418">
        <v>20000</v>
      </c>
      <c r="K555" s="418">
        <v>19998.23</v>
      </c>
      <c r="L555" s="385">
        <v>1</v>
      </c>
    </row>
    <row r="556" spans="1:12" s="289" customFormat="1" ht="15.6" x14ac:dyDescent="0.25">
      <c r="A556" s="384" t="s">
        <v>234</v>
      </c>
      <c r="B556" s="417" t="s">
        <v>189</v>
      </c>
      <c r="C556" s="416">
        <v>99.992000000000004</v>
      </c>
      <c r="D556" s="416">
        <v>11</v>
      </c>
      <c r="E556" s="429" t="s">
        <v>680</v>
      </c>
      <c r="F556" s="416">
        <v>11</v>
      </c>
      <c r="G556" s="416">
        <v>11.4621259414062</v>
      </c>
      <c r="H556" s="417" t="s">
        <v>197</v>
      </c>
      <c r="I556" s="418">
        <v>52060</v>
      </c>
      <c r="J556" s="418">
        <v>52060</v>
      </c>
      <c r="K556" s="418">
        <v>52055.85</v>
      </c>
      <c r="L556" s="385">
        <v>1</v>
      </c>
    </row>
    <row r="557" spans="1:12" s="289" customFormat="1" ht="15.6" x14ac:dyDescent="0.25">
      <c r="A557" s="384" t="s">
        <v>234</v>
      </c>
      <c r="B557" s="417" t="s">
        <v>189</v>
      </c>
      <c r="C557" s="416">
        <v>99.992400000000004</v>
      </c>
      <c r="D557" s="416">
        <v>11</v>
      </c>
      <c r="E557" s="429" t="s">
        <v>419</v>
      </c>
      <c r="F557" s="416">
        <v>11</v>
      </c>
      <c r="G557" s="416">
        <v>11.4621259414062</v>
      </c>
      <c r="H557" s="417" t="s">
        <v>197</v>
      </c>
      <c r="I557" s="418">
        <v>5908</v>
      </c>
      <c r="J557" s="418">
        <v>5908</v>
      </c>
      <c r="K557" s="418">
        <v>5907.55</v>
      </c>
      <c r="L557" s="385">
        <v>1</v>
      </c>
    </row>
    <row r="558" spans="1:12" s="383" customFormat="1" ht="15" x14ac:dyDescent="0.25">
      <c r="A558" s="384" t="s">
        <v>234</v>
      </c>
      <c r="B558" s="417" t="s">
        <v>189</v>
      </c>
      <c r="C558" s="416">
        <v>99.992900000000006</v>
      </c>
      <c r="D558" s="416">
        <v>11</v>
      </c>
      <c r="E558" s="429" t="s">
        <v>437</v>
      </c>
      <c r="F558" s="416">
        <v>11</v>
      </c>
      <c r="G558" s="416">
        <v>11.4621259414062</v>
      </c>
      <c r="H558" s="417" t="s">
        <v>197</v>
      </c>
      <c r="I558" s="418">
        <v>6000</v>
      </c>
      <c r="J558" s="418">
        <v>6000</v>
      </c>
      <c r="K558" s="418">
        <v>5999.58</v>
      </c>
      <c r="L558" s="385">
        <v>1</v>
      </c>
    </row>
    <row r="559" spans="1:12" s="383" customFormat="1" ht="15" x14ac:dyDescent="0.25">
      <c r="A559" s="384" t="s">
        <v>234</v>
      </c>
      <c r="B559" s="417" t="s">
        <v>189</v>
      </c>
      <c r="C559" s="416">
        <v>99.993099999999998</v>
      </c>
      <c r="D559" s="416">
        <v>11</v>
      </c>
      <c r="E559" s="429" t="s">
        <v>681</v>
      </c>
      <c r="F559" s="416">
        <v>11</v>
      </c>
      <c r="G559" s="416">
        <v>11.4621259414062</v>
      </c>
      <c r="H559" s="417" t="s">
        <v>197</v>
      </c>
      <c r="I559" s="418">
        <v>29056</v>
      </c>
      <c r="J559" s="418">
        <v>29056</v>
      </c>
      <c r="K559" s="418">
        <v>29054</v>
      </c>
      <c r="L559" s="385">
        <v>1</v>
      </c>
    </row>
    <row r="560" spans="1:12" s="383" customFormat="1" ht="15" x14ac:dyDescent="0.25">
      <c r="A560" s="384" t="s">
        <v>234</v>
      </c>
      <c r="B560" s="417" t="s">
        <v>189</v>
      </c>
      <c r="C560" s="416">
        <v>99.993600000000001</v>
      </c>
      <c r="D560" s="416">
        <v>11</v>
      </c>
      <c r="E560" s="429" t="s">
        <v>682</v>
      </c>
      <c r="F560" s="416">
        <v>11</v>
      </c>
      <c r="G560" s="416">
        <v>11.4621259414062</v>
      </c>
      <c r="H560" s="417" t="s">
        <v>197</v>
      </c>
      <c r="I560" s="418">
        <v>17000</v>
      </c>
      <c r="J560" s="418">
        <v>17000</v>
      </c>
      <c r="K560" s="418">
        <v>16998.91</v>
      </c>
      <c r="L560" s="385">
        <v>2</v>
      </c>
    </row>
    <row r="561" spans="1:12" s="383" customFormat="1" ht="15" x14ac:dyDescent="0.25">
      <c r="A561" s="384" t="s">
        <v>234</v>
      </c>
      <c r="B561" s="417" t="s">
        <v>189</v>
      </c>
      <c r="C561" s="416">
        <v>99.994</v>
      </c>
      <c r="D561" s="416">
        <v>11</v>
      </c>
      <c r="E561" s="429" t="s">
        <v>307</v>
      </c>
      <c r="F561" s="416">
        <v>11</v>
      </c>
      <c r="G561" s="416">
        <v>11.4621259414062</v>
      </c>
      <c r="H561" s="417" t="s">
        <v>197</v>
      </c>
      <c r="I561" s="418">
        <v>9896</v>
      </c>
      <c r="J561" s="418">
        <v>9896</v>
      </c>
      <c r="K561" s="418">
        <v>9895.41</v>
      </c>
      <c r="L561" s="385">
        <v>1</v>
      </c>
    </row>
    <row r="562" spans="1:12" s="383" customFormat="1" ht="15" x14ac:dyDescent="0.25">
      <c r="A562" s="384" t="s">
        <v>234</v>
      </c>
      <c r="B562" s="417" t="s">
        <v>189</v>
      </c>
      <c r="C562" s="416">
        <v>99.994799999999998</v>
      </c>
      <c r="D562" s="416">
        <v>11</v>
      </c>
      <c r="E562" s="429" t="s">
        <v>463</v>
      </c>
      <c r="F562" s="416">
        <v>11</v>
      </c>
      <c r="G562" s="416">
        <v>11.4621259414062</v>
      </c>
      <c r="H562" s="417" t="s">
        <v>197</v>
      </c>
      <c r="I562" s="418">
        <v>91104</v>
      </c>
      <c r="J562" s="418">
        <v>91104</v>
      </c>
      <c r="K562" s="418">
        <v>91099.29</v>
      </c>
      <c r="L562" s="385">
        <v>1</v>
      </c>
    </row>
    <row r="563" spans="1:12" s="383" customFormat="1" ht="15" x14ac:dyDescent="0.25">
      <c r="A563" s="384" t="s">
        <v>234</v>
      </c>
      <c r="B563" s="417" t="s">
        <v>189</v>
      </c>
      <c r="C563" s="416">
        <v>99.994799999999998</v>
      </c>
      <c r="D563" s="416">
        <v>11</v>
      </c>
      <c r="E563" s="429" t="s">
        <v>436</v>
      </c>
      <c r="F563" s="416">
        <v>11</v>
      </c>
      <c r="G563" s="416">
        <v>11.4621259414062</v>
      </c>
      <c r="H563" s="417" t="s">
        <v>197</v>
      </c>
      <c r="I563" s="418">
        <v>10000</v>
      </c>
      <c r="J563" s="418">
        <v>10000</v>
      </c>
      <c r="K563" s="418">
        <v>9999.48</v>
      </c>
      <c r="L563" s="385">
        <v>1</v>
      </c>
    </row>
    <row r="564" spans="1:12" s="383" customFormat="1" ht="15" x14ac:dyDescent="0.25">
      <c r="A564" s="384" t="s">
        <v>234</v>
      </c>
      <c r="B564" s="417" t="s">
        <v>189</v>
      </c>
      <c r="C564" s="416">
        <v>99.995099999999994</v>
      </c>
      <c r="D564" s="416">
        <v>11</v>
      </c>
      <c r="E564" s="429" t="s">
        <v>683</v>
      </c>
      <c r="F564" s="416">
        <v>11</v>
      </c>
      <c r="G564" s="416">
        <v>11.4621259414062</v>
      </c>
      <c r="H564" s="417" t="s">
        <v>197</v>
      </c>
      <c r="I564" s="418">
        <v>10000</v>
      </c>
      <c r="J564" s="418">
        <v>10000</v>
      </c>
      <c r="K564" s="418">
        <v>9999.51</v>
      </c>
      <c r="L564" s="385">
        <v>1</v>
      </c>
    </row>
    <row r="565" spans="1:12" s="383" customFormat="1" ht="15" x14ac:dyDescent="0.25">
      <c r="A565" s="384" t="s">
        <v>234</v>
      </c>
      <c r="B565" s="417" t="s">
        <v>189</v>
      </c>
      <c r="C565" s="416">
        <v>99.997</v>
      </c>
      <c r="D565" s="416">
        <v>11</v>
      </c>
      <c r="E565" s="429" t="s">
        <v>457</v>
      </c>
      <c r="F565" s="416">
        <v>11</v>
      </c>
      <c r="G565" s="416">
        <v>11.4621259414062</v>
      </c>
      <c r="H565" s="417" t="s">
        <v>197</v>
      </c>
      <c r="I565" s="418">
        <v>10000</v>
      </c>
      <c r="J565" s="418">
        <v>10000</v>
      </c>
      <c r="K565" s="418">
        <v>9999.7000000000007</v>
      </c>
      <c r="L565" s="385">
        <v>1</v>
      </c>
    </row>
    <row r="566" spans="1:12" s="383" customFormat="1" ht="15" x14ac:dyDescent="0.25">
      <c r="A566" s="384" t="s">
        <v>234</v>
      </c>
      <c r="B566" s="417" t="s">
        <v>189</v>
      </c>
      <c r="C566" s="416">
        <v>99.997200000000007</v>
      </c>
      <c r="D566" s="416">
        <v>10.75</v>
      </c>
      <c r="E566" s="429" t="s">
        <v>684</v>
      </c>
      <c r="F566" s="416">
        <v>10.75</v>
      </c>
      <c r="G566" s="416">
        <v>11.191175897232</v>
      </c>
      <c r="H566" s="417" t="s">
        <v>197</v>
      </c>
      <c r="I566" s="418">
        <v>142000</v>
      </c>
      <c r="J566" s="418">
        <v>142000</v>
      </c>
      <c r="K566" s="418">
        <v>141995.97</v>
      </c>
      <c r="L566" s="385">
        <v>2</v>
      </c>
    </row>
    <row r="567" spans="1:12" s="383" customFormat="1" ht="15" x14ac:dyDescent="0.25">
      <c r="A567" s="384" t="s">
        <v>234</v>
      </c>
      <c r="B567" s="417" t="s">
        <v>189</v>
      </c>
      <c r="C567" s="416">
        <v>99.999600000000001</v>
      </c>
      <c r="D567" s="416">
        <v>10.75</v>
      </c>
      <c r="E567" s="429" t="s">
        <v>685</v>
      </c>
      <c r="F567" s="416">
        <v>10.75</v>
      </c>
      <c r="G567" s="416">
        <v>11.191175897232</v>
      </c>
      <c r="H567" s="417" t="s">
        <v>197</v>
      </c>
      <c r="I567" s="418">
        <v>20000</v>
      </c>
      <c r="J567" s="418">
        <v>20000</v>
      </c>
      <c r="K567" s="418">
        <v>19999.93</v>
      </c>
      <c r="L567" s="385">
        <v>1</v>
      </c>
    </row>
    <row r="568" spans="1:12" s="289" customFormat="1" ht="15.6" x14ac:dyDescent="0.25">
      <c r="A568" s="384" t="s">
        <v>234</v>
      </c>
      <c r="B568" s="417" t="s">
        <v>189</v>
      </c>
      <c r="C568" s="416">
        <v>100</v>
      </c>
      <c r="D568" s="416">
        <v>10.75</v>
      </c>
      <c r="E568" s="429" t="s">
        <v>438</v>
      </c>
      <c r="F568" s="416">
        <v>10.75</v>
      </c>
      <c r="G568" s="416">
        <v>11.191175897232</v>
      </c>
      <c r="H568" s="417" t="s">
        <v>197</v>
      </c>
      <c r="I568" s="418">
        <v>38000</v>
      </c>
      <c r="J568" s="418">
        <v>38000</v>
      </c>
      <c r="K568" s="418">
        <v>38000</v>
      </c>
      <c r="L568" s="385">
        <v>1</v>
      </c>
    </row>
    <row r="569" spans="1:12" s="289" customFormat="1" ht="15.6" x14ac:dyDescent="0.25">
      <c r="A569" s="384" t="s">
        <v>234</v>
      </c>
      <c r="B569" s="417" t="s">
        <v>189</v>
      </c>
      <c r="C569" s="416">
        <v>100</v>
      </c>
      <c r="D569" s="416">
        <v>11</v>
      </c>
      <c r="E569" s="429" t="s">
        <v>287</v>
      </c>
      <c r="F569" s="416">
        <v>11</v>
      </c>
      <c r="G569" s="416">
        <v>11.4621259414062</v>
      </c>
      <c r="H569" s="417" t="s">
        <v>197</v>
      </c>
      <c r="I569" s="418">
        <v>50000</v>
      </c>
      <c r="J569" s="418">
        <v>50000</v>
      </c>
      <c r="K569" s="418">
        <v>50000</v>
      </c>
      <c r="L569" s="385">
        <v>1</v>
      </c>
    </row>
    <row r="570" spans="1:12" s="383" customFormat="1" ht="15" x14ac:dyDescent="0.25">
      <c r="A570" s="384" t="s">
        <v>222</v>
      </c>
      <c r="B570" s="417" t="s">
        <v>189</v>
      </c>
      <c r="C570" s="416">
        <v>93.761700000000005</v>
      </c>
      <c r="D570" s="416">
        <v>8</v>
      </c>
      <c r="E570" s="429" t="s">
        <v>686</v>
      </c>
      <c r="F570" s="416">
        <v>11.5</v>
      </c>
      <c r="G570" s="416">
        <v>12.0055112893066</v>
      </c>
      <c r="H570" s="417" t="s">
        <v>197</v>
      </c>
      <c r="I570" s="418">
        <v>4191.1899999999996</v>
      </c>
      <c r="J570" s="418">
        <v>6223</v>
      </c>
      <c r="K570" s="418">
        <v>3929.73</v>
      </c>
      <c r="L570" s="385">
        <v>1</v>
      </c>
    </row>
    <row r="571" spans="1:12" s="383" customFormat="1" ht="15" x14ac:dyDescent="0.25">
      <c r="A571" s="384" t="s">
        <v>222</v>
      </c>
      <c r="B571" s="417" t="s">
        <v>189</v>
      </c>
      <c r="C571" s="416">
        <v>93.784800000000004</v>
      </c>
      <c r="D571" s="416">
        <v>8</v>
      </c>
      <c r="E571" s="429" t="s">
        <v>687</v>
      </c>
      <c r="F571" s="416">
        <v>11.5</v>
      </c>
      <c r="G571" s="416">
        <v>12.0055112893066</v>
      </c>
      <c r="H571" s="417" t="s">
        <v>197</v>
      </c>
      <c r="I571" s="418">
        <v>17838.990000000002</v>
      </c>
      <c r="J571" s="418">
        <v>26487</v>
      </c>
      <c r="K571" s="418">
        <v>16730.27</v>
      </c>
      <c r="L571" s="385">
        <v>1</v>
      </c>
    </row>
    <row r="572" spans="1:12" s="383" customFormat="1" ht="15" x14ac:dyDescent="0.25">
      <c r="A572" s="384" t="s">
        <v>222</v>
      </c>
      <c r="B572" s="417" t="s">
        <v>189</v>
      </c>
      <c r="C572" s="416">
        <v>96.821100000000001</v>
      </c>
      <c r="D572" s="416">
        <v>9</v>
      </c>
      <c r="E572" s="429" t="s">
        <v>415</v>
      </c>
      <c r="F572" s="416">
        <v>11.5</v>
      </c>
      <c r="G572" s="416">
        <v>12.0055112893066</v>
      </c>
      <c r="H572" s="417" t="s">
        <v>197</v>
      </c>
      <c r="I572" s="418">
        <v>621127</v>
      </c>
      <c r="J572" s="418">
        <v>621127</v>
      </c>
      <c r="K572" s="418">
        <v>601381.92000000004</v>
      </c>
      <c r="L572" s="385">
        <v>1</v>
      </c>
    </row>
    <row r="573" spans="1:12" s="383" customFormat="1" ht="15" x14ac:dyDescent="0.25">
      <c r="A573" s="384" t="s">
        <v>222</v>
      </c>
      <c r="B573" s="417" t="s">
        <v>189</v>
      </c>
      <c r="C573" s="416">
        <v>100.6836</v>
      </c>
      <c r="D573" s="416">
        <v>8</v>
      </c>
      <c r="E573" s="429" t="s">
        <v>688</v>
      </c>
      <c r="F573" s="416">
        <v>7.3262126264553</v>
      </c>
      <c r="G573" s="416">
        <v>7.5299567393773996</v>
      </c>
      <c r="H573" s="417" t="s">
        <v>197</v>
      </c>
      <c r="I573" s="418">
        <v>30001.47</v>
      </c>
      <c r="J573" s="418">
        <v>56088</v>
      </c>
      <c r="K573" s="418">
        <v>30206.55</v>
      </c>
      <c r="L573" s="385">
        <v>3</v>
      </c>
    </row>
    <row r="574" spans="1:12" s="383" customFormat="1" ht="15" x14ac:dyDescent="0.25">
      <c r="A574" s="384" t="s">
        <v>222</v>
      </c>
      <c r="B574" s="417" t="s">
        <v>189</v>
      </c>
      <c r="C574" s="416">
        <v>101.38330000000001</v>
      </c>
      <c r="D574" s="416">
        <v>9</v>
      </c>
      <c r="E574" s="429" t="s">
        <v>482</v>
      </c>
      <c r="F574" s="416">
        <v>7.2788917786990996</v>
      </c>
      <c r="G574" s="416">
        <v>7.4799965658419003</v>
      </c>
      <c r="H574" s="417" t="s">
        <v>197</v>
      </c>
      <c r="I574" s="418">
        <v>30000.06</v>
      </c>
      <c r="J574" s="418">
        <v>51414</v>
      </c>
      <c r="K574" s="418">
        <v>30415.05</v>
      </c>
      <c r="L574" s="385">
        <v>3</v>
      </c>
    </row>
    <row r="575" spans="1:12" s="383" customFormat="1" ht="15" x14ac:dyDescent="0.25">
      <c r="A575" s="384" t="s">
        <v>222</v>
      </c>
      <c r="B575" s="417" t="s">
        <v>189</v>
      </c>
      <c r="C575" s="416">
        <v>102.3905</v>
      </c>
      <c r="D575" s="416">
        <v>8</v>
      </c>
      <c r="E575" s="429" t="s">
        <v>689</v>
      </c>
      <c r="F575" s="416">
        <v>6.7473469290713997</v>
      </c>
      <c r="G575" s="416">
        <v>6.9200000175048997</v>
      </c>
      <c r="H575" s="417" t="s">
        <v>197</v>
      </c>
      <c r="I575" s="418">
        <v>30000.39</v>
      </c>
      <c r="J575" s="418">
        <v>44544</v>
      </c>
      <c r="K575" s="418">
        <v>30717.54</v>
      </c>
      <c r="L575" s="385">
        <v>3</v>
      </c>
    </row>
    <row r="576" spans="1:12" s="383" customFormat="1" ht="15" x14ac:dyDescent="0.25">
      <c r="A576" s="384" t="s">
        <v>223</v>
      </c>
      <c r="B576" s="417" t="s">
        <v>189</v>
      </c>
      <c r="C576" s="416">
        <v>94.620500000000007</v>
      </c>
      <c r="D576" s="416">
        <v>9</v>
      </c>
      <c r="E576" s="429" t="s">
        <v>429</v>
      </c>
      <c r="F576" s="416">
        <v>11.5</v>
      </c>
      <c r="G576" s="416">
        <v>12.0055112893066</v>
      </c>
      <c r="H576" s="417" t="s">
        <v>197</v>
      </c>
      <c r="I576" s="418">
        <v>200000</v>
      </c>
      <c r="J576" s="418">
        <v>200000</v>
      </c>
      <c r="K576" s="418">
        <v>189241.03</v>
      </c>
      <c r="L576" s="385">
        <v>3</v>
      </c>
    </row>
    <row r="577" spans="1:12" s="383" customFormat="1" ht="15" x14ac:dyDescent="0.25">
      <c r="A577" s="384" t="s">
        <v>223</v>
      </c>
      <c r="B577" s="417" t="s">
        <v>189</v>
      </c>
      <c r="C577" s="416">
        <v>94.630099999999999</v>
      </c>
      <c r="D577" s="416">
        <v>9</v>
      </c>
      <c r="E577" s="429" t="s">
        <v>372</v>
      </c>
      <c r="F577" s="416">
        <v>11.5</v>
      </c>
      <c r="G577" s="416">
        <v>12.0055112893066</v>
      </c>
      <c r="H577" s="417" t="s">
        <v>197</v>
      </c>
      <c r="I577" s="418">
        <v>5255</v>
      </c>
      <c r="J577" s="418">
        <v>5255</v>
      </c>
      <c r="K577" s="418">
        <v>4972.8100000000004</v>
      </c>
      <c r="L577" s="385">
        <v>1</v>
      </c>
    </row>
    <row r="578" spans="1:12" s="383" customFormat="1" ht="15" x14ac:dyDescent="0.25">
      <c r="A578" s="384" t="s">
        <v>223</v>
      </c>
      <c r="B578" s="417" t="s">
        <v>189</v>
      </c>
      <c r="C578" s="416">
        <v>94.644599999999997</v>
      </c>
      <c r="D578" s="416">
        <v>9</v>
      </c>
      <c r="E578" s="429" t="s">
        <v>274</v>
      </c>
      <c r="F578" s="416">
        <v>11.5</v>
      </c>
      <c r="G578" s="416">
        <v>12.0055112893066</v>
      </c>
      <c r="H578" s="417" t="s">
        <v>197</v>
      </c>
      <c r="I578" s="418">
        <v>23815</v>
      </c>
      <c r="J578" s="418">
        <v>23815</v>
      </c>
      <c r="K578" s="418">
        <v>22539.62</v>
      </c>
      <c r="L578" s="385">
        <v>3</v>
      </c>
    </row>
    <row r="579" spans="1:12" s="383" customFormat="1" ht="15" x14ac:dyDescent="0.25">
      <c r="A579" s="384" t="s">
        <v>223</v>
      </c>
      <c r="B579" s="417" t="s">
        <v>189</v>
      </c>
      <c r="C579" s="416">
        <v>96.783900000000003</v>
      </c>
      <c r="D579" s="416">
        <v>9</v>
      </c>
      <c r="E579" s="429" t="s">
        <v>690</v>
      </c>
      <c r="F579" s="416">
        <v>11.868344003801299</v>
      </c>
      <c r="G579" s="416">
        <v>12.407085881924999</v>
      </c>
      <c r="H579" s="417" t="s">
        <v>197</v>
      </c>
      <c r="I579" s="418">
        <v>250020</v>
      </c>
      <c r="J579" s="418">
        <v>300000</v>
      </c>
      <c r="K579" s="418">
        <v>241979.11</v>
      </c>
      <c r="L579" s="385">
        <v>1</v>
      </c>
    </row>
    <row r="580" spans="1:12" s="289" customFormat="1" ht="15.6" x14ac:dyDescent="0.25">
      <c r="A580" s="384" t="s">
        <v>223</v>
      </c>
      <c r="B580" s="417" t="s">
        <v>189</v>
      </c>
      <c r="C580" s="416">
        <v>97.1267</v>
      </c>
      <c r="D580" s="416">
        <v>9</v>
      </c>
      <c r="E580" s="429" t="s">
        <v>691</v>
      </c>
      <c r="F580" s="416">
        <v>11</v>
      </c>
      <c r="G580" s="416">
        <v>11.4621259414062</v>
      </c>
      <c r="H580" s="417" t="s">
        <v>197</v>
      </c>
      <c r="I580" s="418">
        <v>300000</v>
      </c>
      <c r="J580" s="418">
        <v>300000</v>
      </c>
      <c r="K580" s="418">
        <v>291380.13</v>
      </c>
      <c r="L580" s="385">
        <v>1</v>
      </c>
    </row>
    <row r="581" spans="1:12" s="289" customFormat="1" ht="15.6" x14ac:dyDescent="0.25">
      <c r="A581" s="384" t="s">
        <v>223</v>
      </c>
      <c r="B581" s="417" t="s">
        <v>189</v>
      </c>
      <c r="C581" s="416">
        <v>97.135300000000001</v>
      </c>
      <c r="D581" s="416">
        <v>9</v>
      </c>
      <c r="E581" s="429" t="s">
        <v>692</v>
      </c>
      <c r="F581" s="416">
        <v>11</v>
      </c>
      <c r="G581" s="416">
        <v>11.4621259414062</v>
      </c>
      <c r="H581" s="417" t="s">
        <v>197</v>
      </c>
      <c r="I581" s="418">
        <v>992425</v>
      </c>
      <c r="J581" s="418">
        <v>992425</v>
      </c>
      <c r="K581" s="418">
        <v>963994.82</v>
      </c>
      <c r="L581" s="385">
        <v>6</v>
      </c>
    </row>
    <row r="582" spans="1:12" s="383" customFormat="1" ht="15" x14ac:dyDescent="0.25">
      <c r="A582" s="384" t="s">
        <v>223</v>
      </c>
      <c r="B582" s="417" t="s">
        <v>189</v>
      </c>
      <c r="C582" s="416">
        <v>97.148200000000003</v>
      </c>
      <c r="D582" s="416">
        <v>9</v>
      </c>
      <c r="E582" s="429" t="s">
        <v>326</v>
      </c>
      <c r="F582" s="416">
        <v>11</v>
      </c>
      <c r="G582" s="416">
        <v>11.4621259414062</v>
      </c>
      <c r="H582" s="417" t="s">
        <v>197</v>
      </c>
      <c r="I582" s="418">
        <v>6439</v>
      </c>
      <c r="J582" s="418">
        <v>6439</v>
      </c>
      <c r="K582" s="418">
        <v>6255.37</v>
      </c>
      <c r="L582" s="385">
        <v>1</v>
      </c>
    </row>
    <row r="583" spans="1:12" s="383" customFormat="1" ht="15" x14ac:dyDescent="0.25">
      <c r="A583" s="384" t="s">
        <v>223</v>
      </c>
      <c r="B583" s="417" t="s">
        <v>189</v>
      </c>
      <c r="C583" s="416">
        <v>98.262799999999999</v>
      </c>
      <c r="D583" s="416">
        <v>9</v>
      </c>
      <c r="E583" s="429" t="s">
        <v>693</v>
      </c>
      <c r="F583" s="416">
        <v>10.573304335797999</v>
      </c>
      <c r="G583" s="416">
        <v>10.999971273978201</v>
      </c>
      <c r="H583" s="417" t="s">
        <v>197</v>
      </c>
      <c r="I583" s="418">
        <v>30002.400000000001</v>
      </c>
      <c r="J583" s="418">
        <v>36000</v>
      </c>
      <c r="K583" s="418">
        <v>29481.21</v>
      </c>
      <c r="L583" s="385">
        <v>3</v>
      </c>
    </row>
    <row r="584" spans="1:12" s="383" customFormat="1" ht="15" x14ac:dyDescent="0.25">
      <c r="A584" s="384" t="s">
        <v>223</v>
      </c>
      <c r="B584" s="417" t="s">
        <v>189</v>
      </c>
      <c r="C584" s="416">
        <v>98.577600000000004</v>
      </c>
      <c r="D584" s="416">
        <v>9</v>
      </c>
      <c r="E584" s="429" t="s">
        <v>421</v>
      </c>
      <c r="F584" s="416">
        <v>10.25</v>
      </c>
      <c r="G584" s="416">
        <v>10.650758059097299</v>
      </c>
      <c r="H584" s="417" t="s">
        <v>197</v>
      </c>
      <c r="I584" s="418">
        <v>109862.12</v>
      </c>
      <c r="J584" s="418">
        <v>131824</v>
      </c>
      <c r="K584" s="418">
        <v>108299.41</v>
      </c>
      <c r="L584" s="385">
        <v>1</v>
      </c>
    </row>
    <row r="585" spans="1:12" s="383" customFormat="1" ht="15" x14ac:dyDescent="0.25">
      <c r="A585" s="384" t="s">
        <v>223</v>
      </c>
      <c r="B585" s="417" t="s">
        <v>189</v>
      </c>
      <c r="C585" s="416">
        <v>98.579499999999996</v>
      </c>
      <c r="D585" s="416">
        <v>8</v>
      </c>
      <c r="E585" s="429" t="s">
        <v>694</v>
      </c>
      <c r="F585" s="416">
        <v>9.5</v>
      </c>
      <c r="G585" s="416">
        <v>9.8438279104003001</v>
      </c>
      <c r="H585" s="417" t="s">
        <v>197</v>
      </c>
      <c r="I585" s="418">
        <v>3940.65</v>
      </c>
      <c r="J585" s="418">
        <v>8757</v>
      </c>
      <c r="K585" s="418">
        <v>3884.68</v>
      </c>
      <c r="L585" s="385">
        <v>3</v>
      </c>
    </row>
    <row r="586" spans="1:12" s="383" customFormat="1" ht="15" x14ac:dyDescent="0.25">
      <c r="A586" s="384" t="s">
        <v>223</v>
      </c>
      <c r="B586" s="417" t="s">
        <v>189</v>
      </c>
      <c r="C586" s="416">
        <v>98.596000000000004</v>
      </c>
      <c r="D586" s="416">
        <v>9</v>
      </c>
      <c r="E586" s="429" t="s">
        <v>695</v>
      </c>
      <c r="F586" s="416">
        <v>10.25</v>
      </c>
      <c r="G586" s="416">
        <v>10.650758059097299</v>
      </c>
      <c r="H586" s="417" t="s">
        <v>197</v>
      </c>
      <c r="I586" s="418">
        <v>49881.49</v>
      </c>
      <c r="J586" s="418">
        <v>59853</v>
      </c>
      <c r="K586" s="418">
        <v>49181.14</v>
      </c>
      <c r="L586" s="385">
        <v>1</v>
      </c>
    </row>
    <row r="587" spans="1:12" s="383" customFormat="1" ht="15" x14ac:dyDescent="0.25">
      <c r="A587" s="384" t="s">
        <v>223</v>
      </c>
      <c r="B587" s="417" t="s">
        <v>189</v>
      </c>
      <c r="C587" s="416">
        <v>104.224</v>
      </c>
      <c r="D587" s="416">
        <v>8</v>
      </c>
      <c r="E587" s="429" t="s">
        <v>696</v>
      </c>
      <c r="F587" s="416">
        <v>3.2111591765849998</v>
      </c>
      <c r="G587" s="416">
        <v>3.2500348291857</v>
      </c>
      <c r="H587" s="417" t="s">
        <v>197</v>
      </c>
      <c r="I587" s="418">
        <v>30000.6</v>
      </c>
      <c r="J587" s="418">
        <v>85716</v>
      </c>
      <c r="K587" s="418">
        <v>31267.83</v>
      </c>
      <c r="L587" s="385">
        <v>3</v>
      </c>
    </row>
    <row r="588" spans="1:12" s="383" customFormat="1" ht="15" x14ac:dyDescent="0.25">
      <c r="A588" s="384" t="s">
        <v>223</v>
      </c>
      <c r="B588" s="417" t="s">
        <v>189</v>
      </c>
      <c r="C588" s="416">
        <v>105.20780000000001</v>
      </c>
      <c r="D588" s="416">
        <v>8</v>
      </c>
      <c r="E588" s="429" t="s">
        <v>697</v>
      </c>
      <c r="F588" s="416">
        <v>3.2111506438977999</v>
      </c>
      <c r="G588" s="416">
        <v>3.2500260893460999</v>
      </c>
      <c r="H588" s="417" t="s">
        <v>197</v>
      </c>
      <c r="I588" s="418">
        <v>30000</v>
      </c>
      <c r="J588" s="418">
        <v>75000</v>
      </c>
      <c r="K588" s="418">
        <v>31562.34</v>
      </c>
      <c r="L588" s="385">
        <v>3</v>
      </c>
    </row>
    <row r="589" spans="1:12" s="383" customFormat="1" ht="15" x14ac:dyDescent="0.25">
      <c r="A589" s="384" t="s">
        <v>698</v>
      </c>
      <c r="B589" s="417" t="s">
        <v>189</v>
      </c>
      <c r="C589" s="416">
        <v>105.3043</v>
      </c>
      <c r="D589" s="416">
        <v>9</v>
      </c>
      <c r="E589" s="429" t="s">
        <v>384</v>
      </c>
      <c r="F589" s="416">
        <v>6.4903274655659002</v>
      </c>
      <c r="G589" s="416">
        <v>6.6500094670281999</v>
      </c>
      <c r="H589" s="417" t="s">
        <v>197</v>
      </c>
      <c r="I589" s="418">
        <v>30001.919999999998</v>
      </c>
      <c r="J589" s="418">
        <v>44205</v>
      </c>
      <c r="K589" s="418">
        <v>31593.33</v>
      </c>
      <c r="L589" s="385">
        <v>3</v>
      </c>
    </row>
    <row r="590" spans="1:12" s="383" customFormat="1" ht="15" x14ac:dyDescent="0.25">
      <c r="A590" s="384" t="s">
        <v>699</v>
      </c>
      <c r="B590" s="417" t="s">
        <v>189</v>
      </c>
      <c r="C590" s="416">
        <v>102.664</v>
      </c>
      <c r="D590" s="416">
        <v>9</v>
      </c>
      <c r="E590" s="429" t="s">
        <v>610</v>
      </c>
      <c r="F590" s="416">
        <v>7.1651887976230002</v>
      </c>
      <c r="G590" s="416">
        <v>7.3600229599107996</v>
      </c>
      <c r="H590" s="417" t="s">
        <v>197</v>
      </c>
      <c r="I590" s="418">
        <v>30000.75</v>
      </c>
      <c r="J590" s="418">
        <v>46155</v>
      </c>
      <c r="K590" s="418">
        <v>30799.98</v>
      </c>
      <c r="L590" s="385">
        <v>3</v>
      </c>
    </row>
    <row r="591" spans="1:12" s="383" customFormat="1" ht="15" x14ac:dyDescent="0.25">
      <c r="A591" s="384" t="s">
        <v>410</v>
      </c>
      <c r="B591" s="417" t="s">
        <v>189</v>
      </c>
      <c r="C591" s="416">
        <v>103.29040000000001</v>
      </c>
      <c r="D591" s="416">
        <v>9</v>
      </c>
      <c r="E591" s="429" t="s">
        <v>700</v>
      </c>
      <c r="F591" s="416">
        <v>6.9943863526227998</v>
      </c>
      <c r="G591" s="416">
        <v>7.1799896997625003</v>
      </c>
      <c r="H591" s="417" t="s">
        <v>197</v>
      </c>
      <c r="I591" s="418">
        <v>30001.5</v>
      </c>
      <c r="J591" s="418">
        <v>40002</v>
      </c>
      <c r="K591" s="418">
        <v>30988.68</v>
      </c>
      <c r="L591" s="385">
        <v>3</v>
      </c>
    </row>
    <row r="592" spans="1:12" s="383" customFormat="1" ht="15" x14ac:dyDescent="0.25">
      <c r="A592" s="384" t="s">
        <v>411</v>
      </c>
      <c r="B592" s="417" t="s">
        <v>189</v>
      </c>
      <c r="C592" s="416">
        <v>100.5</v>
      </c>
      <c r="D592" s="416">
        <v>9</v>
      </c>
      <c r="E592" s="429" t="s">
        <v>199</v>
      </c>
      <c r="F592" s="416">
        <v>7.6112081532135001</v>
      </c>
      <c r="G592" s="416">
        <v>7.8312163545187001</v>
      </c>
      <c r="H592" s="417" t="s">
        <v>197</v>
      </c>
      <c r="I592" s="418">
        <v>439213</v>
      </c>
      <c r="J592" s="418">
        <v>439213</v>
      </c>
      <c r="K592" s="418">
        <v>441409.07</v>
      </c>
      <c r="L592" s="385">
        <v>3</v>
      </c>
    </row>
    <row r="593" spans="1:12" s="383" customFormat="1" ht="15" x14ac:dyDescent="0.25">
      <c r="A593" s="384" t="s">
        <v>411</v>
      </c>
      <c r="B593" s="417" t="s">
        <v>189</v>
      </c>
      <c r="C593" s="416">
        <v>102</v>
      </c>
      <c r="D593" s="416">
        <v>10.3</v>
      </c>
      <c r="E593" s="429" t="s">
        <v>701</v>
      </c>
      <c r="F593" s="416"/>
      <c r="G593" s="416">
        <v>8.7180802449708992</v>
      </c>
      <c r="H593" s="417" t="s">
        <v>197</v>
      </c>
      <c r="I593" s="418">
        <v>200000</v>
      </c>
      <c r="J593" s="418">
        <v>200000</v>
      </c>
      <c r="K593" s="418">
        <v>204000</v>
      </c>
      <c r="L593" s="385">
        <v>1</v>
      </c>
    </row>
    <row r="594" spans="1:12" s="383" customFormat="1" ht="15" x14ac:dyDescent="0.25">
      <c r="A594" s="384" t="s">
        <v>411</v>
      </c>
      <c r="B594" s="417" t="s">
        <v>189</v>
      </c>
      <c r="C594" s="416">
        <v>102</v>
      </c>
      <c r="D594" s="416">
        <v>10.3</v>
      </c>
      <c r="E594" s="429" t="s">
        <v>702</v>
      </c>
      <c r="F594" s="416"/>
      <c r="G594" s="416">
        <v>8.7509546797467994</v>
      </c>
      <c r="H594" s="417" t="s">
        <v>197</v>
      </c>
      <c r="I594" s="418">
        <v>200000</v>
      </c>
      <c r="J594" s="418">
        <v>200000</v>
      </c>
      <c r="K594" s="418">
        <v>204000</v>
      </c>
      <c r="L594" s="385">
        <v>1</v>
      </c>
    </row>
    <row r="595" spans="1:12" s="383" customFormat="1" ht="15" x14ac:dyDescent="0.25">
      <c r="A595" s="384" t="s">
        <v>411</v>
      </c>
      <c r="B595" s="417" t="s">
        <v>189</v>
      </c>
      <c r="C595" s="416">
        <v>102</v>
      </c>
      <c r="D595" s="416">
        <v>10.5</v>
      </c>
      <c r="E595" s="429" t="s">
        <v>333</v>
      </c>
      <c r="F595" s="416">
        <v>8.7581879055050997</v>
      </c>
      <c r="G595" s="416">
        <v>9.0500566236017992</v>
      </c>
      <c r="H595" s="417" t="s">
        <v>197</v>
      </c>
      <c r="I595" s="418">
        <v>200000</v>
      </c>
      <c r="J595" s="418">
        <v>200000</v>
      </c>
      <c r="K595" s="418">
        <v>204000</v>
      </c>
      <c r="L595" s="385">
        <v>1</v>
      </c>
    </row>
    <row r="596" spans="1:12" s="383" customFormat="1" ht="15" x14ac:dyDescent="0.25">
      <c r="A596" s="384" t="s">
        <v>411</v>
      </c>
      <c r="B596" s="417" t="s">
        <v>189</v>
      </c>
      <c r="C596" s="416">
        <v>102</v>
      </c>
      <c r="D596" s="416">
        <v>10.5</v>
      </c>
      <c r="E596" s="429" t="s">
        <v>332</v>
      </c>
      <c r="F596" s="416">
        <v>8.7853065666692007</v>
      </c>
      <c r="G596" s="416">
        <v>9.0789987799567005</v>
      </c>
      <c r="H596" s="417" t="s">
        <v>197</v>
      </c>
      <c r="I596" s="418">
        <v>200000</v>
      </c>
      <c r="J596" s="418">
        <v>200000</v>
      </c>
      <c r="K596" s="418">
        <v>204000</v>
      </c>
      <c r="L596" s="385">
        <v>1</v>
      </c>
    </row>
    <row r="597" spans="1:12" s="383" customFormat="1" ht="15" x14ac:dyDescent="0.25">
      <c r="A597" s="384" t="s">
        <v>411</v>
      </c>
      <c r="B597" s="417" t="s">
        <v>189</v>
      </c>
      <c r="C597" s="416">
        <v>102</v>
      </c>
      <c r="D597" s="416">
        <v>10.7</v>
      </c>
      <c r="E597" s="429" t="s">
        <v>703</v>
      </c>
      <c r="F597" s="416"/>
      <c r="G597" s="416">
        <v>9.3770981025698994</v>
      </c>
      <c r="H597" s="417" t="s">
        <v>197</v>
      </c>
      <c r="I597" s="418">
        <v>170000</v>
      </c>
      <c r="J597" s="418">
        <v>170000</v>
      </c>
      <c r="K597" s="418">
        <v>173400</v>
      </c>
      <c r="L597" s="385">
        <v>1</v>
      </c>
    </row>
    <row r="598" spans="1:12" s="383" customFormat="1" ht="15" x14ac:dyDescent="0.25">
      <c r="A598" s="384" t="s">
        <v>411</v>
      </c>
      <c r="B598" s="417" t="s">
        <v>189</v>
      </c>
      <c r="C598" s="416">
        <v>102</v>
      </c>
      <c r="D598" s="416">
        <v>10.7</v>
      </c>
      <c r="E598" s="429" t="s">
        <v>704</v>
      </c>
      <c r="F598" s="416"/>
      <c r="G598" s="416">
        <v>9.4026975824416006</v>
      </c>
      <c r="H598" s="417" t="s">
        <v>197</v>
      </c>
      <c r="I598" s="418">
        <v>170000</v>
      </c>
      <c r="J598" s="418">
        <v>170000</v>
      </c>
      <c r="K598" s="418">
        <v>173400</v>
      </c>
      <c r="L598" s="385">
        <v>1</v>
      </c>
    </row>
    <row r="599" spans="1:12" s="383" customFormat="1" ht="15" x14ac:dyDescent="0.25">
      <c r="A599" s="384" t="s">
        <v>705</v>
      </c>
      <c r="B599" s="417" t="s">
        <v>189</v>
      </c>
      <c r="C599" s="416">
        <v>100</v>
      </c>
      <c r="D599" s="416">
        <v>11</v>
      </c>
      <c r="E599" s="429" t="s">
        <v>706</v>
      </c>
      <c r="F599" s="416">
        <v>11</v>
      </c>
      <c r="G599" s="416">
        <v>11.4621259414062</v>
      </c>
      <c r="H599" s="417" t="s">
        <v>197</v>
      </c>
      <c r="I599" s="418">
        <v>500000</v>
      </c>
      <c r="J599" s="418">
        <v>500000</v>
      </c>
      <c r="K599" s="418">
        <v>500000</v>
      </c>
      <c r="L599" s="385">
        <v>3</v>
      </c>
    </row>
    <row r="600" spans="1:12" s="383" customFormat="1" ht="15" x14ac:dyDescent="0.25">
      <c r="A600" s="384" t="s">
        <v>705</v>
      </c>
      <c r="B600" s="417" t="s">
        <v>189</v>
      </c>
      <c r="C600" s="416">
        <v>102</v>
      </c>
      <c r="D600" s="416">
        <v>11</v>
      </c>
      <c r="E600" s="429" t="s">
        <v>305</v>
      </c>
      <c r="F600" s="416">
        <v>10.1724760222641</v>
      </c>
      <c r="G600" s="416">
        <v>10.5671441091724</v>
      </c>
      <c r="H600" s="417" t="s">
        <v>197</v>
      </c>
      <c r="I600" s="418">
        <v>200000</v>
      </c>
      <c r="J600" s="418">
        <v>200000</v>
      </c>
      <c r="K600" s="418">
        <v>204000</v>
      </c>
      <c r="L600" s="385">
        <v>1</v>
      </c>
    </row>
    <row r="601" spans="1:12" s="383" customFormat="1" ht="15" x14ac:dyDescent="0.25">
      <c r="A601" s="384" t="s">
        <v>705</v>
      </c>
      <c r="B601" s="417" t="s">
        <v>189</v>
      </c>
      <c r="C601" s="416">
        <v>102</v>
      </c>
      <c r="D601" s="416">
        <v>11</v>
      </c>
      <c r="E601" s="429" t="s">
        <v>373</v>
      </c>
      <c r="F601" s="416">
        <v>10.1780463635901</v>
      </c>
      <c r="G601" s="416">
        <v>10.573150453474</v>
      </c>
      <c r="H601" s="417" t="s">
        <v>197</v>
      </c>
      <c r="I601" s="418">
        <v>400000</v>
      </c>
      <c r="J601" s="418">
        <v>400000</v>
      </c>
      <c r="K601" s="418">
        <v>408000</v>
      </c>
      <c r="L601" s="385">
        <v>2</v>
      </c>
    </row>
    <row r="602" spans="1:12" s="383" customFormat="1" ht="15" x14ac:dyDescent="0.25">
      <c r="A602" s="384" t="s">
        <v>707</v>
      </c>
      <c r="B602" s="417" t="s">
        <v>189</v>
      </c>
      <c r="C602" s="416">
        <v>100.93259999999999</v>
      </c>
      <c r="D602" s="416">
        <v>8</v>
      </c>
      <c r="E602" s="429" t="s">
        <v>379</v>
      </c>
      <c r="F602" s="416">
        <v>7.5</v>
      </c>
      <c r="G602" s="416">
        <v>7.7135865783690996</v>
      </c>
      <c r="H602" s="417" t="s">
        <v>197</v>
      </c>
      <c r="I602" s="418">
        <v>100000</v>
      </c>
      <c r="J602" s="418">
        <v>100000</v>
      </c>
      <c r="K602" s="418">
        <v>100932.57</v>
      </c>
      <c r="L602" s="385">
        <v>1</v>
      </c>
    </row>
    <row r="603" spans="1:12" s="383" customFormat="1" ht="15" x14ac:dyDescent="0.25">
      <c r="A603" s="384" t="s">
        <v>707</v>
      </c>
      <c r="B603" s="417" t="s">
        <v>189</v>
      </c>
      <c r="C603" s="416">
        <v>100.9529</v>
      </c>
      <c r="D603" s="416">
        <v>8</v>
      </c>
      <c r="E603" s="429" t="s">
        <v>304</v>
      </c>
      <c r="F603" s="416">
        <v>7.5</v>
      </c>
      <c r="G603" s="416">
        <v>7.7135865783690996</v>
      </c>
      <c r="H603" s="417" t="s">
        <v>197</v>
      </c>
      <c r="I603" s="418">
        <v>1000000</v>
      </c>
      <c r="J603" s="418">
        <v>1000000</v>
      </c>
      <c r="K603" s="418">
        <v>1009528.66</v>
      </c>
      <c r="L603" s="385">
        <v>1</v>
      </c>
    </row>
    <row r="604" spans="1:12" s="383" customFormat="1" ht="15" x14ac:dyDescent="0.25">
      <c r="A604" s="384" t="s">
        <v>412</v>
      </c>
      <c r="B604" s="417" t="s">
        <v>189</v>
      </c>
      <c r="C604" s="416">
        <v>101.4242</v>
      </c>
      <c r="D604" s="416">
        <v>8.75</v>
      </c>
      <c r="E604" s="429" t="s">
        <v>708</v>
      </c>
      <c r="F604" s="416">
        <v>7.9221680783499</v>
      </c>
      <c r="G604" s="416">
        <v>8.0790699460038997</v>
      </c>
      <c r="H604" s="417" t="s">
        <v>197</v>
      </c>
      <c r="I604" s="418">
        <v>40000</v>
      </c>
      <c r="J604" s="418">
        <v>40000</v>
      </c>
      <c r="K604" s="418">
        <v>40569.68</v>
      </c>
      <c r="L604" s="385">
        <v>1</v>
      </c>
    </row>
    <row r="605" spans="1:12" s="383" customFormat="1" ht="15" x14ac:dyDescent="0.25">
      <c r="A605" s="384" t="s">
        <v>709</v>
      </c>
      <c r="B605" s="417" t="s">
        <v>189</v>
      </c>
      <c r="C605" s="416">
        <v>99.995500000000007</v>
      </c>
      <c r="D605" s="416">
        <v>9</v>
      </c>
      <c r="E605" s="429" t="s">
        <v>308</v>
      </c>
      <c r="F605" s="416">
        <v>9</v>
      </c>
      <c r="G605" s="416">
        <v>9.3083318789062002</v>
      </c>
      <c r="H605" s="417" t="s">
        <v>197</v>
      </c>
      <c r="I605" s="418">
        <v>150000</v>
      </c>
      <c r="J605" s="418">
        <v>150000</v>
      </c>
      <c r="K605" s="418">
        <v>149993.29999999999</v>
      </c>
      <c r="L605" s="385">
        <v>1</v>
      </c>
    </row>
    <row r="606" spans="1:12" s="383" customFormat="1" ht="15" x14ac:dyDescent="0.25">
      <c r="A606" s="384" t="s">
        <v>709</v>
      </c>
      <c r="B606" s="417" t="s">
        <v>189</v>
      </c>
      <c r="C606" s="416">
        <v>99.995800000000003</v>
      </c>
      <c r="D606" s="416">
        <v>8.75</v>
      </c>
      <c r="E606" s="429" t="s">
        <v>710</v>
      </c>
      <c r="F606" s="416">
        <v>8.75</v>
      </c>
      <c r="G606" s="416">
        <v>9.0413192844390995</v>
      </c>
      <c r="H606" s="417" t="s">
        <v>197</v>
      </c>
      <c r="I606" s="418">
        <v>150000</v>
      </c>
      <c r="J606" s="418">
        <v>150000</v>
      </c>
      <c r="K606" s="418">
        <v>149993.66</v>
      </c>
      <c r="L606" s="385">
        <v>1</v>
      </c>
    </row>
    <row r="607" spans="1:12" s="383" customFormat="1" ht="15" x14ac:dyDescent="0.25">
      <c r="A607" s="384" t="s">
        <v>709</v>
      </c>
      <c r="B607" s="417" t="s">
        <v>189</v>
      </c>
      <c r="C607" s="416">
        <v>99.996300000000005</v>
      </c>
      <c r="D607" s="416">
        <v>8.5</v>
      </c>
      <c r="E607" s="429" t="s">
        <v>456</v>
      </c>
      <c r="F607" s="416">
        <v>8.5</v>
      </c>
      <c r="G607" s="416">
        <v>8.7747961721190997</v>
      </c>
      <c r="H607" s="417" t="s">
        <v>197</v>
      </c>
      <c r="I607" s="418">
        <v>12260</v>
      </c>
      <c r="J607" s="418">
        <v>12260</v>
      </c>
      <c r="K607" s="418">
        <v>12259.54</v>
      </c>
      <c r="L607" s="385">
        <v>1</v>
      </c>
    </row>
    <row r="608" spans="1:12" s="383" customFormat="1" ht="15" x14ac:dyDescent="0.25">
      <c r="A608" s="384" t="s">
        <v>226</v>
      </c>
      <c r="B608" s="417" t="s">
        <v>189</v>
      </c>
      <c r="C608" s="416">
        <v>97.547600000000003</v>
      </c>
      <c r="D608" s="416">
        <v>9</v>
      </c>
      <c r="E608" s="429" t="s">
        <v>295</v>
      </c>
      <c r="F608" s="416">
        <v>10.9885</v>
      </c>
      <c r="G608" s="416">
        <v>11.4496513851965</v>
      </c>
      <c r="H608" s="417" t="s">
        <v>197</v>
      </c>
      <c r="I608" s="418">
        <v>13750.5</v>
      </c>
      <c r="J608" s="418">
        <v>15000</v>
      </c>
      <c r="K608" s="418">
        <v>13413.28</v>
      </c>
      <c r="L608" s="385">
        <v>1</v>
      </c>
    </row>
    <row r="609" spans="1:12" s="383" customFormat="1" ht="15" x14ac:dyDescent="0.25">
      <c r="A609" s="384" t="s">
        <v>226</v>
      </c>
      <c r="B609" s="417" t="s">
        <v>189</v>
      </c>
      <c r="C609" s="416">
        <v>97.5672</v>
      </c>
      <c r="D609" s="416">
        <v>9</v>
      </c>
      <c r="E609" s="429" t="s">
        <v>711</v>
      </c>
      <c r="F609" s="416">
        <v>11.008112915569599</v>
      </c>
      <c r="G609" s="416">
        <v>11.470927007998901</v>
      </c>
      <c r="H609" s="417" t="s">
        <v>197</v>
      </c>
      <c r="I609" s="418">
        <v>80073.75</v>
      </c>
      <c r="J609" s="418">
        <v>87350</v>
      </c>
      <c r="K609" s="418">
        <v>78125.710000000006</v>
      </c>
      <c r="L609" s="385">
        <v>1</v>
      </c>
    </row>
    <row r="610" spans="1:12" s="383" customFormat="1" ht="15" x14ac:dyDescent="0.25">
      <c r="A610" s="384" t="s">
        <v>226</v>
      </c>
      <c r="B610" s="417" t="s">
        <v>189</v>
      </c>
      <c r="C610" s="416">
        <v>98.796300000000002</v>
      </c>
      <c r="D610" s="416">
        <v>9</v>
      </c>
      <c r="E610" s="429" t="s">
        <v>712</v>
      </c>
      <c r="F610" s="416">
        <v>10</v>
      </c>
      <c r="G610" s="416">
        <v>10.381289062499899</v>
      </c>
      <c r="H610" s="417" t="s">
        <v>197</v>
      </c>
      <c r="I610" s="418">
        <v>9922.36</v>
      </c>
      <c r="J610" s="418">
        <v>10824</v>
      </c>
      <c r="K610" s="418">
        <v>9802.93</v>
      </c>
      <c r="L610" s="385">
        <v>1</v>
      </c>
    </row>
    <row r="611" spans="1:12" s="383" customFormat="1" ht="15" x14ac:dyDescent="0.25">
      <c r="A611" s="384" t="s">
        <v>713</v>
      </c>
      <c r="B611" s="417" t="s">
        <v>189</v>
      </c>
      <c r="C611" s="416">
        <v>99.973500000000001</v>
      </c>
      <c r="D611" s="416">
        <v>10.25</v>
      </c>
      <c r="E611" s="429" t="s">
        <v>714</v>
      </c>
      <c r="F611" s="416">
        <v>10.25</v>
      </c>
      <c r="G611" s="416">
        <v>10.5126562499999</v>
      </c>
      <c r="H611" s="417" t="s">
        <v>197</v>
      </c>
      <c r="I611" s="418">
        <v>7150</v>
      </c>
      <c r="J611" s="418">
        <v>7150</v>
      </c>
      <c r="K611" s="418">
        <v>7148.1</v>
      </c>
      <c r="L611" s="385">
        <v>1</v>
      </c>
    </row>
    <row r="612" spans="1:12" s="383" customFormat="1" ht="15" x14ac:dyDescent="0.25">
      <c r="A612" s="384" t="s">
        <v>227</v>
      </c>
      <c r="B612" s="417" t="s">
        <v>189</v>
      </c>
      <c r="C612" s="416">
        <v>98.754300000000001</v>
      </c>
      <c r="D612" s="416">
        <v>8.5</v>
      </c>
      <c r="E612" s="429" t="s">
        <v>715</v>
      </c>
      <c r="F612" s="416">
        <v>10.5</v>
      </c>
      <c r="G612" s="416">
        <v>10.920720136962901</v>
      </c>
      <c r="H612" s="417" t="s">
        <v>197</v>
      </c>
      <c r="I612" s="418">
        <v>24812.5</v>
      </c>
      <c r="J612" s="418">
        <v>39700</v>
      </c>
      <c r="K612" s="418">
        <v>24503.41</v>
      </c>
      <c r="L612" s="385">
        <v>2</v>
      </c>
    </row>
    <row r="613" spans="1:12" s="383" customFormat="1" ht="15" x14ac:dyDescent="0.25">
      <c r="A613" s="384" t="s">
        <v>227</v>
      </c>
      <c r="B613" s="417" t="s">
        <v>189</v>
      </c>
      <c r="C613" s="416">
        <v>99.061899999999994</v>
      </c>
      <c r="D613" s="416">
        <v>8.5</v>
      </c>
      <c r="E613" s="429" t="s">
        <v>715</v>
      </c>
      <c r="F613" s="416">
        <v>10</v>
      </c>
      <c r="G613" s="416">
        <v>10.381289062499899</v>
      </c>
      <c r="H613" s="417" t="s">
        <v>197</v>
      </c>
      <c r="I613" s="418">
        <v>2562.5</v>
      </c>
      <c r="J613" s="418">
        <v>4100</v>
      </c>
      <c r="K613" s="418">
        <v>2538.46</v>
      </c>
      <c r="L613" s="385">
        <v>1</v>
      </c>
    </row>
    <row r="614" spans="1:12" s="383" customFormat="1" ht="15" x14ac:dyDescent="0.25">
      <c r="A614" s="384" t="s">
        <v>227</v>
      </c>
      <c r="B614" s="417" t="s">
        <v>189</v>
      </c>
      <c r="C614" s="416">
        <v>100.309</v>
      </c>
      <c r="D614" s="416">
        <v>8.5</v>
      </c>
      <c r="E614" s="429" t="s">
        <v>715</v>
      </c>
      <c r="F614" s="416">
        <v>8</v>
      </c>
      <c r="G614" s="416">
        <v>8.2432159999999008</v>
      </c>
      <c r="H614" s="417" t="s">
        <v>197</v>
      </c>
      <c r="I614" s="418">
        <v>8812.5</v>
      </c>
      <c r="J614" s="418">
        <v>14100</v>
      </c>
      <c r="K614" s="418">
        <v>8839.73</v>
      </c>
      <c r="L614" s="385">
        <v>2</v>
      </c>
    </row>
    <row r="615" spans="1:12" s="383" customFormat="1" ht="15" x14ac:dyDescent="0.25">
      <c r="A615" s="384" t="s">
        <v>716</v>
      </c>
      <c r="B615" s="417" t="s">
        <v>189</v>
      </c>
      <c r="C615" s="416">
        <v>99.993300000000005</v>
      </c>
      <c r="D615" s="416">
        <v>9.5</v>
      </c>
      <c r="E615" s="429" t="s">
        <v>717</v>
      </c>
      <c r="F615" s="416">
        <v>9.5</v>
      </c>
      <c r="G615" s="416">
        <v>9.8438279104003001</v>
      </c>
      <c r="H615" s="417" t="s">
        <v>197</v>
      </c>
      <c r="I615" s="418">
        <v>13352</v>
      </c>
      <c r="J615" s="418">
        <v>40000</v>
      </c>
      <c r="K615" s="418">
        <v>13351.1</v>
      </c>
      <c r="L615" s="385">
        <v>1</v>
      </c>
    </row>
    <row r="616" spans="1:12" s="383" customFormat="1" ht="15" x14ac:dyDescent="0.25">
      <c r="A616" s="384" t="s">
        <v>228</v>
      </c>
      <c r="B616" s="417" t="s">
        <v>189</v>
      </c>
      <c r="C616" s="416">
        <v>97.243099999999998</v>
      </c>
      <c r="D616" s="416">
        <v>8</v>
      </c>
      <c r="E616" s="429" t="s">
        <v>612</v>
      </c>
      <c r="F616" s="416">
        <v>10.75</v>
      </c>
      <c r="G616" s="416">
        <v>11.191175897232</v>
      </c>
      <c r="H616" s="417" t="s">
        <v>197</v>
      </c>
      <c r="I616" s="418">
        <v>2322</v>
      </c>
      <c r="J616" s="418">
        <v>5160</v>
      </c>
      <c r="K616" s="418">
        <v>2257.9899999999998</v>
      </c>
      <c r="L616" s="385">
        <v>1</v>
      </c>
    </row>
    <row r="617" spans="1:12" s="383" customFormat="1" ht="15" x14ac:dyDescent="0.25">
      <c r="A617" s="384" t="s">
        <v>228</v>
      </c>
      <c r="B617" s="417" t="s">
        <v>189</v>
      </c>
      <c r="C617" s="416">
        <v>104.61020000000001</v>
      </c>
      <c r="D617" s="416">
        <v>8</v>
      </c>
      <c r="E617" s="429" t="s">
        <v>718</v>
      </c>
      <c r="F617" s="416">
        <v>3.4549610540789999</v>
      </c>
      <c r="G617" s="416">
        <v>3.4999822016517999</v>
      </c>
      <c r="H617" s="417" t="s">
        <v>197</v>
      </c>
      <c r="I617" s="418">
        <v>30001.05</v>
      </c>
      <c r="J617" s="418">
        <v>66669</v>
      </c>
      <c r="K617" s="418">
        <v>31384.17</v>
      </c>
      <c r="L617" s="385">
        <v>3</v>
      </c>
    </row>
    <row r="618" spans="1:12" s="383" customFormat="1" ht="15" x14ac:dyDescent="0.25">
      <c r="A618" s="384" t="s">
        <v>719</v>
      </c>
      <c r="B618" s="417" t="s">
        <v>189</v>
      </c>
      <c r="C618" s="416">
        <v>100</v>
      </c>
      <c r="D618" s="416">
        <v>9.75</v>
      </c>
      <c r="E618" s="429" t="s">
        <v>287</v>
      </c>
      <c r="F618" s="416">
        <v>9.75</v>
      </c>
      <c r="G618" s="416">
        <v>10.112312546401901</v>
      </c>
      <c r="H618" s="417" t="s">
        <v>197</v>
      </c>
      <c r="I618" s="418">
        <v>85000</v>
      </c>
      <c r="J618" s="418">
        <v>85000</v>
      </c>
      <c r="K618" s="418">
        <v>85000</v>
      </c>
      <c r="L618" s="385">
        <v>1</v>
      </c>
    </row>
    <row r="619" spans="1:12" s="383" customFormat="1" ht="15" x14ac:dyDescent="0.25">
      <c r="A619" s="384" t="s">
        <v>720</v>
      </c>
      <c r="B619" s="417" t="s">
        <v>189</v>
      </c>
      <c r="C619" s="416">
        <v>104.32210000000001</v>
      </c>
      <c r="D619" s="416">
        <v>9</v>
      </c>
      <c r="E619" s="429" t="s">
        <v>721</v>
      </c>
      <c r="F619" s="416">
        <v>6.8234156078870001</v>
      </c>
      <c r="G619" s="416">
        <v>7.0000058990351004</v>
      </c>
      <c r="H619" s="417" t="s">
        <v>197</v>
      </c>
      <c r="I619" s="418">
        <v>30002.400000000001</v>
      </c>
      <c r="J619" s="418">
        <v>33336</v>
      </c>
      <c r="K619" s="418">
        <v>31299.119999999999</v>
      </c>
      <c r="L619" s="385">
        <v>3</v>
      </c>
    </row>
    <row r="620" spans="1:12" s="383" customFormat="1" ht="15" x14ac:dyDescent="0.25">
      <c r="A620" s="384" t="s">
        <v>720</v>
      </c>
      <c r="B620" s="417" t="s">
        <v>189</v>
      </c>
      <c r="C620" s="416">
        <v>104.87690000000001</v>
      </c>
      <c r="D620" s="416">
        <v>8</v>
      </c>
      <c r="E620" s="429" t="s">
        <v>722</v>
      </c>
      <c r="F620" s="416">
        <v>5.6300185625068</v>
      </c>
      <c r="G620" s="416">
        <v>5.7500019916463003</v>
      </c>
      <c r="H620" s="417" t="s">
        <v>197</v>
      </c>
      <c r="I620" s="418">
        <v>30000.39</v>
      </c>
      <c r="J620" s="418">
        <v>44544</v>
      </c>
      <c r="K620" s="418">
        <v>31463.46</v>
      </c>
      <c r="L620" s="385">
        <v>3</v>
      </c>
    </row>
    <row r="621" spans="1:12" s="383" customFormat="1" ht="15" x14ac:dyDescent="0.25">
      <c r="A621" s="384" t="s">
        <v>723</v>
      </c>
      <c r="B621" s="417" t="s">
        <v>189</v>
      </c>
      <c r="C621" s="416">
        <v>99.997200000000007</v>
      </c>
      <c r="D621" s="416">
        <v>8</v>
      </c>
      <c r="E621" s="429" t="s">
        <v>724</v>
      </c>
      <c r="F621" s="416">
        <v>8</v>
      </c>
      <c r="G621" s="416">
        <v>8.2432159999999008</v>
      </c>
      <c r="H621" s="417" t="s">
        <v>197</v>
      </c>
      <c r="I621" s="418">
        <v>116640</v>
      </c>
      <c r="J621" s="418">
        <v>194400</v>
      </c>
      <c r="K621" s="418">
        <v>116636.79</v>
      </c>
      <c r="L621" s="385">
        <v>3</v>
      </c>
    </row>
    <row r="622" spans="1:12" s="383" customFormat="1" ht="15" x14ac:dyDescent="0.25">
      <c r="A622" s="384" t="s">
        <v>725</v>
      </c>
      <c r="B622" s="417" t="s">
        <v>189</v>
      </c>
      <c r="C622" s="416">
        <v>103.24679999999999</v>
      </c>
      <c r="D622" s="416">
        <v>9</v>
      </c>
      <c r="E622" s="429" t="s">
        <v>408</v>
      </c>
      <c r="F622" s="416">
        <v>7.0418256368126002</v>
      </c>
      <c r="G622" s="416">
        <v>7.2299700553852002</v>
      </c>
      <c r="H622" s="417" t="s">
        <v>197</v>
      </c>
      <c r="I622" s="418">
        <v>30000.240000000002</v>
      </c>
      <c r="J622" s="418">
        <v>36084</v>
      </c>
      <c r="K622" s="418">
        <v>30974.28</v>
      </c>
      <c r="L622" s="385">
        <v>3</v>
      </c>
    </row>
    <row r="623" spans="1:12" s="383" customFormat="1" ht="15" x14ac:dyDescent="0.25">
      <c r="A623" s="384" t="s">
        <v>726</v>
      </c>
      <c r="B623" s="417" t="s">
        <v>189</v>
      </c>
      <c r="C623" s="416">
        <v>94.130399999999995</v>
      </c>
      <c r="D623" s="416">
        <v>9.25</v>
      </c>
      <c r="E623" s="429" t="s">
        <v>429</v>
      </c>
      <c r="F623" s="416">
        <v>12</v>
      </c>
      <c r="G623" s="416">
        <v>12.550881</v>
      </c>
      <c r="H623" s="417" t="s">
        <v>197</v>
      </c>
      <c r="I623" s="418">
        <v>2500000</v>
      </c>
      <c r="J623" s="418">
        <v>2500000</v>
      </c>
      <c r="K623" s="418">
        <v>2353261</v>
      </c>
      <c r="L623" s="385">
        <v>1</v>
      </c>
    </row>
    <row r="624" spans="1:12" s="383" customFormat="1" ht="15" x14ac:dyDescent="0.25">
      <c r="A624" s="384" t="s">
        <v>726</v>
      </c>
      <c r="B624" s="417" t="s">
        <v>189</v>
      </c>
      <c r="C624" s="416">
        <v>97.122799999999998</v>
      </c>
      <c r="D624" s="416">
        <v>9</v>
      </c>
      <c r="E624" s="429" t="s">
        <v>309</v>
      </c>
      <c r="F624" s="416">
        <v>11</v>
      </c>
      <c r="G624" s="416">
        <v>11.4621259414062</v>
      </c>
      <c r="H624" s="417" t="s">
        <v>197</v>
      </c>
      <c r="I624" s="418">
        <v>824000</v>
      </c>
      <c r="J624" s="418">
        <v>824000</v>
      </c>
      <c r="K624" s="418">
        <v>800291.5</v>
      </c>
      <c r="L624" s="385">
        <v>1</v>
      </c>
    </row>
    <row r="625" spans="1:12" s="383" customFormat="1" ht="15" x14ac:dyDescent="0.25">
      <c r="A625" s="384" t="s">
        <v>726</v>
      </c>
      <c r="B625" s="417" t="s">
        <v>189</v>
      </c>
      <c r="C625" s="416">
        <v>97.185500000000005</v>
      </c>
      <c r="D625" s="416">
        <v>9</v>
      </c>
      <c r="E625" s="429" t="s">
        <v>370</v>
      </c>
      <c r="F625" s="416">
        <v>11</v>
      </c>
      <c r="G625" s="416">
        <v>11.4621259414062</v>
      </c>
      <c r="H625" s="417" t="s">
        <v>197</v>
      </c>
      <c r="I625" s="418">
        <v>280000</v>
      </c>
      <c r="J625" s="418">
        <v>280000</v>
      </c>
      <c r="K625" s="418">
        <v>272119.37</v>
      </c>
      <c r="L625" s="385">
        <v>1</v>
      </c>
    </row>
    <row r="626" spans="1:12" s="383" customFormat="1" ht="15" x14ac:dyDescent="0.25">
      <c r="A626" s="384" t="s">
        <v>726</v>
      </c>
      <c r="B626" s="417" t="s">
        <v>189</v>
      </c>
      <c r="C626" s="416">
        <v>97.208299999999994</v>
      </c>
      <c r="D626" s="416">
        <v>9</v>
      </c>
      <c r="E626" s="429" t="s">
        <v>362</v>
      </c>
      <c r="F626" s="416">
        <v>11</v>
      </c>
      <c r="G626" s="416">
        <v>11.4621259414062</v>
      </c>
      <c r="H626" s="417" t="s">
        <v>197</v>
      </c>
      <c r="I626" s="418">
        <v>200000</v>
      </c>
      <c r="J626" s="418">
        <v>200000</v>
      </c>
      <c r="K626" s="418">
        <v>194416.63</v>
      </c>
      <c r="L626" s="385">
        <v>1</v>
      </c>
    </row>
    <row r="627" spans="1:12" s="383" customFormat="1" ht="15" x14ac:dyDescent="0.25">
      <c r="A627" s="384" t="s">
        <v>727</v>
      </c>
      <c r="B627" s="417" t="s">
        <v>189</v>
      </c>
      <c r="C627" s="416">
        <v>100.2179</v>
      </c>
      <c r="D627" s="416">
        <v>8.75</v>
      </c>
      <c r="E627" s="429" t="s">
        <v>728</v>
      </c>
      <c r="F627" s="416">
        <v>8.5</v>
      </c>
      <c r="G627" s="416">
        <v>8.7747961721190997</v>
      </c>
      <c r="H627" s="417" t="s">
        <v>197</v>
      </c>
      <c r="I627" s="418">
        <v>73120</v>
      </c>
      <c r="J627" s="418">
        <v>182800</v>
      </c>
      <c r="K627" s="418">
        <v>73279.31</v>
      </c>
      <c r="L627" s="385">
        <v>3</v>
      </c>
    </row>
    <row r="628" spans="1:12" s="383" customFormat="1" ht="15" x14ac:dyDescent="0.25">
      <c r="A628" s="384" t="s">
        <v>229</v>
      </c>
      <c r="B628" s="417" t="s">
        <v>189</v>
      </c>
      <c r="C628" s="416">
        <v>99.992599999999996</v>
      </c>
      <c r="D628" s="416">
        <v>11.75</v>
      </c>
      <c r="E628" s="429" t="s">
        <v>729</v>
      </c>
      <c r="F628" s="416">
        <v>11.75</v>
      </c>
      <c r="G628" s="416">
        <v>12.2779477978667</v>
      </c>
      <c r="H628" s="417" t="s">
        <v>197</v>
      </c>
      <c r="I628" s="418">
        <v>40400</v>
      </c>
      <c r="J628" s="418">
        <v>40400</v>
      </c>
      <c r="K628" s="418">
        <v>40397.019999999997</v>
      </c>
      <c r="L628" s="385">
        <v>1</v>
      </c>
    </row>
    <row r="629" spans="1:12" s="383" customFormat="1" ht="15" x14ac:dyDescent="0.25">
      <c r="A629" s="384" t="s">
        <v>229</v>
      </c>
      <c r="B629" s="417" t="s">
        <v>189</v>
      </c>
      <c r="C629" s="416">
        <v>99.994</v>
      </c>
      <c r="D629" s="416">
        <v>9.75</v>
      </c>
      <c r="E629" s="429" t="s">
        <v>339</v>
      </c>
      <c r="F629" s="416">
        <v>9.75</v>
      </c>
      <c r="G629" s="416">
        <v>10.112312546401901</v>
      </c>
      <c r="H629" s="417" t="s">
        <v>197</v>
      </c>
      <c r="I629" s="418">
        <v>7600</v>
      </c>
      <c r="J629" s="418">
        <v>7600</v>
      </c>
      <c r="K629" s="418">
        <v>7599.54</v>
      </c>
      <c r="L629" s="385">
        <v>1</v>
      </c>
    </row>
    <row r="630" spans="1:12" s="383" customFormat="1" ht="15" x14ac:dyDescent="0.25">
      <c r="A630" s="384" t="s">
        <v>229</v>
      </c>
      <c r="B630" s="417" t="s">
        <v>189</v>
      </c>
      <c r="C630" s="416">
        <v>100.0508</v>
      </c>
      <c r="D630" s="416">
        <v>9.75</v>
      </c>
      <c r="E630" s="429" t="s">
        <v>350</v>
      </c>
      <c r="F630" s="416">
        <v>9.625</v>
      </c>
      <c r="G630" s="416">
        <v>9.9780087808999998</v>
      </c>
      <c r="H630" s="417" t="s">
        <v>197</v>
      </c>
      <c r="I630" s="418">
        <v>21000</v>
      </c>
      <c r="J630" s="418">
        <v>21000</v>
      </c>
      <c r="K630" s="418">
        <v>21010.68</v>
      </c>
      <c r="L630" s="385">
        <v>1</v>
      </c>
    </row>
    <row r="631" spans="1:12" s="383" customFormat="1" ht="15" x14ac:dyDescent="0.25">
      <c r="A631" s="384" t="s">
        <v>229</v>
      </c>
      <c r="B631" s="417" t="s">
        <v>189</v>
      </c>
      <c r="C631" s="416">
        <v>102</v>
      </c>
      <c r="D631" s="416">
        <v>11.75</v>
      </c>
      <c r="E631" s="429" t="s">
        <v>730</v>
      </c>
      <c r="F631" s="416">
        <v>10.5467421860457</v>
      </c>
      <c r="G631" s="416">
        <v>10.971249370049099</v>
      </c>
      <c r="H631" s="417" t="s">
        <v>197</v>
      </c>
      <c r="I631" s="418">
        <v>800000</v>
      </c>
      <c r="J631" s="418">
        <v>800000</v>
      </c>
      <c r="K631" s="418">
        <v>816000</v>
      </c>
      <c r="L631" s="385">
        <v>5</v>
      </c>
    </row>
    <row r="632" spans="1:12" s="383" customFormat="1" ht="15" x14ac:dyDescent="0.25">
      <c r="A632" s="384" t="s">
        <v>239</v>
      </c>
      <c r="B632" s="417" t="s">
        <v>189</v>
      </c>
      <c r="C632" s="416">
        <v>99.131500000000003</v>
      </c>
      <c r="D632" s="416">
        <v>10</v>
      </c>
      <c r="E632" s="429" t="s">
        <v>569</v>
      </c>
      <c r="F632" s="416">
        <v>10.5</v>
      </c>
      <c r="G632" s="416">
        <v>10.920720136962901</v>
      </c>
      <c r="H632" s="417" t="s">
        <v>197</v>
      </c>
      <c r="I632" s="418">
        <v>12876</v>
      </c>
      <c r="J632" s="418">
        <v>12876</v>
      </c>
      <c r="K632" s="418">
        <v>12764.17</v>
      </c>
      <c r="L632" s="385">
        <v>1</v>
      </c>
    </row>
    <row r="633" spans="1:12" s="383" customFormat="1" ht="15" x14ac:dyDescent="0.25">
      <c r="A633" s="384" t="s">
        <v>239</v>
      </c>
      <c r="B633" s="417" t="s">
        <v>189</v>
      </c>
      <c r="C633" s="416">
        <v>99.132599999999996</v>
      </c>
      <c r="D633" s="416">
        <v>10</v>
      </c>
      <c r="E633" s="429" t="s">
        <v>526</v>
      </c>
      <c r="F633" s="416">
        <v>10.5</v>
      </c>
      <c r="G633" s="416">
        <v>10.920720136962901</v>
      </c>
      <c r="H633" s="417" t="s">
        <v>197</v>
      </c>
      <c r="I633" s="418">
        <v>51100</v>
      </c>
      <c r="J633" s="418">
        <v>51100</v>
      </c>
      <c r="K633" s="418">
        <v>50656.77</v>
      </c>
      <c r="L633" s="385">
        <v>1</v>
      </c>
    </row>
    <row r="634" spans="1:12" s="383" customFormat="1" ht="15" x14ac:dyDescent="0.25">
      <c r="A634" s="384" t="s">
        <v>239</v>
      </c>
      <c r="B634" s="417" t="s">
        <v>189</v>
      </c>
      <c r="C634" s="416">
        <v>99.133799999999994</v>
      </c>
      <c r="D634" s="416">
        <v>10</v>
      </c>
      <c r="E634" s="429" t="s">
        <v>527</v>
      </c>
      <c r="F634" s="416">
        <v>10.5</v>
      </c>
      <c r="G634" s="416">
        <v>10.920720136962901</v>
      </c>
      <c r="H634" s="417" t="s">
        <v>197</v>
      </c>
      <c r="I634" s="418">
        <v>5000</v>
      </c>
      <c r="J634" s="418">
        <v>5000</v>
      </c>
      <c r="K634" s="418">
        <v>4956.6899999999996</v>
      </c>
      <c r="L634" s="385">
        <v>1</v>
      </c>
    </row>
    <row r="635" spans="1:12" s="383" customFormat="1" ht="15" x14ac:dyDescent="0.25">
      <c r="A635" s="384" t="s">
        <v>239</v>
      </c>
      <c r="B635" s="417" t="s">
        <v>189</v>
      </c>
      <c r="C635" s="416">
        <v>99.140900000000002</v>
      </c>
      <c r="D635" s="416">
        <v>10</v>
      </c>
      <c r="E635" s="429" t="s">
        <v>731</v>
      </c>
      <c r="F635" s="416">
        <v>10.5</v>
      </c>
      <c r="G635" s="416">
        <v>10.920720136962901</v>
      </c>
      <c r="H635" s="417" t="s">
        <v>197</v>
      </c>
      <c r="I635" s="418">
        <v>6598</v>
      </c>
      <c r="J635" s="418">
        <v>6598</v>
      </c>
      <c r="K635" s="418">
        <v>6541.32</v>
      </c>
      <c r="L635" s="385">
        <v>1</v>
      </c>
    </row>
    <row r="636" spans="1:12" s="383" customFormat="1" ht="15" x14ac:dyDescent="0.25">
      <c r="A636" s="384" t="s">
        <v>230</v>
      </c>
      <c r="B636" s="417" t="s">
        <v>189</v>
      </c>
      <c r="C636" s="416">
        <v>93.713700000000003</v>
      </c>
      <c r="D636" s="416">
        <v>9</v>
      </c>
      <c r="E636" s="429" t="s">
        <v>732</v>
      </c>
      <c r="F636" s="416">
        <v>11.25</v>
      </c>
      <c r="G636" s="416">
        <v>11.7335708713531</v>
      </c>
      <c r="H636" s="417" t="s">
        <v>197</v>
      </c>
      <c r="I636" s="418">
        <v>10671</v>
      </c>
      <c r="J636" s="418">
        <v>10671</v>
      </c>
      <c r="K636" s="418">
        <v>10000.18</v>
      </c>
      <c r="L636" s="385">
        <v>1</v>
      </c>
    </row>
    <row r="637" spans="1:12" s="383" customFormat="1" ht="15" x14ac:dyDescent="0.25">
      <c r="A637" s="384" t="s">
        <v>230</v>
      </c>
      <c r="B637" s="417" t="s">
        <v>189</v>
      </c>
      <c r="C637" s="416">
        <v>96.564899999999994</v>
      </c>
      <c r="D637" s="416">
        <v>9</v>
      </c>
      <c r="E637" s="429" t="s">
        <v>552</v>
      </c>
      <c r="F637" s="416">
        <v>11.5</v>
      </c>
      <c r="G637" s="416">
        <v>12.0055112893066</v>
      </c>
      <c r="H637" s="417" t="s">
        <v>197</v>
      </c>
      <c r="I637" s="418">
        <v>408823</v>
      </c>
      <c r="J637" s="418">
        <v>408823</v>
      </c>
      <c r="K637" s="418">
        <v>394779.61</v>
      </c>
      <c r="L637" s="385">
        <v>2</v>
      </c>
    </row>
    <row r="638" spans="1:12" s="383" customFormat="1" ht="15" x14ac:dyDescent="0.25">
      <c r="A638" s="384" t="s">
        <v>230</v>
      </c>
      <c r="B638" s="417" t="s">
        <v>189</v>
      </c>
      <c r="C638" s="416">
        <v>96.5762</v>
      </c>
      <c r="D638" s="416">
        <v>9</v>
      </c>
      <c r="E638" s="429" t="s">
        <v>666</v>
      </c>
      <c r="F638" s="416">
        <v>11.5</v>
      </c>
      <c r="G638" s="416">
        <v>12.0055112893066</v>
      </c>
      <c r="H638" s="417" t="s">
        <v>197</v>
      </c>
      <c r="I638" s="418">
        <v>6000</v>
      </c>
      <c r="J638" s="418">
        <v>6000</v>
      </c>
      <c r="K638" s="418">
        <v>5794.56</v>
      </c>
      <c r="L638" s="385">
        <v>4</v>
      </c>
    </row>
    <row r="639" spans="1:12" s="383" customFormat="1" ht="15" x14ac:dyDescent="0.25">
      <c r="A639" s="384" t="s">
        <v>230</v>
      </c>
      <c r="B639" s="417" t="s">
        <v>189</v>
      </c>
      <c r="C639" s="416">
        <v>96.6387</v>
      </c>
      <c r="D639" s="416">
        <v>9</v>
      </c>
      <c r="E639" s="429" t="s">
        <v>362</v>
      </c>
      <c r="F639" s="416">
        <v>11.5</v>
      </c>
      <c r="G639" s="416">
        <v>12.0055112893066</v>
      </c>
      <c r="H639" s="417" t="s">
        <v>197</v>
      </c>
      <c r="I639" s="418">
        <v>518437</v>
      </c>
      <c r="J639" s="418">
        <v>518437</v>
      </c>
      <c r="K639" s="418">
        <v>501010.54</v>
      </c>
      <c r="L639" s="385">
        <v>1</v>
      </c>
    </row>
    <row r="640" spans="1:12" s="383" customFormat="1" ht="15" x14ac:dyDescent="0.25">
      <c r="A640" s="384" t="s">
        <v>230</v>
      </c>
      <c r="B640" s="417" t="s">
        <v>189</v>
      </c>
      <c r="C640" s="416">
        <v>96.889700000000005</v>
      </c>
      <c r="D640" s="416">
        <v>9</v>
      </c>
      <c r="E640" s="429" t="s">
        <v>382</v>
      </c>
      <c r="F640" s="416">
        <v>11.25</v>
      </c>
      <c r="G640" s="416">
        <v>11.7335708713531</v>
      </c>
      <c r="H640" s="417" t="s">
        <v>197</v>
      </c>
      <c r="I640" s="418">
        <v>100000</v>
      </c>
      <c r="J640" s="418">
        <v>100000</v>
      </c>
      <c r="K640" s="418">
        <v>96889.68</v>
      </c>
      <c r="L640" s="385">
        <v>1</v>
      </c>
    </row>
    <row r="641" spans="1:12" s="383" customFormat="1" ht="15" x14ac:dyDescent="0.25">
      <c r="A641" s="384" t="s">
        <v>230</v>
      </c>
      <c r="B641" s="417" t="s">
        <v>189</v>
      </c>
      <c r="C641" s="416">
        <v>96.8947</v>
      </c>
      <c r="D641" s="416">
        <v>9</v>
      </c>
      <c r="E641" s="429" t="s">
        <v>310</v>
      </c>
      <c r="F641" s="416">
        <v>11.25</v>
      </c>
      <c r="G641" s="416">
        <v>11.7335708713531</v>
      </c>
      <c r="H641" s="417" t="s">
        <v>197</v>
      </c>
      <c r="I641" s="418">
        <v>20647</v>
      </c>
      <c r="J641" s="418">
        <v>20647</v>
      </c>
      <c r="K641" s="418">
        <v>20005.86</v>
      </c>
      <c r="L641" s="385">
        <v>4</v>
      </c>
    </row>
    <row r="642" spans="1:12" s="383" customFormat="1" ht="15" x14ac:dyDescent="0.25">
      <c r="A642" s="384" t="s">
        <v>230</v>
      </c>
      <c r="B642" s="417" t="s">
        <v>189</v>
      </c>
      <c r="C642" s="416">
        <v>96.9101</v>
      </c>
      <c r="D642" s="416">
        <v>9</v>
      </c>
      <c r="E642" s="429" t="s">
        <v>420</v>
      </c>
      <c r="F642" s="416">
        <v>11.5</v>
      </c>
      <c r="G642" s="416">
        <v>12.0055112893066</v>
      </c>
      <c r="H642" s="417" t="s">
        <v>197</v>
      </c>
      <c r="I642" s="418">
        <v>10894.98</v>
      </c>
      <c r="J642" s="418">
        <v>11885</v>
      </c>
      <c r="K642" s="418">
        <v>10558.33</v>
      </c>
      <c r="L642" s="385">
        <v>2</v>
      </c>
    </row>
    <row r="643" spans="1:12" s="383" customFormat="1" ht="15" x14ac:dyDescent="0.25">
      <c r="A643" s="384" t="s">
        <v>230</v>
      </c>
      <c r="B643" s="417" t="s">
        <v>189</v>
      </c>
      <c r="C643" s="416">
        <v>97.005600000000001</v>
      </c>
      <c r="D643" s="416">
        <v>9</v>
      </c>
      <c r="E643" s="429" t="s">
        <v>733</v>
      </c>
      <c r="F643" s="416">
        <v>11.459187988173399</v>
      </c>
      <c r="G643" s="416">
        <v>11.961083680532299</v>
      </c>
      <c r="H643" s="417" t="s">
        <v>197</v>
      </c>
      <c r="I643" s="418">
        <v>916700</v>
      </c>
      <c r="J643" s="418">
        <v>1000000</v>
      </c>
      <c r="K643" s="418">
        <v>889250.34</v>
      </c>
      <c r="L643" s="385">
        <v>1</v>
      </c>
    </row>
    <row r="644" spans="1:12" s="383" customFormat="1" ht="15" x14ac:dyDescent="0.25">
      <c r="A644" s="384" t="s">
        <v>230</v>
      </c>
      <c r="B644" s="417" t="s">
        <v>189</v>
      </c>
      <c r="C644" s="416">
        <v>97.938800000000001</v>
      </c>
      <c r="D644" s="416">
        <v>9</v>
      </c>
      <c r="E644" s="429" t="s">
        <v>364</v>
      </c>
      <c r="F644" s="416">
        <v>10.5</v>
      </c>
      <c r="G644" s="416">
        <v>10.920720136962901</v>
      </c>
      <c r="H644" s="417" t="s">
        <v>197</v>
      </c>
      <c r="I644" s="418">
        <v>20000</v>
      </c>
      <c r="J644" s="418">
        <v>20000</v>
      </c>
      <c r="K644" s="418">
        <v>19587.77</v>
      </c>
      <c r="L644" s="385">
        <v>1</v>
      </c>
    </row>
    <row r="645" spans="1:12" s="383" customFormat="1" ht="15" x14ac:dyDescent="0.25">
      <c r="A645" s="384" t="s">
        <v>230</v>
      </c>
      <c r="B645" s="417" t="s">
        <v>189</v>
      </c>
      <c r="C645" s="416">
        <v>97.942300000000003</v>
      </c>
      <c r="D645" s="416">
        <v>9</v>
      </c>
      <c r="E645" s="429" t="s">
        <v>370</v>
      </c>
      <c r="F645" s="416">
        <v>10.5</v>
      </c>
      <c r="G645" s="416">
        <v>10.920720136962901</v>
      </c>
      <c r="H645" s="417" t="s">
        <v>197</v>
      </c>
      <c r="I645" s="418">
        <v>33676</v>
      </c>
      <c r="J645" s="418">
        <v>33676</v>
      </c>
      <c r="K645" s="418">
        <v>32983.040000000001</v>
      </c>
      <c r="L645" s="385">
        <v>3</v>
      </c>
    </row>
    <row r="646" spans="1:12" s="383" customFormat="1" ht="15" x14ac:dyDescent="0.25">
      <c r="A646" s="384" t="s">
        <v>230</v>
      </c>
      <c r="B646" s="417" t="s">
        <v>189</v>
      </c>
      <c r="C646" s="416">
        <v>97.956100000000006</v>
      </c>
      <c r="D646" s="416">
        <v>9</v>
      </c>
      <c r="E646" s="429" t="s">
        <v>363</v>
      </c>
      <c r="F646" s="416">
        <v>10.5</v>
      </c>
      <c r="G646" s="416">
        <v>10.920720136962901</v>
      </c>
      <c r="H646" s="417" t="s">
        <v>197</v>
      </c>
      <c r="I646" s="418">
        <v>17641</v>
      </c>
      <c r="J646" s="418">
        <v>17641</v>
      </c>
      <c r="K646" s="418">
        <v>17280.43</v>
      </c>
      <c r="L646" s="385">
        <v>2</v>
      </c>
    </row>
    <row r="647" spans="1:12" s="383" customFormat="1" ht="15" x14ac:dyDescent="0.25">
      <c r="A647" s="384" t="s">
        <v>230</v>
      </c>
      <c r="B647" s="417" t="s">
        <v>189</v>
      </c>
      <c r="C647" s="416">
        <v>97.962999999999994</v>
      </c>
      <c r="D647" s="416">
        <v>9</v>
      </c>
      <c r="E647" s="429" t="s">
        <v>251</v>
      </c>
      <c r="F647" s="416">
        <v>10.5</v>
      </c>
      <c r="G647" s="416">
        <v>10.920720136962901</v>
      </c>
      <c r="H647" s="417" t="s">
        <v>197</v>
      </c>
      <c r="I647" s="418">
        <v>13944</v>
      </c>
      <c r="J647" s="418">
        <v>13944</v>
      </c>
      <c r="K647" s="418">
        <v>13659.96</v>
      </c>
      <c r="L647" s="385">
        <v>1</v>
      </c>
    </row>
    <row r="648" spans="1:12" s="383" customFormat="1" ht="15" x14ac:dyDescent="0.25">
      <c r="A648" s="384" t="s">
        <v>230</v>
      </c>
      <c r="B648" s="417" t="s">
        <v>189</v>
      </c>
      <c r="C648" s="416">
        <v>98.005399999999995</v>
      </c>
      <c r="D648" s="416">
        <v>9</v>
      </c>
      <c r="E648" s="429" t="s">
        <v>365</v>
      </c>
      <c r="F648" s="416">
        <v>10.5</v>
      </c>
      <c r="G648" s="416">
        <v>10.920720136962901</v>
      </c>
      <c r="H648" s="417" t="s">
        <v>197</v>
      </c>
      <c r="I648" s="418">
        <v>32583</v>
      </c>
      <c r="J648" s="418">
        <v>32583</v>
      </c>
      <c r="K648" s="418">
        <v>31933.11</v>
      </c>
      <c r="L648" s="385">
        <v>3</v>
      </c>
    </row>
    <row r="649" spans="1:12" s="383" customFormat="1" ht="15" x14ac:dyDescent="0.25">
      <c r="A649" s="384" t="s">
        <v>230</v>
      </c>
      <c r="B649" s="417" t="s">
        <v>189</v>
      </c>
      <c r="C649" s="416">
        <v>99.993799999999993</v>
      </c>
      <c r="D649" s="416">
        <v>9</v>
      </c>
      <c r="E649" s="429" t="s">
        <v>734</v>
      </c>
      <c r="F649" s="416">
        <v>8.9999912653189007</v>
      </c>
      <c r="G649" s="416">
        <v>9.3083225412692006</v>
      </c>
      <c r="H649" s="417" t="s">
        <v>197</v>
      </c>
      <c r="I649" s="418">
        <v>560000</v>
      </c>
      <c r="J649" s="418">
        <v>560000</v>
      </c>
      <c r="K649" s="418">
        <v>559965.28</v>
      </c>
      <c r="L649" s="385">
        <v>3</v>
      </c>
    </row>
    <row r="650" spans="1:12" s="383" customFormat="1" ht="15" x14ac:dyDescent="0.25">
      <c r="A650" s="384" t="s">
        <v>230</v>
      </c>
      <c r="B650" s="417" t="s">
        <v>189</v>
      </c>
      <c r="C650" s="416">
        <v>99.994799999999998</v>
      </c>
      <c r="D650" s="416">
        <v>9</v>
      </c>
      <c r="E650" s="429" t="s">
        <v>735</v>
      </c>
      <c r="F650" s="416">
        <v>9</v>
      </c>
      <c r="G650" s="416">
        <v>9.3083318789062002</v>
      </c>
      <c r="H650" s="417" t="s">
        <v>197</v>
      </c>
      <c r="I650" s="418">
        <v>200000</v>
      </c>
      <c r="J650" s="418">
        <v>200000</v>
      </c>
      <c r="K650" s="418">
        <v>199989.5</v>
      </c>
      <c r="L650" s="385">
        <v>1</v>
      </c>
    </row>
    <row r="651" spans="1:12" s="383" customFormat="1" ht="15" x14ac:dyDescent="0.25">
      <c r="A651" s="384" t="s">
        <v>230</v>
      </c>
      <c r="B651" s="417" t="s">
        <v>189</v>
      </c>
      <c r="C651" s="416">
        <v>99.998000000000005</v>
      </c>
      <c r="D651" s="416">
        <v>9</v>
      </c>
      <c r="E651" s="429" t="s">
        <v>736</v>
      </c>
      <c r="F651" s="416">
        <v>9</v>
      </c>
      <c r="G651" s="416">
        <v>9.3083318789062002</v>
      </c>
      <c r="H651" s="417" t="s">
        <v>197</v>
      </c>
      <c r="I651" s="418">
        <v>4000.8</v>
      </c>
      <c r="J651" s="418">
        <v>6000</v>
      </c>
      <c r="K651" s="418">
        <v>4000.72</v>
      </c>
      <c r="L651" s="385">
        <v>1</v>
      </c>
    </row>
    <row r="652" spans="1:12" s="383" customFormat="1" ht="15" x14ac:dyDescent="0.25">
      <c r="A652" s="384" t="s">
        <v>293</v>
      </c>
      <c r="B652" s="417" t="s">
        <v>189</v>
      </c>
      <c r="C652" s="416">
        <v>98.143299999999996</v>
      </c>
      <c r="D652" s="416">
        <v>9.5</v>
      </c>
      <c r="E652" s="429" t="s">
        <v>548</v>
      </c>
      <c r="F652" s="416">
        <v>10.85</v>
      </c>
      <c r="G652" s="416">
        <v>11.2994965671367</v>
      </c>
      <c r="H652" s="417" t="s">
        <v>197</v>
      </c>
      <c r="I652" s="418">
        <v>22000</v>
      </c>
      <c r="J652" s="418">
        <v>29333.33</v>
      </c>
      <c r="K652" s="418">
        <v>21591.53</v>
      </c>
      <c r="L652" s="385">
        <v>1</v>
      </c>
    </row>
    <row r="653" spans="1:12" s="383" customFormat="1" ht="15" x14ac:dyDescent="0.25">
      <c r="A653" s="384" t="s">
        <v>460</v>
      </c>
      <c r="B653" s="417" t="s">
        <v>189</v>
      </c>
      <c r="C653" s="416">
        <v>91.516000000000005</v>
      </c>
      <c r="D653" s="416">
        <v>9</v>
      </c>
      <c r="E653" s="429" t="s">
        <v>737</v>
      </c>
      <c r="F653" s="416">
        <v>11.5</v>
      </c>
      <c r="G653" s="416">
        <v>12.0055112893066</v>
      </c>
      <c r="H653" s="417" t="s">
        <v>197</v>
      </c>
      <c r="I653" s="418">
        <v>2000000.8</v>
      </c>
      <c r="J653" s="418">
        <v>2105264</v>
      </c>
      <c r="K653" s="418">
        <v>1830321.08</v>
      </c>
      <c r="L653" s="385">
        <v>2</v>
      </c>
    </row>
    <row r="654" spans="1:12" s="289" customFormat="1" ht="15.6" x14ac:dyDescent="0.25">
      <c r="A654" s="384" t="s">
        <v>460</v>
      </c>
      <c r="B654" s="417" t="s">
        <v>189</v>
      </c>
      <c r="C654" s="416">
        <v>91.540700000000001</v>
      </c>
      <c r="D654" s="416">
        <v>9</v>
      </c>
      <c r="E654" s="429" t="s">
        <v>738</v>
      </c>
      <c r="F654" s="416">
        <v>11.5</v>
      </c>
      <c r="G654" s="416">
        <v>12.0055112893066</v>
      </c>
      <c r="H654" s="417" t="s">
        <v>197</v>
      </c>
      <c r="I654" s="418">
        <v>518483.4</v>
      </c>
      <c r="J654" s="418">
        <v>545772</v>
      </c>
      <c r="K654" s="418">
        <v>474623.44</v>
      </c>
      <c r="L654" s="385">
        <v>3</v>
      </c>
    </row>
    <row r="655" spans="1:12" s="289" customFormat="1" ht="15.6" x14ac:dyDescent="0.25">
      <c r="A655" s="384" t="s">
        <v>460</v>
      </c>
      <c r="B655" s="417" t="s">
        <v>189</v>
      </c>
      <c r="C655" s="416">
        <v>91.5839</v>
      </c>
      <c r="D655" s="416">
        <v>9</v>
      </c>
      <c r="E655" s="429" t="s">
        <v>739</v>
      </c>
      <c r="F655" s="416">
        <v>11.4982466066415</v>
      </c>
      <c r="G655" s="416">
        <v>12.0036022884376</v>
      </c>
      <c r="H655" s="417" t="s">
        <v>197</v>
      </c>
      <c r="I655" s="418">
        <v>1000000.4</v>
      </c>
      <c r="J655" s="418">
        <v>1052632</v>
      </c>
      <c r="K655" s="418">
        <v>915839.37</v>
      </c>
      <c r="L655" s="385">
        <v>1</v>
      </c>
    </row>
    <row r="656" spans="1:12" s="383" customFormat="1" ht="15.6" x14ac:dyDescent="0.3">
      <c r="A656" s="386" t="s">
        <v>195</v>
      </c>
      <c r="B656" s="421" t="s">
        <v>195</v>
      </c>
      <c r="C656" s="420" t="s">
        <v>195</v>
      </c>
      <c r="D656" s="420" t="s">
        <v>195</v>
      </c>
      <c r="E656" s="430" t="s">
        <v>195</v>
      </c>
      <c r="F656" s="420" t="s">
        <v>195</v>
      </c>
      <c r="G656" s="420" t="s">
        <v>195</v>
      </c>
      <c r="H656" s="421" t="s">
        <v>195</v>
      </c>
      <c r="I656" s="422">
        <v>20821778.18</v>
      </c>
      <c r="J656" s="422">
        <v>21972071.75</v>
      </c>
      <c r="K656" s="422">
        <v>20252482.670000002</v>
      </c>
      <c r="L656" s="387">
        <v>219</v>
      </c>
    </row>
    <row r="657" spans="1:12" s="383" customFormat="1" ht="15.6" x14ac:dyDescent="0.3">
      <c r="A657" s="386" t="s">
        <v>116</v>
      </c>
      <c r="B657" s="421"/>
      <c r="C657" s="420"/>
      <c r="D657" s="420"/>
      <c r="E657" s="430"/>
      <c r="F657" s="420"/>
      <c r="G657" s="420"/>
      <c r="H657" s="421"/>
      <c r="I657" s="422"/>
      <c r="J657" s="422"/>
      <c r="K657" s="422"/>
      <c r="L657" s="387"/>
    </row>
    <row r="658" spans="1:12" s="383" customFormat="1" ht="15" x14ac:dyDescent="0.25">
      <c r="A658" s="384" t="s">
        <v>231</v>
      </c>
      <c r="B658" s="417" t="s">
        <v>189</v>
      </c>
      <c r="C658" s="416">
        <v>97.500699999999995</v>
      </c>
      <c r="D658" s="416">
        <v>10</v>
      </c>
      <c r="E658" s="429" t="s">
        <v>435</v>
      </c>
      <c r="F658" s="416">
        <v>11</v>
      </c>
      <c r="G658" s="416">
        <v>11.4621259414062</v>
      </c>
      <c r="H658" s="417" t="s">
        <v>197</v>
      </c>
      <c r="I658" s="418">
        <v>15238</v>
      </c>
      <c r="J658" s="418">
        <v>15238</v>
      </c>
      <c r="K658" s="418">
        <v>14857.16</v>
      </c>
      <c r="L658" s="385">
        <v>1</v>
      </c>
    </row>
    <row r="659" spans="1:12" s="383" customFormat="1" ht="15" x14ac:dyDescent="0.25">
      <c r="A659" s="384" t="s">
        <v>231</v>
      </c>
      <c r="B659" s="417" t="s">
        <v>189</v>
      </c>
      <c r="C659" s="416">
        <v>97.507800000000003</v>
      </c>
      <c r="D659" s="416">
        <v>10</v>
      </c>
      <c r="E659" s="429" t="s">
        <v>307</v>
      </c>
      <c r="F659" s="416">
        <v>11</v>
      </c>
      <c r="G659" s="416">
        <v>11.4621259414062</v>
      </c>
      <c r="H659" s="417" t="s">
        <v>197</v>
      </c>
      <c r="I659" s="418">
        <v>12824</v>
      </c>
      <c r="J659" s="418">
        <v>12824</v>
      </c>
      <c r="K659" s="418">
        <v>12504.4</v>
      </c>
      <c r="L659" s="385">
        <v>1</v>
      </c>
    </row>
    <row r="660" spans="1:12" s="383" customFormat="1" ht="15" x14ac:dyDescent="0.25">
      <c r="A660" s="384" t="s">
        <v>231</v>
      </c>
      <c r="B660" s="417" t="s">
        <v>189</v>
      </c>
      <c r="C660" s="416">
        <v>97.683999999999997</v>
      </c>
      <c r="D660" s="416">
        <v>10</v>
      </c>
      <c r="E660" s="429" t="s">
        <v>289</v>
      </c>
      <c r="F660" s="416">
        <v>11</v>
      </c>
      <c r="G660" s="416">
        <v>11.4621259414062</v>
      </c>
      <c r="H660" s="417" t="s">
        <v>197</v>
      </c>
      <c r="I660" s="418">
        <v>117867.81</v>
      </c>
      <c r="J660" s="418">
        <v>117867.81</v>
      </c>
      <c r="K660" s="418">
        <v>115137.94</v>
      </c>
      <c r="L660" s="385">
        <v>1</v>
      </c>
    </row>
    <row r="661" spans="1:12" s="383" customFormat="1" ht="15" x14ac:dyDescent="0.25">
      <c r="A661" s="384" t="s">
        <v>231</v>
      </c>
      <c r="B661" s="417" t="s">
        <v>189</v>
      </c>
      <c r="C661" s="416">
        <v>97.853999999999999</v>
      </c>
      <c r="D661" s="416">
        <v>10</v>
      </c>
      <c r="E661" s="429" t="s">
        <v>740</v>
      </c>
      <c r="F661" s="416">
        <v>11</v>
      </c>
      <c r="G661" s="416">
        <v>11.4621259414062</v>
      </c>
      <c r="H661" s="417" t="s">
        <v>197</v>
      </c>
      <c r="I661" s="418">
        <v>52000</v>
      </c>
      <c r="J661" s="418">
        <v>52000</v>
      </c>
      <c r="K661" s="418">
        <v>50884.07</v>
      </c>
      <c r="L661" s="385">
        <v>1</v>
      </c>
    </row>
    <row r="662" spans="1:12" s="383" customFormat="1" ht="15" x14ac:dyDescent="0.25">
      <c r="A662" s="384" t="s">
        <v>231</v>
      </c>
      <c r="B662" s="417" t="s">
        <v>189</v>
      </c>
      <c r="C662" s="416">
        <v>97.857600000000005</v>
      </c>
      <c r="D662" s="416">
        <v>10</v>
      </c>
      <c r="E662" s="429" t="s">
        <v>449</v>
      </c>
      <c r="F662" s="416">
        <v>11</v>
      </c>
      <c r="G662" s="416">
        <v>11.4621259414062</v>
      </c>
      <c r="H662" s="417" t="s">
        <v>197</v>
      </c>
      <c r="I662" s="418">
        <v>40521</v>
      </c>
      <c r="J662" s="418">
        <v>40521</v>
      </c>
      <c r="K662" s="418">
        <v>39652.86</v>
      </c>
      <c r="L662" s="385">
        <v>1</v>
      </c>
    </row>
    <row r="663" spans="1:12" s="289" customFormat="1" ht="15.6" x14ac:dyDescent="0.25">
      <c r="A663" s="384" t="s">
        <v>231</v>
      </c>
      <c r="B663" s="417" t="s">
        <v>189</v>
      </c>
      <c r="C663" s="416">
        <v>97.870400000000004</v>
      </c>
      <c r="D663" s="416">
        <v>10</v>
      </c>
      <c r="E663" s="429" t="s">
        <v>741</v>
      </c>
      <c r="F663" s="416">
        <v>11</v>
      </c>
      <c r="G663" s="416">
        <v>11.4621259414062</v>
      </c>
      <c r="H663" s="417" t="s">
        <v>197</v>
      </c>
      <c r="I663" s="418">
        <v>25346.81</v>
      </c>
      <c r="J663" s="418">
        <v>25346.81</v>
      </c>
      <c r="K663" s="418">
        <v>24807.03</v>
      </c>
      <c r="L663" s="385">
        <v>1</v>
      </c>
    </row>
    <row r="664" spans="1:12" s="289" customFormat="1" ht="15.6" x14ac:dyDescent="0.25">
      <c r="A664" s="384" t="s">
        <v>231</v>
      </c>
      <c r="B664" s="417" t="s">
        <v>189</v>
      </c>
      <c r="C664" s="416">
        <v>98.043199999999999</v>
      </c>
      <c r="D664" s="416">
        <v>10</v>
      </c>
      <c r="E664" s="429" t="s">
        <v>331</v>
      </c>
      <c r="F664" s="416">
        <v>11</v>
      </c>
      <c r="G664" s="416">
        <v>11.4621259414062</v>
      </c>
      <c r="H664" s="417" t="s">
        <v>197</v>
      </c>
      <c r="I664" s="418">
        <v>66593</v>
      </c>
      <c r="J664" s="418">
        <v>66593</v>
      </c>
      <c r="K664" s="418">
        <v>65289.91</v>
      </c>
      <c r="L664" s="385">
        <v>4</v>
      </c>
    </row>
    <row r="665" spans="1:12" s="383" customFormat="1" ht="15" x14ac:dyDescent="0.25">
      <c r="A665" s="384" t="s">
        <v>231</v>
      </c>
      <c r="B665" s="417" t="s">
        <v>189</v>
      </c>
      <c r="C665" s="416">
        <v>98.045000000000002</v>
      </c>
      <c r="D665" s="416">
        <v>10</v>
      </c>
      <c r="E665" s="429" t="s">
        <v>684</v>
      </c>
      <c r="F665" s="416">
        <v>11</v>
      </c>
      <c r="G665" s="416">
        <v>11.4621259414062</v>
      </c>
      <c r="H665" s="417" t="s">
        <v>197</v>
      </c>
      <c r="I665" s="418">
        <v>10185</v>
      </c>
      <c r="J665" s="418">
        <v>10185</v>
      </c>
      <c r="K665" s="418">
        <v>9985.89</v>
      </c>
      <c r="L665" s="385">
        <v>1</v>
      </c>
    </row>
    <row r="666" spans="1:12" s="383" customFormat="1" ht="15" x14ac:dyDescent="0.25">
      <c r="A666" s="384" t="s">
        <v>231</v>
      </c>
      <c r="B666" s="417" t="s">
        <v>189</v>
      </c>
      <c r="C666" s="416">
        <v>98.046899999999994</v>
      </c>
      <c r="D666" s="416">
        <v>10</v>
      </c>
      <c r="E666" s="429" t="s">
        <v>742</v>
      </c>
      <c r="F666" s="416">
        <v>11</v>
      </c>
      <c r="G666" s="416">
        <v>11.4621259414062</v>
      </c>
      <c r="H666" s="417" t="s">
        <v>197</v>
      </c>
      <c r="I666" s="418">
        <v>12000</v>
      </c>
      <c r="J666" s="418">
        <v>12000</v>
      </c>
      <c r="K666" s="418">
        <v>11765.63</v>
      </c>
      <c r="L666" s="385">
        <v>1</v>
      </c>
    </row>
    <row r="667" spans="1:12" s="383" customFormat="1" ht="15" x14ac:dyDescent="0.25">
      <c r="A667" s="384" t="s">
        <v>231</v>
      </c>
      <c r="B667" s="417" t="s">
        <v>189</v>
      </c>
      <c r="C667" s="416">
        <v>98.048699999999997</v>
      </c>
      <c r="D667" s="416">
        <v>10</v>
      </c>
      <c r="E667" s="429" t="s">
        <v>743</v>
      </c>
      <c r="F667" s="416">
        <v>11</v>
      </c>
      <c r="G667" s="416">
        <v>11.4621259414062</v>
      </c>
      <c r="H667" s="417" t="s">
        <v>197</v>
      </c>
      <c r="I667" s="418">
        <v>13000</v>
      </c>
      <c r="J667" s="418">
        <v>13000</v>
      </c>
      <c r="K667" s="418">
        <v>12746.34</v>
      </c>
      <c r="L667" s="385">
        <v>1</v>
      </c>
    </row>
    <row r="668" spans="1:12" s="383" customFormat="1" ht="15" x14ac:dyDescent="0.25">
      <c r="A668" s="384" t="s">
        <v>231</v>
      </c>
      <c r="B668" s="417" t="s">
        <v>189</v>
      </c>
      <c r="C668" s="416">
        <v>98.061999999999998</v>
      </c>
      <c r="D668" s="416">
        <v>10</v>
      </c>
      <c r="E668" s="429" t="s">
        <v>450</v>
      </c>
      <c r="F668" s="416">
        <v>11</v>
      </c>
      <c r="G668" s="416">
        <v>11.4621259414062</v>
      </c>
      <c r="H668" s="417" t="s">
        <v>197</v>
      </c>
      <c r="I668" s="418">
        <v>16089.81</v>
      </c>
      <c r="J668" s="418">
        <v>16089.81</v>
      </c>
      <c r="K668" s="418">
        <v>15777.99</v>
      </c>
      <c r="L668" s="385">
        <v>1</v>
      </c>
    </row>
    <row r="669" spans="1:12" s="383" customFormat="1" ht="15" x14ac:dyDescent="0.25">
      <c r="A669" s="384" t="s">
        <v>253</v>
      </c>
      <c r="B669" s="417" t="s">
        <v>189</v>
      </c>
      <c r="C669" s="416">
        <v>93.039599999999993</v>
      </c>
      <c r="D669" s="416">
        <v>8</v>
      </c>
      <c r="E669" s="429" t="s">
        <v>436</v>
      </c>
      <c r="F669" s="416">
        <v>11</v>
      </c>
      <c r="G669" s="416">
        <v>11.4621259414062</v>
      </c>
      <c r="H669" s="417" t="s">
        <v>197</v>
      </c>
      <c r="I669" s="418">
        <v>85800</v>
      </c>
      <c r="J669" s="418">
        <v>85800</v>
      </c>
      <c r="K669" s="418">
        <v>79827.94</v>
      </c>
      <c r="L669" s="385">
        <v>1</v>
      </c>
    </row>
    <row r="670" spans="1:12" s="383" customFormat="1" ht="15" x14ac:dyDescent="0.25">
      <c r="A670" s="384" t="s">
        <v>253</v>
      </c>
      <c r="B670" s="417" t="s">
        <v>189</v>
      </c>
      <c r="C670" s="416">
        <v>102</v>
      </c>
      <c r="D670" s="416">
        <v>8.5</v>
      </c>
      <c r="E670" s="429" t="s">
        <v>286</v>
      </c>
      <c r="F670" s="416">
        <v>7.7388289387754998</v>
      </c>
      <c r="G670" s="416">
        <v>7.9663251894864002</v>
      </c>
      <c r="H670" s="417" t="s">
        <v>197</v>
      </c>
      <c r="I670" s="418">
        <v>46054</v>
      </c>
      <c r="J670" s="418">
        <v>46054</v>
      </c>
      <c r="K670" s="418">
        <v>46975.08</v>
      </c>
      <c r="L670" s="385">
        <v>1</v>
      </c>
    </row>
    <row r="671" spans="1:12" s="383" customFormat="1" ht="15" x14ac:dyDescent="0.25">
      <c r="A671" s="384" t="s">
        <v>253</v>
      </c>
      <c r="B671" s="417" t="s">
        <v>189</v>
      </c>
      <c r="C671" s="416">
        <v>102</v>
      </c>
      <c r="D671" s="416">
        <v>8.5</v>
      </c>
      <c r="E671" s="429" t="s">
        <v>744</v>
      </c>
      <c r="F671" s="416">
        <v>7.7485869752490997</v>
      </c>
      <c r="G671" s="416">
        <v>7.9766609935356003</v>
      </c>
      <c r="H671" s="417" t="s">
        <v>197</v>
      </c>
      <c r="I671" s="418">
        <v>46054</v>
      </c>
      <c r="J671" s="418">
        <v>46054</v>
      </c>
      <c r="K671" s="418">
        <v>46975.08</v>
      </c>
      <c r="L671" s="385">
        <v>1</v>
      </c>
    </row>
    <row r="672" spans="1:12" s="383" customFormat="1" ht="15" x14ac:dyDescent="0.25">
      <c r="A672" s="384" t="s">
        <v>253</v>
      </c>
      <c r="B672" s="417" t="s">
        <v>189</v>
      </c>
      <c r="C672" s="416">
        <v>102</v>
      </c>
      <c r="D672" s="416">
        <v>8.5</v>
      </c>
      <c r="E672" s="429" t="s">
        <v>745</v>
      </c>
      <c r="F672" s="416">
        <v>6.7757286137574004</v>
      </c>
      <c r="G672" s="416">
        <v>6.9498454474053997</v>
      </c>
      <c r="H672" s="417" t="s">
        <v>197</v>
      </c>
      <c r="I672" s="418">
        <v>146054</v>
      </c>
      <c r="J672" s="418">
        <v>146054</v>
      </c>
      <c r="K672" s="418">
        <v>148975.07999999999</v>
      </c>
      <c r="L672" s="385">
        <v>1</v>
      </c>
    </row>
    <row r="673" spans="1:12" s="383" customFormat="1" ht="15" x14ac:dyDescent="0.25">
      <c r="A673" s="384" t="s">
        <v>253</v>
      </c>
      <c r="B673" s="417" t="s">
        <v>189</v>
      </c>
      <c r="C673" s="416">
        <v>102</v>
      </c>
      <c r="D673" s="416">
        <v>8.5</v>
      </c>
      <c r="E673" s="429" t="s">
        <v>746</v>
      </c>
      <c r="F673" s="416">
        <v>6.8306759741751</v>
      </c>
      <c r="G673" s="416">
        <v>7.0076443977291998</v>
      </c>
      <c r="H673" s="417" t="s">
        <v>197</v>
      </c>
      <c r="I673" s="418">
        <v>146054</v>
      </c>
      <c r="J673" s="418">
        <v>146054</v>
      </c>
      <c r="K673" s="418">
        <v>148975.07999999999</v>
      </c>
      <c r="L673" s="385">
        <v>1</v>
      </c>
    </row>
    <row r="674" spans="1:12" s="383" customFormat="1" ht="15" x14ac:dyDescent="0.25">
      <c r="A674" s="384" t="s">
        <v>253</v>
      </c>
      <c r="B674" s="417" t="s">
        <v>189</v>
      </c>
      <c r="C674" s="416">
        <v>102</v>
      </c>
      <c r="D674" s="416">
        <v>8.5</v>
      </c>
      <c r="E674" s="429" t="s">
        <v>747</v>
      </c>
      <c r="F674" s="416">
        <v>7.0537936456132</v>
      </c>
      <c r="G674" s="416">
        <v>7.2425818878313004</v>
      </c>
      <c r="H674" s="417" t="s">
        <v>197</v>
      </c>
      <c r="I674" s="418">
        <v>146054</v>
      </c>
      <c r="J674" s="418">
        <v>146054</v>
      </c>
      <c r="K674" s="418">
        <v>148975.07999999999</v>
      </c>
      <c r="L674" s="385">
        <v>1</v>
      </c>
    </row>
    <row r="675" spans="1:12" s="383" customFormat="1" ht="15" x14ac:dyDescent="0.25">
      <c r="A675" s="384" t="s">
        <v>253</v>
      </c>
      <c r="B675" s="417" t="s">
        <v>189</v>
      </c>
      <c r="C675" s="416">
        <v>102</v>
      </c>
      <c r="D675" s="416">
        <v>8.5</v>
      </c>
      <c r="E675" s="429" t="s">
        <v>748</v>
      </c>
      <c r="F675" s="416">
        <v>7.0920364905764002</v>
      </c>
      <c r="G675" s="416">
        <v>7.2828894786728</v>
      </c>
      <c r="H675" s="417" t="s">
        <v>197</v>
      </c>
      <c r="I675" s="418">
        <v>146054</v>
      </c>
      <c r="J675" s="418">
        <v>146054</v>
      </c>
      <c r="K675" s="418">
        <v>148975.07999999999</v>
      </c>
      <c r="L675" s="385">
        <v>1</v>
      </c>
    </row>
    <row r="676" spans="1:12" s="383" customFormat="1" ht="15" x14ac:dyDescent="0.25">
      <c r="A676" s="384" t="s">
        <v>253</v>
      </c>
      <c r="B676" s="417" t="s">
        <v>189</v>
      </c>
      <c r="C676" s="416">
        <v>102</v>
      </c>
      <c r="D676" s="416">
        <v>8.5</v>
      </c>
      <c r="E676" s="429" t="s">
        <v>451</v>
      </c>
      <c r="F676" s="416">
        <v>7.2510445096150997</v>
      </c>
      <c r="G676" s="416">
        <v>7.4506042502316996</v>
      </c>
      <c r="H676" s="417" t="s">
        <v>197</v>
      </c>
      <c r="I676" s="418">
        <v>146054</v>
      </c>
      <c r="J676" s="418">
        <v>146054</v>
      </c>
      <c r="K676" s="418">
        <v>148975.07999999999</v>
      </c>
      <c r="L676" s="385">
        <v>1</v>
      </c>
    </row>
    <row r="677" spans="1:12" s="383" customFormat="1" ht="15" x14ac:dyDescent="0.25">
      <c r="A677" s="384" t="s">
        <v>253</v>
      </c>
      <c r="B677" s="417" t="s">
        <v>189</v>
      </c>
      <c r="C677" s="416">
        <v>102</v>
      </c>
      <c r="D677" s="416">
        <v>8.5</v>
      </c>
      <c r="E677" s="429" t="s">
        <v>440</v>
      </c>
      <c r="F677" s="416">
        <v>7.2792201429854</v>
      </c>
      <c r="G677" s="416">
        <v>7.4803431846896</v>
      </c>
      <c r="H677" s="417" t="s">
        <v>197</v>
      </c>
      <c r="I677" s="418">
        <v>146054</v>
      </c>
      <c r="J677" s="418">
        <v>146054</v>
      </c>
      <c r="K677" s="418">
        <v>148975.07999999999</v>
      </c>
      <c r="L677" s="385">
        <v>1</v>
      </c>
    </row>
    <row r="678" spans="1:12" s="383" customFormat="1" ht="15" x14ac:dyDescent="0.25">
      <c r="A678" s="384" t="s">
        <v>253</v>
      </c>
      <c r="B678" s="417" t="s">
        <v>189</v>
      </c>
      <c r="C678" s="416">
        <v>102</v>
      </c>
      <c r="D678" s="416">
        <v>8.5</v>
      </c>
      <c r="E678" s="429" t="s">
        <v>749</v>
      </c>
      <c r="F678" s="416">
        <v>7.3982139641469002</v>
      </c>
      <c r="G678" s="416">
        <v>7.6060073699512998</v>
      </c>
      <c r="H678" s="417" t="s">
        <v>197</v>
      </c>
      <c r="I678" s="418">
        <v>146054</v>
      </c>
      <c r="J678" s="418">
        <v>146054</v>
      </c>
      <c r="K678" s="418">
        <v>148975.07999999999</v>
      </c>
      <c r="L678" s="385">
        <v>1</v>
      </c>
    </row>
    <row r="679" spans="1:12" s="383" customFormat="1" ht="15" x14ac:dyDescent="0.25">
      <c r="A679" s="384" t="s">
        <v>253</v>
      </c>
      <c r="B679" s="417" t="s">
        <v>189</v>
      </c>
      <c r="C679" s="416">
        <v>102</v>
      </c>
      <c r="D679" s="416">
        <v>8.5</v>
      </c>
      <c r="E679" s="429" t="s">
        <v>750</v>
      </c>
      <c r="F679" s="416">
        <v>7.4198542585054996</v>
      </c>
      <c r="G679" s="416">
        <v>7.6288725778966997</v>
      </c>
      <c r="H679" s="417" t="s">
        <v>197</v>
      </c>
      <c r="I679" s="418">
        <v>146054</v>
      </c>
      <c r="J679" s="418">
        <v>146054</v>
      </c>
      <c r="K679" s="418">
        <v>148975.07999999999</v>
      </c>
      <c r="L679" s="385">
        <v>1</v>
      </c>
    </row>
    <row r="680" spans="1:12" s="383" customFormat="1" ht="15" x14ac:dyDescent="0.25">
      <c r="A680" s="384" t="s">
        <v>253</v>
      </c>
      <c r="B680" s="417" t="s">
        <v>189</v>
      </c>
      <c r="C680" s="416">
        <v>102</v>
      </c>
      <c r="D680" s="416">
        <v>8.5</v>
      </c>
      <c r="E680" s="429" t="s">
        <v>325</v>
      </c>
      <c r="F680" s="416">
        <v>7.5122048141500004</v>
      </c>
      <c r="G680" s="416">
        <v>7.7264914457772997</v>
      </c>
      <c r="H680" s="417" t="s">
        <v>197</v>
      </c>
      <c r="I680" s="418">
        <v>146054</v>
      </c>
      <c r="J680" s="418">
        <v>146054</v>
      </c>
      <c r="K680" s="418">
        <v>148975.07999999999</v>
      </c>
      <c r="L680" s="385">
        <v>1</v>
      </c>
    </row>
    <row r="681" spans="1:12" s="289" customFormat="1" ht="15.6" x14ac:dyDescent="0.25">
      <c r="A681" s="384" t="s">
        <v>253</v>
      </c>
      <c r="B681" s="417" t="s">
        <v>189</v>
      </c>
      <c r="C681" s="416">
        <v>102</v>
      </c>
      <c r="D681" s="416">
        <v>8.5</v>
      </c>
      <c r="E681" s="429" t="s">
        <v>751</v>
      </c>
      <c r="F681" s="416">
        <v>7.5293615958512001</v>
      </c>
      <c r="G681" s="416">
        <v>7.7446342802590999</v>
      </c>
      <c r="H681" s="417" t="s">
        <v>197</v>
      </c>
      <c r="I681" s="418">
        <v>146054</v>
      </c>
      <c r="J681" s="418">
        <v>146054</v>
      </c>
      <c r="K681" s="418">
        <v>148975.07999999999</v>
      </c>
      <c r="L681" s="385">
        <v>1</v>
      </c>
    </row>
    <row r="682" spans="1:12" s="289" customFormat="1" ht="15.6" x14ac:dyDescent="0.25">
      <c r="A682" s="384" t="s">
        <v>752</v>
      </c>
      <c r="B682" s="417" t="s">
        <v>189</v>
      </c>
      <c r="C682" s="416">
        <v>99.995599999999996</v>
      </c>
      <c r="D682" s="416">
        <v>6.8</v>
      </c>
      <c r="E682" s="429" t="s">
        <v>753</v>
      </c>
      <c r="F682" s="416">
        <v>6.75</v>
      </c>
      <c r="G682" s="416">
        <v>6.8639062499999</v>
      </c>
      <c r="H682" s="417" t="s">
        <v>197</v>
      </c>
      <c r="I682" s="418">
        <v>92820</v>
      </c>
      <c r="J682" s="418">
        <v>92820</v>
      </c>
      <c r="K682" s="418">
        <v>92815.9</v>
      </c>
      <c r="L682" s="385">
        <v>1</v>
      </c>
    </row>
    <row r="683" spans="1:12" s="383" customFormat="1" ht="15" x14ac:dyDescent="0.25">
      <c r="A683" s="384" t="s">
        <v>752</v>
      </c>
      <c r="B683" s="417" t="s">
        <v>189</v>
      </c>
      <c r="C683" s="416">
        <v>100.01949999999999</v>
      </c>
      <c r="D683" s="416">
        <v>6.8</v>
      </c>
      <c r="E683" s="429" t="s">
        <v>393</v>
      </c>
      <c r="F683" s="416">
        <v>6.75</v>
      </c>
      <c r="G683" s="416">
        <v>6.8639062499999</v>
      </c>
      <c r="H683" s="417" t="s">
        <v>197</v>
      </c>
      <c r="I683" s="418">
        <v>199920</v>
      </c>
      <c r="J683" s="418">
        <v>199920</v>
      </c>
      <c r="K683" s="418">
        <v>199959</v>
      </c>
      <c r="L683" s="385">
        <v>2</v>
      </c>
    </row>
    <row r="684" spans="1:12" s="383" customFormat="1" ht="15" x14ac:dyDescent="0.25">
      <c r="A684" s="384" t="s">
        <v>752</v>
      </c>
      <c r="B684" s="417" t="s">
        <v>189</v>
      </c>
      <c r="C684" s="416">
        <v>100.04259999999999</v>
      </c>
      <c r="D684" s="416">
        <v>6.8</v>
      </c>
      <c r="E684" s="429" t="s">
        <v>754</v>
      </c>
      <c r="F684" s="416">
        <v>6.75</v>
      </c>
      <c r="G684" s="416">
        <v>6.8639062499999</v>
      </c>
      <c r="H684" s="417" t="s">
        <v>197</v>
      </c>
      <c r="I684" s="418">
        <v>107100</v>
      </c>
      <c r="J684" s="418">
        <v>107100</v>
      </c>
      <c r="K684" s="418">
        <v>107145.67</v>
      </c>
      <c r="L684" s="385">
        <v>1</v>
      </c>
    </row>
    <row r="685" spans="1:12" s="383" customFormat="1" ht="15" x14ac:dyDescent="0.25">
      <c r="A685" s="384" t="s">
        <v>752</v>
      </c>
      <c r="B685" s="417" t="s">
        <v>189</v>
      </c>
      <c r="C685" s="416">
        <v>100.08669999999999</v>
      </c>
      <c r="D685" s="416">
        <v>6.8</v>
      </c>
      <c r="E685" s="429" t="s">
        <v>755</v>
      </c>
      <c r="F685" s="416">
        <v>6.75</v>
      </c>
      <c r="G685" s="416">
        <v>6.8639062499999</v>
      </c>
      <c r="H685" s="417" t="s">
        <v>197</v>
      </c>
      <c r="I685" s="418">
        <v>107100</v>
      </c>
      <c r="J685" s="418">
        <v>107100</v>
      </c>
      <c r="K685" s="418">
        <v>107192.83</v>
      </c>
      <c r="L685" s="385">
        <v>1</v>
      </c>
    </row>
    <row r="686" spans="1:12" s="383" customFormat="1" ht="15" x14ac:dyDescent="0.25">
      <c r="A686" s="384" t="s">
        <v>222</v>
      </c>
      <c r="B686" s="417" t="s">
        <v>189</v>
      </c>
      <c r="C686" s="416">
        <v>95.172499999999999</v>
      </c>
      <c r="D686" s="416">
        <v>9</v>
      </c>
      <c r="E686" s="429" t="s">
        <v>756</v>
      </c>
      <c r="F686" s="416">
        <v>11</v>
      </c>
      <c r="G686" s="416">
        <v>11.4621259414062</v>
      </c>
      <c r="H686" s="417" t="s">
        <v>197</v>
      </c>
      <c r="I686" s="418">
        <v>309995</v>
      </c>
      <c r="J686" s="418">
        <v>309995</v>
      </c>
      <c r="K686" s="418">
        <v>295029.87</v>
      </c>
      <c r="L686" s="385">
        <v>2</v>
      </c>
    </row>
    <row r="687" spans="1:12" s="383" customFormat="1" ht="15" x14ac:dyDescent="0.25">
      <c r="A687" s="384" t="s">
        <v>222</v>
      </c>
      <c r="B687" s="417" t="s">
        <v>189</v>
      </c>
      <c r="C687" s="416">
        <v>98.191000000000003</v>
      </c>
      <c r="D687" s="416">
        <v>9</v>
      </c>
      <c r="E687" s="429" t="s">
        <v>757</v>
      </c>
      <c r="F687" s="416">
        <v>10.25</v>
      </c>
      <c r="G687" s="416">
        <v>10.650758059097299</v>
      </c>
      <c r="H687" s="417" t="s">
        <v>197</v>
      </c>
      <c r="I687" s="418">
        <v>13974</v>
      </c>
      <c r="J687" s="418">
        <v>13974</v>
      </c>
      <c r="K687" s="418">
        <v>13721.21</v>
      </c>
      <c r="L687" s="385">
        <v>1</v>
      </c>
    </row>
    <row r="688" spans="1:12" s="383" customFormat="1" ht="15" x14ac:dyDescent="0.25">
      <c r="A688" s="384" t="s">
        <v>222</v>
      </c>
      <c r="B688" s="417" t="s">
        <v>189</v>
      </c>
      <c r="C688" s="416">
        <v>98.441900000000004</v>
      </c>
      <c r="D688" s="416">
        <v>9</v>
      </c>
      <c r="E688" s="429" t="s">
        <v>758</v>
      </c>
      <c r="F688" s="416">
        <v>10.25</v>
      </c>
      <c r="G688" s="416">
        <v>10.650758059097299</v>
      </c>
      <c r="H688" s="417" t="s">
        <v>197</v>
      </c>
      <c r="I688" s="418">
        <v>30000</v>
      </c>
      <c r="J688" s="418">
        <v>30000</v>
      </c>
      <c r="K688" s="418">
        <v>29532.560000000001</v>
      </c>
      <c r="L688" s="385">
        <v>1</v>
      </c>
    </row>
    <row r="689" spans="1:12" s="383" customFormat="1" ht="15" x14ac:dyDescent="0.25">
      <c r="A689" s="384" t="s">
        <v>222</v>
      </c>
      <c r="B689" s="417" t="s">
        <v>189</v>
      </c>
      <c r="C689" s="416">
        <v>98.447999999999993</v>
      </c>
      <c r="D689" s="416">
        <v>9</v>
      </c>
      <c r="E689" s="429" t="s">
        <v>759</v>
      </c>
      <c r="F689" s="416">
        <v>10.25</v>
      </c>
      <c r="G689" s="416">
        <v>10.650758059097299</v>
      </c>
      <c r="H689" s="417" t="s">
        <v>197</v>
      </c>
      <c r="I689" s="418">
        <v>519735</v>
      </c>
      <c r="J689" s="418">
        <v>519735</v>
      </c>
      <c r="K689" s="418">
        <v>511668.8</v>
      </c>
      <c r="L689" s="385">
        <v>4</v>
      </c>
    </row>
    <row r="690" spans="1:12" s="383" customFormat="1" ht="15" x14ac:dyDescent="0.25">
      <c r="A690" s="384" t="s">
        <v>222</v>
      </c>
      <c r="B690" s="417" t="s">
        <v>189</v>
      </c>
      <c r="C690" s="416">
        <v>98.7209</v>
      </c>
      <c r="D690" s="416">
        <v>9</v>
      </c>
      <c r="E690" s="429" t="s">
        <v>760</v>
      </c>
      <c r="F690" s="416">
        <v>10.25</v>
      </c>
      <c r="G690" s="416">
        <v>10.650758059097299</v>
      </c>
      <c r="H690" s="417" t="s">
        <v>197</v>
      </c>
      <c r="I690" s="418">
        <v>202600</v>
      </c>
      <c r="J690" s="418">
        <v>202600</v>
      </c>
      <c r="K690" s="418">
        <v>200008.57</v>
      </c>
      <c r="L690" s="385">
        <v>2</v>
      </c>
    </row>
    <row r="691" spans="1:12" s="383" customFormat="1" ht="15" x14ac:dyDescent="0.25">
      <c r="A691" s="384" t="s">
        <v>222</v>
      </c>
      <c r="B691" s="417" t="s">
        <v>189</v>
      </c>
      <c r="C691" s="416">
        <v>99.893100000000004</v>
      </c>
      <c r="D691" s="416">
        <v>9</v>
      </c>
      <c r="E691" s="429" t="s">
        <v>761</v>
      </c>
      <c r="F691" s="416">
        <v>11.5</v>
      </c>
      <c r="G691" s="416">
        <v>12.0055112893066</v>
      </c>
      <c r="H691" s="417" t="s">
        <v>197</v>
      </c>
      <c r="I691" s="418">
        <v>66640</v>
      </c>
      <c r="J691" s="418">
        <v>66640</v>
      </c>
      <c r="K691" s="418">
        <v>66568.759999999995</v>
      </c>
      <c r="L691" s="385">
        <v>1</v>
      </c>
    </row>
    <row r="692" spans="1:12" s="383" customFormat="1" ht="15" x14ac:dyDescent="0.25">
      <c r="A692" s="384" t="s">
        <v>222</v>
      </c>
      <c r="B692" s="417" t="s">
        <v>189</v>
      </c>
      <c r="C692" s="416">
        <v>99.914299999999997</v>
      </c>
      <c r="D692" s="416">
        <v>9</v>
      </c>
      <c r="E692" s="429" t="s">
        <v>762</v>
      </c>
      <c r="F692" s="416">
        <v>11.5</v>
      </c>
      <c r="G692" s="416">
        <v>12.0055112893066</v>
      </c>
      <c r="H692" s="417" t="s">
        <v>197</v>
      </c>
      <c r="I692" s="418">
        <v>66640</v>
      </c>
      <c r="J692" s="418">
        <v>66640</v>
      </c>
      <c r="K692" s="418">
        <v>66582.89</v>
      </c>
      <c r="L692" s="385">
        <v>1</v>
      </c>
    </row>
    <row r="693" spans="1:12" s="383" customFormat="1" ht="15" x14ac:dyDescent="0.25">
      <c r="A693" s="384" t="s">
        <v>222</v>
      </c>
      <c r="B693" s="417" t="s">
        <v>189</v>
      </c>
      <c r="C693" s="416">
        <v>99.936499999999995</v>
      </c>
      <c r="D693" s="416">
        <v>9</v>
      </c>
      <c r="E693" s="429" t="s">
        <v>763</v>
      </c>
      <c r="F693" s="416">
        <v>11</v>
      </c>
      <c r="G693" s="416">
        <v>11.4621259414062</v>
      </c>
      <c r="H693" s="417" t="s">
        <v>197</v>
      </c>
      <c r="I693" s="418">
        <v>49060</v>
      </c>
      <c r="J693" s="418">
        <v>49060</v>
      </c>
      <c r="K693" s="418">
        <v>49028.86</v>
      </c>
      <c r="L693" s="385">
        <v>1</v>
      </c>
    </row>
    <row r="694" spans="1:12" s="383" customFormat="1" ht="15" x14ac:dyDescent="0.25">
      <c r="A694" s="384" t="s">
        <v>223</v>
      </c>
      <c r="B694" s="417" t="s">
        <v>189</v>
      </c>
      <c r="C694" s="416">
        <v>90.596699999999998</v>
      </c>
      <c r="D694" s="416">
        <v>9</v>
      </c>
      <c r="E694" s="429" t="s">
        <v>764</v>
      </c>
      <c r="F694" s="416">
        <v>11.5</v>
      </c>
      <c r="G694" s="416">
        <v>12.0055112893066</v>
      </c>
      <c r="H694" s="417" t="s">
        <v>197</v>
      </c>
      <c r="I694" s="418">
        <v>125000</v>
      </c>
      <c r="J694" s="418">
        <v>125000</v>
      </c>
      <c r="K694" s="418">
        <v>113245.92</v>
      </c>
      <c r="L694" s="385">
        <v>1</v>
      </c>
    </row>
    <row r="695" spans="1:12" s="383" customFormat="1" ht="15" x14ac:dyDescent="0.25">
      <c r="A695" s="384" t="s">
        <v>223</v>
      </c>
      <c r="B695" s="417" t="s">
        <v>189</v>
      </c>
      <c r="C695" s="416">
        <v>90.611000000000004</v>
      </c>
      <c r="D695" s="416">
        <v>9</v>
      </c>
      <c r="E695" s="429" t="s">
        <v>274</v>
      </c>
      <c r="F695" s="416">
        <v>11.5</v>
      </c>
      <c r="G695" s="416">
        <v>12.0055112893066</v>
      </c>
      <c r="H695" s="417" t="s">
        <v>197</v>
      </c>
      <c r="I695" s="418">
        <v>50000</v>
      </c>
      <c r="J695" s="418">
        <v>50000</v>
      </c>
      <c r="K695" s="418">
        <v>45305.49</v>
      </c>
      <c r="L695" s="385">
        <v>1</v>
      </c>
    </row>
    <row r="696" spans="1:12" s="383" customFormat="1" ht="15" x14ac:dyDescent="0.25">
      <c r="A696" s="384" t="s">
        <v>223</v>
      </c>
      <c r="B696" s="417" t="s">
        <v>189</v>
      </c>
      <c r="C696" s="416">
        <v>90.951400000000007</v>
      </c>
      <c r="D696" s="416">
        <v>9</v>
      </c>
      <c r="E696" s="429" t="s">
        <v>765</v>
      </c>
      <c r="F696" s="416">
        <v>11.5</v>
      </c>
      <c r="G696" s="416">
        <v>12.0055112893066</v>
      </c>
      <c r="H696" s="417" t="s">
        <v>197</v>
      </c>
      <c r="I696" s="418">
        <v>125000</v>
      </c>
      <c r="J696" s="418">
        <v>125000</v>
      </c>
      <c r="K696" s="418">
        <v>113689.25</v>
      </c>
      <c r="L696" s="385">
        <v>1</v>
      </c>
    </row>
    <row r="697" spans="1:12" s="383" customFormat="1" ht="15" x14ac:dyDescent="0.25">
      <c r="A697" s="384" t="s">
        <v>223</v>
      </c>
      <c r="B697" s="417" t="s">
        <v>189</v>
      </c>
      <c r="C697" s="416">
        <v>90.966099999999997</v>
      </c>
      <c r="D697" s="416">
        <v>9</v>
      </c>
      <c r="E697" s="429" t="s">
        <v>766</v>
      </c>
      <c r="F697" s="416">
        <v>11.5</v>
      </c>
      <c r="G697" s="416">
        <v>12.0055112893066</v>
      </c>
      <c r="H697" s="417" t="s">
        <v>197</v>
      </c>
      <c r="I697" s="418">
        <v>50000</v>
      </c>
      <c r="J697" s="418">
        <v>50000</v>
      </c>
      <c r="K697" s="418">
        <v>45483.040000000001</v>
      </c>
      <c r="L697" s="385">
        <v>1</v>
      </c>
    </row>
    <row r="698" spans="1:12" s="383" customFormat="1" ht="15" x14ac:dyDescent="0.25">
      <c r="A698" s="384" t="s">
        <v>223</v>
      </c>
      <c r="B698" s="417" t="s">
        <v>189</v>
      </c>
      <c r="C698" s="416">
        <v>91.316299999999998</v>
      </c>
      <c r="D698" s="416">
        <v>9</v>
      </c>
      <c r="E698" s="429" t="s">
        <v>767</v>
      </c>
      <c r="F698" s="416">
        <v>11.5</v>
      </c>
      <c r="G698" s="416">
        <v>12.0055112893066</v>
      </c>
      <c r="H698" s="417" t="s">
        <v>197</v>
      </c>
      <c r="I698" s="418">
        <v>125000</v>
      </c>
      <c r="J698" s="418">
        <v>125000</v>
      </c>
      <c r="K698" s="418">
        <v>114145.33</v>
      </c>
      <c r="L698" s="385">
        <v>1</v>
      </c>
    </row>
    <row r="699" spans="1:12" s="383" customFormat="1" ht="15" x14ac:dyDescent="0.25">
      <c r="A699" s="384" t="s">
        <v>223</v>
      </c>
      <c r="B699" s="417" t="s">
        <v>189</v>
      </c>
      <c r="C699" s="416">
        <v>91.331400000000002</v>
      </c>
      <c r="D699" s="416">
        <v>9</v>
      </c>
      <c r="E699" s="429" t="s">
        <v>768</v>
      </c>
      <c r="F699" s="416">
        <v>11.5</v>
      </c>
      <c r="G699" s="416">
        <v>12.0055112893066</v>
      </c>
      <c r="H699" s="417" t="s">
        <v>197</v>
      </c>
      <c r="I699" s="418">
        <v>50000</v>
      </c>
      <c r="J699" s="418">
        <v>50000</v>
      </c>
      <c r="K699" s="418">
        <v>45665.7</v>
      </c>
      <c r="L699" s="385">
        <v>1</v>
      </c>
    </row>
    <row r="700" spans="1:12" s="383" customFormat="1" ht="15" x14ac:dyDescent="0.25">
      <c r="A700" s="384" t="s">
        <v>223</v>
      </c>
      <c r="B700" s="417" t="s">
        <v>189</v>
      </c>
      <c r="C700" s="416">
        <v>91.691599999999994</v>
      </c>
      <c r="D700" s="416">
        <v>9</v>
      </c>
      <c r="E700" s="429" t="s">
        <v>769</v>
      </c>
      <c r="F700" s="416">
        <v>11.5</v>
      </c>
      <c r="G700" s="416">
        <v>12.0055112893066</v>
      </c>
      <c r="H700" s="417" t="s">
        <v>197</v>
      </c>
      <c r="I700" s="418">
        <v>125000</v>
      </c>
      <c r="J700" s="418">
        <v>125000</v>
      </c>
      <c r="K700" s="418">
        <v>114614.52</v>
      </c>
      <c r="L700" s="385">
        <v>1</v>
      </c>
    </row>
    <row r="701" spans="1:12" s="383" customFormat="1" ht="15" x14ac:dyDescent="0.25">
      <c r="A701" s="384" t="s">
        <v>223</v>
      </c>
      <c r="B701" s="417" t="s">
        <v>189</v>
      </c>
      <c r="C701" s="416">
        <v>91.7072</v>
      </c>
      <c r="D701" s="416">
        <v>9</v>
      </c>
      <c r="E701" s="429" t="s">
        <v>722</v>
      </c>
      <c r="F701" s="416">
        <v>11.5</v>
      </c>
      <c r="G701" s="416">
        <v>12.0055112893066</v>
      </c>
      <c r="H701" s="417" t="s">
        <v>197</v>
      </c>
      <c r="I701" s="418">
        <v>50000</v>
      </c>
      <c r="J701" s="418">
        <v>50000</v>
      </c>
      <c r="K701" s="418">
        <v>45853.62</v>
      </c>
      <c r="L701" s="385">
        <v>1</v>
      </c>
    </row>
    <row r="702" spans="1:12" s="383" customFormat="1" ht="15" x14ac:dyDescent="0.25">
      <c r="A702" s="384" t="s">
        <v>223</v>
      </c>
      <c r="B702" s="417" t="s">
        <v>189</v>
      </c>
      <c r="C702" s="416">
        <v>92.077799999999996</v>
      </c>
      <c r="D702" s="416">
        <v>9</v>
      </c>
      <c r="E702" s="429" t="s">
        <v>770</v>
      </c>
      <c r="F702" s="416">
        <v>11.5</v>
      </c>
      <c r="G702" s="416">
        <v>12.0055112893066</v>
      </c>
      <c r="H702" s="417" t="s">
        <v>197</v>
      </c>
      <c r="I702" s="418">
        <v>125000</v>
      </c>
      <c r="J702" s="418">
        <v>125000</v>
      </c>
      <c r="K702" s="418">
        <v>115097.2</v>
      </c>
      <c r="L702" s="385">
        <v>1</v>
      </c>
    </row>
    <row r="703" spans="1:12" s="383" customFormat="1" ht="15" x14ac:dyDescent="0.25">
      <c r="A703" s="384" t="s">
        <v>223</v>
      </c>
      <c r="B703" s="417" t="s">
        <v>189</v>
      </c>
      <c r="C703" s="416">
        <v>92.093900000000005</v>
      </c>
      <c r="D703" s="416">
        <v>9</v>
      </c>
      <c r="E703" s="429" t="s">
        <v>377</v>
      </c>
      <c r="F703" s="416">
        <v>11.5</v>
      </c>
      <c r="G703" s="416">
        <v>12.0055112893066</v>
      </c>
      <c r="H703" s="417" t="s">
        <v>197</v>
      </c>
      <c r="I703" s="418">
        <v>50000</v>
      </c>
      <c r="J703" s="418">
        <v>50000</v>
      </c>
      <c r="K703" s="418">
        <v>46046.93</v>
      </c>
      <c r="L703" s="385">
        <v>1</v>
      </c>
    </row>
    <row r="704" spans="1:12" s="383" customFormat="1" ht="15" x14ac:dyDescent="0.25">
      <c r="A704" s="384" t="s">
        <v>223</v>
      </c>
      <c r="B704" s="417" t="s">
        <v>189</v>
      </c>
      <c r="C704" s="416">
        <v>92.474999999999994</v>
      </c>
      <c r="D704" s="416">
        <v>9</v>
      </c>
      <c r="E704" s="429" t="s">
        <v>771</v>
      </c>
      <c r="F704" s="416">
        <v>11.5</v>
      </c>
      <c r="G704" s="416">
        <v>12.0055112893066</v>
      </c>
      <c r="H704" s="417" t="s">
        <v>197</v>
      </c>
      <c r="I704" s="418">
        <v>125000</v>
      </c>
      <c r="J704" s="418">
        <v>125000</v>
      </c>
      <c r="K704" s="418">
        <v>115593.76</v>
      </c>
      <c r="L704" s="385">
        <v>1</v>
      </c>
    </row>
    <row r="705" spans="1:12" s="383" customFormat="1" ht="15" x14ac:dyDescent="0.25">
      <c r="A705" s="384" t="s">
        <v>223</v>
      </c>
      <c r="B705" s="417" t="s">
        <v>189</v>
      </c>
      <c r="C705" s="416">
        <v>92.491600000000005</v>
      </c>
      <c r="D705" s="416">
        <v>9</v>
      </c>
      <c r="E705" s="429" t="s">
        <v>288</v>
      </c>
      <c r="F705" s="416">
        <v>11.5</v>
      </c>
      <c r="G705" s="416">
        <v>12.0055112893066</v>
      </c>
      <c r="H705" s="417" t="s">
        <v>197</v>
      </c>
      <c r="I705" s="418">
        <v>50000</v>
      </c>
      <c r="J705" s="418">
        <v>50000</v>
      </c>
      <c r="K705" s="418">
        <v>46245.8</v>
      </c>
      <c r="L705" s="385">
        <v>1</v>
      </c>
    </row>
    <row r="706" spans="1:12" s="289" customFormat="1" ht="15.6" x14ac:dyDescent="0.25">
      <c r="A706" s="384" t="s">
        <v>223</v>
      </c>
      <c r="B706" s="417" t="s">
        <v>189</v>
      </c>
      <c r="C706" s="416">
        <v>92.883700000000005</v>
      </c>
      <c r="D706" s="416">
        <v>9</v>
      </c>
      <c r="E706" s="429" t="s">
        <v>772</v>
      </c>
      <c r="F706" s="416">
        <v>11.5</v>
      </c>
      <c r="G706" s="416">
        <v>12.0055112893066</v>
      </c>
      <c r="H706" s="417" t="s">
        <v>197</v>
      </c>
      <c r="I706" s="418">
        <v>125000</v>
      </c>
      <c r="J706" s="418">
        <v>125000</v>
      </c>
      <c r="K706" s="418">
        <v>116104.59</v>
      </c>
      <c r="L706" s="385">
        <v>1</v>
      </c>
    </row>
    <row r="707" spans="1:12" s="289" customFormat="1" ht="15.6" x14ac:dyDescent="0.25">
      <c r="A707" s="384" t="s">
        <v>223</v>
      </c>
      <c r="B707" s="417" t="s">
        <v>189</v>
      </c>
      <c r="C707" s="416">
        <v>92.900800000000004</v>
      </c>
      <c r="D707" s="416">
        <v>9</v>
      </c>
      <c r="E707" s="429" t="s">
        <v>605</v>
      </c>
      <c r="F707" s="416">
        <v>11.5</v>
      </c>
      <c r="G707" s="416">
        <v>12.0055112893066</v>
      </c>
      <c r="H707" s="417" t="s">
        <v>197</v>
      </c>
      <c r="I707" s="418">
        <v>50000</v>
      </c>
      <c r="J707" s="418">
        <v>50000</v>
      </c>
      <c r="K707" s="418">
        <v>46450.400000000001</v>
      </c>
      <c r="L707" s="385">
        <v>1</v>
      </c>
    </row>
    <row r="708" spans="1:12" s="383" customFormat="1" ht="15" x14ac:dyDescent="0.25">
      <c r="A708" s="384" t="s">
        <v>223</v>
      </c>
      <c r="B708" s="417" t="s">
        <v>189</v>
      </c>
      <c r="C708" s="416">
        <v>93.304100000000005</v>
      </c>
      <c r="D708" s="416">
        <v>9</v>
      </c>
      <c r="E708" s="429" t="s">
        <v>773</v>
      </c>
      <c r="F708" s="416">
        <v>11.5</v>
      </c>
      <c r="G708" s="416">
        <v>12.0055112893066</v>
      </c>
      <c r="H708" s="417" t="s">
        <v>197</v>
      </c>
      <c r="I708" s="418">
        <v>125000</v>
      </c>
      <c r="J708" s="418">
        <v>125000</v>
      </c>
      <c r="K708" s="418">
        <v>116630.11</v>
      </c>
      <c r="L708" s="385">
        <v>1</v>
      </c>
    </row>
    <row r="709" spans="1:12" s="383" customFormat="1" ht="15" x14ac:dyDescent="0.25">
      <c r="A709" s="384" t="s">
        <v>223</v>
      </c>
      <c r="B709" s="417" t="s">
        <v>189</v>
      </c>
      <c r="C709" s="416">
        <v>93.321700000000007</v>
      </c>
      <c r="D709" s="416">
        <v>9</v>
      </c>
      <c r="E709" s="429" t="s">
        <v>774</v>
      </c>
      <c r="F709" s="416">
        <v>11.5</v>
      </c>
      <c r="G709" s="416">
        <v>12.0055112893066</v>
      </c>
      <c r="H709" s="417" t="s">
        <v>197</v>
      </c>
      <c r="I709" s="418">
        <v>50000</v>
      </c>
      <c r="J709" s="418">
        <v>50000</v>
      </c>
      <c r="K709" s="418">
        <v>46660.87</v>
      </c>
      <c r="L709" s="385">
        <v>1</v>
      </c>
    </row>
    <row r="710" spans="1:12" s="289" customFormat="1" ht="15.6" x14ac:dyDescent="0.25">
      <c r="A710" s="384" t="s">
        <v>223</v>
      </c>
      <c r="B710" s="417" t="s">
        <v>189</v>
      </c>
      <c r="C710" s="416">
        <v>93.736599999999996</v>
      </c>
      <c r="D710" s="416">
        <v>9</v>
      </c>
      <c r="E710" s="429" t="s">
        <v>287</v>
      </c>
      <c r="F710" s="416">
        <v>11.5</v>
      </c>
      <c r="G710" s="416">
        <v>12.0055112893066</v>
      </c>
      <c r="H710" s="417" t="s">
        <v>197</v>
      </c>
      <c r="I710" s="418">
        <v>125000</v>
      </c>
      <c r="J710" s="418">
        <v>125000</v>
      </c>
      <c r="K710" s="418">
        <v>117170.74</v>
      </c>
      <c r="L710" s="385">
        <v>1</v>
      </c>
    </row>
    <row r="711" spans="1:12" s="289" customFormat="1" ht="15.6" x14ac:dyDescent="0.25">
      <c r="A711" s="384" t="s">
        <v>223</v>
      </c>
      <c r="B711" s="417" t="s">
        <v>189</v>
      </c>
      <c r="C711" s="416">
        <v>93.754800000000003</v>
      </c>
      <c r="D711" s="416">
        <v>9</v>
      </c>
      <c r="E711" s="429" t="s">
        <v>326</v>
      </c>
      <c r="F711" s="416">
        <v>11.5</v>
      </c>
      <c r="G711" s="416">
        <v>12.0055112893066</v>
      </c>
      <c r="H711" s="417" t="s">
        <v>197</v>
      </c>
      <c r="I711" s="418">
        <v>50000</v>
      </c>
      <c r="J711" s="418">
        <v>50000</v>
      </c>
      <c r="K711" s="418">
        <v>46877.39</v>
      </c>
      <c r="L711" s="385">
        <v>1</v>
      </c>
    </row>
    <row r="712" spans="1:12" s="383" customFormat="1" ht="15" x14ac:dyDescent="0.25">
      <c r="A712" s="384" t="s">
        <v>223</v>
      </c>
      <c r="B712" s="417" t="s">
        <v>189</v>
      </c>
      <c r="C712" s="416">
        <v>94.1815</v>
      </c>
      <c r="D712" s="416">
        <v>9</v>
      </c>
      <c r="E712" s="429" t="s">
        <v>407</v>
      </c>
      <c r="F712" s="416">
        <v>11.5</v>
      </c>
      <c r="G712" s="416">
        <v>12.0055112893066</v>
      </c>
      <c r="H712" s="417" t="s">
        <v>197</v>
      </c>
      <c r="I712" s="418">
        <v>125000</v>
      </c>
      <c r="J712" s="418">
        <v>125000</v>
      </c>
      <c r="K712" s="418">
        <v>117726.91</v>
      </c>
      <c r="L712" s="385">
        <v>1</v>
      </c>
    </row>
    <row r="713" spans="1:12" s="383" customFormat="1" ht="15" x14ac:dyDescent="0.25">
      <c r="A713" s="384" t="s">
        <v>223</v>
      </c>
      <c r="B713" s="417" t="s">
        <v>189</v>
      </c>
      <c r="C713" s="416">
        <v>94.200299999999999</v>
      </c>
      <c r="D713" s="416">
        <v>9</v>
      </c>
      <c r="E713" s="429" t="s">
        <v>330</v>
      </c>
      <c r="F713" s="416">
        <v>11.5</v>
      </c>
      <c r="G713" s="416">
        <v>12.0055112893066</v>
      </c>
      <c r="H713" s="417" t="s">
        <v>197</v>
      </c>
      <c r="I713" s="418">
        <v>50000</v>
      </c>
      <c r="J713" s="418">
        <v>50000</v>
      </c>
      <c r="K713" s="418">
        <v>47100.14</v>
      </c>
      <c r="L713" s="385">
        <v>1</v>
      </c>
    </row>
    <row r="714" spans="1:12" s="383" customFormat="1" ht="15" x14ac:dyDescent="0.25">
      <c r="A714" s="384" t="s">
        <v>223</v>
      </c>
      <c r="B714" s="417" t="s">
        <v>189</v>
      </c>
      <c r="C714" s="416">
        <v>94.639300000000006</v>
      </c>
      <c r="D714" s="416">
        <v>9</v>
      </c>
      <c r="E714" s="429" t="s">
        <v>458</v>
      </c>
      <c r="F714" s="416">
        <v>11.5</v>
      </c>
      <c r="G714" s="416">
        <v>12.0055112893066</v>
      </c>
      <c r="H714" s="417" t="s">
        <v>197</v>
      </c>
      <c r="I714" s="418">
        <v>125000</v>
      </c>
      <c r="J714" s="418">
        <v>125000</v>
      </c>
      <c r="K714" s="418">
        <v>118299.07</v>
      </c>
      <c r="L714" s="385">
        <v>1</v>
      </c>
    </row>
    <row r="715" spans="1:12" s="383" customFormat="1" ht="15" x14ac:dyDescent="0.25">
      <c r="A715" s="384" t="s">
        <v>223</v>
      </c>
      <c r="B715" s="417" t="s">
        <v>189</v>
      </c>
      <c r="C715" s="416">
        <v>94.658600000000007</v>
      </c>
      <c r="D715" s="416">
        <v>9</v>
      </c>
      <c r="E715" s="429" t="s">
        <v>324</v>
      </c>
      <c r="F715" s="416">
        <v>11.5</v>
      </c>
      <c r="G715" s="416">
        <v>12.0055112893066</v>
      </c>
      <c r="H715" s="417" t="s">
        <v>197</v>
      </c>
      <c r="I715" s="418">
        <v>50000</v>
      </c>
      <c r="J715" s="418">
        <v>50000</v>
      </c>
      <c r="K715" s="418">
        <v>47329.29</v>
      </c>
      <c r="L715" s="385">
        <v>1</v>
      </c>
    </row>
    <row r="716" spans="1:12" s="383" customFormat="1" ht="15" x14ac:dyDescent="0.25">
      <c r="A716" s="384" t="s">
        <v>223</v>
      </c>
      <c r="B716" s="417" t="s">
        <v>189</v>
      </c>
      <c r="C716" s="416">
        <v>95.110100000000003</v>
      </c>
      <c r="D716" s="416">
        <v>9</v>
      </c>
      <c r="E716" s="429" t="s">
        <v>775</v>
      </c>
      <c r="F716" s="416">
        <v>11.5</v>
      </c>
      <c r="G716" s="416">
        <v>12.0055112893066</v>
      </c>
      <c r="H716" s="417" t="s">
        <v>197</v>
      </c>
      <c r="I716" s="418">
        <v>125000</v>
      </c>
      <c r="J716" s="418">
        <v>125000</v>
      </c>
      <c r="K716" s="418">
        <v>118887.69</v>
      </c>
      <c r="L716" s="385">
        <v>1</v>
      </c>
    </row>
    <row r="717" spans="1:12" s="383" customFormat="1" ht="15" x14ac:dyDescent="0.25">
      <c r="A717" s="384" t="s">
        <v>223</v>
      </c>
      <c r="B717" s="417" t="s">
        <v>189</v>
      </c>
      <c r="C717" s="416">
        <v>95.130099999999999</v>
      </c>
      <c r="D717" s="416">
        <v>9</v>
      </c>
      <c r="E717" s="429" t="s">
        <v>776</v>
      </c>
      <c r="F717" s="416">
        <v>11.5</v>
      </c>
      <c r="G717" s="416">
        <v>12.0055112893066</v>
      </c>
      <c r="H717" s="417" t="s">
        <v>197</v>
      </c>
      <c r="I717" s="418">
        <v>50000</v>
      </c>
      <c r="J717" s="418">
        <v>50000</v>
      </c>
      <c r="K717" s="418">
        <v>47565.04</v>
      </c>
      <c r="L717" s="385">
        <v>1</v>
      </c>
    </row>
    <row r="718" spans="1:12" s="383" customFormat="1" ht="15" x14ac:dyDescent="0.25">
      <c r="A718" s="384" t="s">
        <v>223</v>
      </c>
      <c r="B718" s="417" t="s">
        <v>189</v>
      </c>
      <c r="C718" s="416">
        <v>95.5946</v>
      </c>
      <c r="D718" s="416">
        <v>9</v>
      </c>
      <c r="E718" s="429" t="s">
        <v>777</v>
      </c>
      <c r="F718" s="416">
        <v>11.5</v>
      </c>
      <c r="G718" s="416">
        <v>12.0055112893066</v>
      </c>
      <c r="H718" s="417" t="s">
        <v>197</v>
      </c>
      <c r="I718" s="418">
        <v>125000</v>
      </c>
      <c r="J718" s="418">
        <v>125000</v>
      </c>
      <c r="K718" s="418">
        <v>119493.22</v>
      </c>
      <c r="L718" s="385">
        <v>1</v>
      </c>
    </row>
    <row r="719" spans="1:12" s="383" customFormat="1" ht="15" x14ac:dyDescent="0.25">
      <c r="A719" s="384" t="s">
        <v>223</v>
      </c>
      <c r="B719" s="417" t="s">
        <v>189</v>
      </c>
      <c r="C719" s="416">
        <v>95.615099999999998</v>
      </c>
      <c r="D719" s="416">
        <v>9</v>
      </c>
      <c r="E719" s="429" t="s">
        <v>778</v>
      </c>
      <c r="F719" s="416">
        <v>11.5</v>
      </c>
      <c r="G719" s="416">
        <v>12.0055112893066</v>
      </c>
      <c r="H719" s="417" t="s">
        <v>197</v>
      </c>
      <c r="I719" s="418">
        <v>50000</v>
      </c>
      <c r="J719" s="418">
        <v>50000</v>
      </c>
      <c r="K719" s="418">
        <v>47807.55</v>
      </c>
      <c r="L719" s="385">
        <v>1</v>
      </c>
    </row>
    <row r="720" spans="1:12" s="383" customFormat="1" ht="15" x14ac:dyDescent="0.25">
      <c r="A720" s="384" t="s">
        <v>223</v>
      </c>
      <c r="B720" s="417" t="s">
        <v>189</v>
      </c>
      <c r="C720" s="416">
        <v>96.0929</v>
      </c>
      <c r="D720" s="416">
        <v>9</v>
      </c>
      <c r="E720" s="429" t="s">
        <v>406</v>
      </c>
      <c r="F720" s="416">
        <v>11.5</v>
      </c>
      <c r="G720" s="416">
        <v>12.0055112893066</v>
      </c>
      <c r="H720" s="417" t="s">
        <v>197</v>
      </c>
      <c r="I720" s="418">
        <v>125000</v>
      </c>
      <c r="J720" s="418">
        <v>125000</v>
      </c>
      <c r="K720" s="418">
        <v>120116.16</v>
      </c>
      <c r="L720" s="385">
        <v>1</v>
      </c>
    </row>
    <row r="721" spans="1:12" s="383" customFormat="1" ht="15" x14ac:dyDescent="0.25">
      <c r="A721" s="384" t="s">
        <v>223</v>
      </c>
      <c r="B721" s="417" t="s">
        <v>189</v>
      </c>
      <c r="C721" s="416">
        <v>96.114099999999993</v>
      </c>
      <c r="D721" s="416">
        <v>9</v>
      </c>
      <c r="E721" s="429" t="s">
        <v>405</v>
      </c>
      <c r="F721" s="416">
        <v>11.5</v>
      </c>
      <c r="G721" s="416">
        <v>12.0055112893066</v>
      </c>
      <c r="H721" s="417" t="s">
        <v>197</v>
      </c>
      <c r="I721" s="418">
        <v>50000</v>
      </c>
      <c r="J721" s="418">
        <v>50000</v>
      </c>
      <c r="K721" s="418">
        <v>48057.05</v>
      </c>
      <c r="L721" s="385">
        <v>1</v>
      </c>
    </row>
    <row r="722" spans="1:12" s="383" customFormat="1" ht="15" x14ac:dyDescent="0.25">
      <c r="A722" s="384" t="s">
        <v>223</v>
      </c>
      <c r="B722" s="417" t="s">
        <v>189</v>
      </c>
      <c r="C722" s="416">
        <v>96.605599999999995</v>
      </c>
      <c r="D722" s="416">
        <v>9</v>
      </c>
      <c r="E722" s="429" t="s">
        <v>779</v>
      </c>
      <c r="F722" s="416">
        <v>11.5</v>
      </c>
      <c r="G722" s="416">
        <v>12.0055112893066</v>
      </c>
      <c r="H722" s="417" t="s">
        <v>197</v>
      </c>
      <c r="I722" s="418">
        <v>125000</v>
      </c>
      <c r="J722" s="418">
        <v>125000</v>
      </c>
      <c r="K722" s="418">
        <v>120757.01</v>
      </c>
      <c r="L722" s="385">
        <v>1</v>
      </c>
    </row>
    <row r="723" spans="1:12" s="383" customFormat="1" ht="15" x14ac:dyDescent="0.25">
      <c r="A723" s="384" t="s">
        <v>223</v>
      </c>
      <c r="B723" s="417" t="s">
        <v>189</v>
      </c>
      <c r="C723" s="416">
        <v>96.627399999999994</v>
      </c>
      <c r="D723" s="416">
        <v>9</v>
      </c>
      <c r="E723" s="429" t="s">
        <v>780</v>
      </c>
      <c r="F723" s="416">
        <v>11.5</v>
      </c>
      <c r="G723" s="416">
        <v>12.0055112893066</v>
      </c>
      <c r="H723" s="417" t="s">
        <v>197</v>
      </c>
      <c r="I723" s="418">
        <v>50000</v>
      </c>
      <c r="J723" s="418">
        <v>50000</v>
      </c>
      <c r="K723" s="418">
        <v>48313.71</v>
      </c>
      <c r="L723" s="385">
        <v>1</v>
      </c>
    </row>
    <row r="724" spans="1:12" s="383" customFormat="1" ht="15" x14ac:dyDescent="0.25">
      <c r="A724" s="384" t="s">
        <v>223</v>
      </c>
      <c r="B724" s="417" t="s">
        <v>189</v>
      </c>
      <c r="C724" s="416">
        <v>97.132999999999996</v>
      </c>
      <c r="D724" s="416">
        <v>9</v>
      </c>
      <c r="E724" s="429" t="s">
        <v>781</v>
      </c>
      <c r="F724" s="416">
        <v>11.5</v>
      </c>
      <c r="G724" s="416">
        <v>12.0055112893066</v>
      </c>
      <c r="H724" s="417" t="s">
        <v>197</v>
      </c>
      <c r="I724" s="418">
        <v>125000</v>
      </c>
      <c r="J724" s="418">
        <v>125000</v>
      </c>
      <c r="K724" s="418">
        <v>121416.29</v>
      </c>
      <c r="L724" s="385">
        <v>1</v>
      </c>
    </row>
    <row r="725" spans="1:12" s="383" customFormat="1" ht="15" x14ac:dyDescent="0.25">
      <c r="A725" s="384" t="s">
        <v>223</v>
      </c>
      <c r="B725" s="417" t="s">
        <v>189</v>
      </c>
      <c r="C725" s="416">
        <v>97.155500000000004</v>
      </c>
      <c r="D725" s="416">
        <v>9</v>
      </c>
      <c r="E725" s="429" t="s">
        <v>782</v>
      </c>
      <c r="F725" s="416">
        <v>11.5</v>
      </c>
      <c r="G725" s="416">
        <v>12.0055112893066</v>
      </c>
      <c r="H725" s="417" t="s">
        <v>197</v>
      </c>
      <c r="I725" s="418">
        <v>50000</v>
      </c>
      <c r="J725" s="418">
        <v>50000</v>
      </c>
      <c r="K725" s="418">
        <v>48577.75</v>
      </c>
      <c r="L725" s="385">
        <v>1</v>
      </c>
    </row>
    <row r="726" spans="1:12" s="383" customFormat="1" ht="15" x14ac:dyDescent="0.25">
      <c r="A726" s="384" t="s">
        <v>223</v>
      </c>
      <c r="B726" s="417" t="s">
        <v>189</v>
      </c>
      <c r="C726" s="416">
        <v>97.675600000000003</v>
      </c>
      <c r="D726" s="416">
        <v>9</v>
      </c>
      <c r="E726" s="429" t="s">
        <v>318</v>
      </c>
      <c r="F726" s="416">
        <v>11.5</v>
      </c>
      <c r="G726" s="416">
        <v>12.0055112893066</v>
      </c>
      <c r="H726" s="417" t="s">
        <v>197</v>
      </c>
      <c r="I726" s="418">
        <v>125000</v>
      </c>
      <c r="J726" s="418">
        <v>125000</v>
      </c>
      <c r="K726" s="418">
        <v>122094.52</v>
      </c>
      <c r="L726" s="385">
        <v>1</v>
      </c>
    </row>
    <row r="727" spans="1:12" s="383" customFormat="1" ht="15" x14ac:dyDescent="0.25">
      <c r="A727" s="384" t="s">
        <v>223</v>
      </c>
      <c r="B727" s="417" t="s">
        <v>189</v>
      </c>
      <c r="C727" s="416">
        <v>97.698800000000006</v>
      </c>
      <c r="D727" s="416">
        <v>9</v>
      </c>
      <c r="E727" s="429" t="s">
        <v>294</v>
      </c>
      <c r="F727" s="416">
        <v>11.5</v>
      </c>
      <c r="G727" s="416">
        <v>12.0055112893066</v>
      </c>
      <c r="H727" s="417" t="s">
        <v>197</v>
      </c>
      <c r="I727" s="418">
        <v>50000</v>
      </c>
      <c r="J727" s="418">
        <v>50000</v>
      </c>
      <c r="K727" s="418">
        <v>48849.39</v>
      </c>
      <c r="L727" s="385">
        <v>1</v>
      </c>
    </row>
    <row r="728" spans="1:12" s="383" customFormat="1" ht="15" x14ac:dyDescent="0.25">
      <c r="A728" s="384" t="s">
        <v>223</v>
      </c>
      <c r="B728" s="417" t="s">
        <v>189</v>
      </c>
      <c r="C728" s="416">
        <v>98.233800000000002</v>
      </c>
      <c r="D728" s="416">
        <v>9</v>
      </c>
      <c r="E728" s="429" t="s">
        <v>194</v>
      </c>
      <c r="F728" s="416">
        <v>11.5</v>
      </c>
      <c r="G728" s="416">
        <v>12.0055112893066</v>
      </c>
      <c r="H728" s="417" t="s">
        <v>197</v>
      </c>
      <c r="I728" s="418">
        <v>125000</v>
      </c>
      <c r="J728" s="418">
        <v>125000</v>
      </c>
      <c r="K728" s="418">
        <v>122792.25</v>
      </c>
      <c r="L728" s="385">
        <v>1</v>
      </c>
    </row>
    <row r="729" spans="1:12" s="383" customFormat="1" ht="15" x14ac:dyDescent="0.25">
      <c r="A729" s="384" t="s">
        <v>223</v>
      </c>
      <c r="B729" s="417" t="s">
        <v>189</v>
      </c>
      <c r="C729" s="416">
        <v>98.2577</v>
      </c>
      <c r="D729" s="416">
        <v>9</v>
      </c>
      <c r="E729" s="429" t="s">
        <v>783</v>
      </c>
      <c r="F729" s="416">
        <v>11.5</v>
      </c>
      <c r="G729" s="416">
        <v>12.0055112893066</v>
      </c>
      <c r="H729" s="417" t="s">
        <v>197</v>
      </c>
      <c r="I729" s="418">
        <v>50000</v>
      </c>
      <c r="J729" s="418">
        <v>50000</v>
      </c>
      <c r="K729" s="418">
        <v>49128.83</v>
      </c>
      <c r="L729" s="385">
        <v>1</v>
      </c>
    </row>
    <row r="730" spans="1:12" s="383" customFormat="1" ht="15" x14ac:dyDescent="0.25">
      <c r="A730" s="384" t="s">
        <v>223</v>
      </c>
      <c r="B730" s="417" t="s">
        <v>189</v>
      </c>
      <c r="C730" s="416">
        <v>98.808000000000007</v>
      </c>
      <c r="D730" s="416">
        <v>9</v>
      </c>
      <c r="E730" s="429" t="s">
        <v>275</v>
      </c>
      <c r="F730" s="416">
        <v>11.5</v>
      </c>
      <c r="G730" s="416">
        <v>12.0055112893066</v>
      </c>
      <c r="H730" s="417" t="s">
        <v>197</v>
      </c>
      <c r="I730" s="418">
        <v>125000</v>
      </c>
      <c r="J730" s="418">
        <v>125000</v>
      </c>
      <c r="K730" s="418">
        <v>123510.04</v>
      </c>
      <c r="L730" s="385">
        <v>1</v>
      </c>
    </row>
    <row r="731" spans="1:12" s="383" customFormat="1" ht="15" x14ac:dyDescent="0.25">
      <c r="A731" s="384" t="s">
        <v>223</v>
      </c>
      <c r="B731" s="417" t="s">
        <v>189</v>
      </c>
      <c r="C731" s="416">
        <v>98.832599999999999</v>
      </c>
      <c r="D731" s="416">
        <v>9</v>
      </c>
      <c r="E731" s="429" t="s">
        <v>466</v>
      </c>
      <c r="F731" s="416">
        <v>11.5</v>
      </c>
      <c r="G731" s="416">
        <v>12.0055112893066</v>
      </c>
      <c r="H731" s="417" t="s">
        <v>197</v>
      </c>
      <c r="I731" s="418">
        <v>50000</v>
      </c>
      <c r="J731" s="418">
        <v>50000</v>
      </c>
      <c r="K731" s="418">
        <v>49416.31</v>
      </c>
      <c r="L731" s="385">
        <v>1</v>
      </c>
    </row>
    <row r="732" spans="1:12" s="383" customFormat="1" ht="15" x14ac:dyDescent="0.25">
      <c r="A732" s="384" t="s">
        <v>223</v>
      </c>
      <c r="B732" s="417" t="s">
        <v>189</v>
      </c>
      <c r="C732" s="416">
        <v>99.398799999999994</v>
      </c>
      <c r="D732" s="416">
        <v>9</v>
      </c>
      <c r="E732" s="429" t="s">
        <v>201</v>
      </c>
      <c r="F732" s="416">
        <v>11.5</v>
      </c>
      <c r="G732" s="416">
        <v>12.0055112893066</v>
      </c>
      <c r="H732" s="417" t="s">
        <v>197</v>
      </c>
      <c r="I732" s="418">
        <v>125000</v>
      </c>
      <c r="J732" s="418">
        <v>125000</v>
      </c>
      <c r="K732" s="418">
        <v>124248.47</v>
      </c>
      <c r="L732" s="385">
        <v>1</v>
      </c>
    </row>
    <row r="733" spans="1:12" s="383" customFormat="1" ht="15" x14ac:dyDescent="0.25">
      <c r="A733" s="384" t="s">
        <v>223</v>
      </c>
      <c r="B733" s="417" t="s">
        <v>189</v>
      </c>
      <c r="C733" s="416">
        <v>99.424099999999996</v>
      </c>
      <c r="D733" s="416">
        <v>9</v>
      </c>
      <c r="E733" s="429" t="s">
        <v>254</v>
      </c>
      <c r="F733" s="416">
        <v>11.5</v>
      </c>
      <c r="G733" s="416">
        <v>12.0055112893066</v>
      </c>
      <c r="H733" s="417" t="s">
        <v>197</v>
      </c>
      <c r="I733" s="418">
        <v>50000</v>
      </c>
      <c r="J733" s="418">
        <v>50000</v>
      </c>
      <c r="K733" s="418">
        <v>49712.05</v>
      </c>
      <c r="L733" s="385">
        <v>1</v>
      </c>
    </row>
    <row r="734" spans="1:12" s="383" customFormat="1" ht="15" x14ac:dyDescent="0.25">
      <c r="A734" s="384" t="s">
        <v>784</v>
      </c>
      <c r="B734" s="417" t="s">
        <v>189</v>
      </c>
      <c r="C734" s="416">
        <v>87.951899999999995</v>
      </c>
      <c r="D734" s="416">
        <v>9.4600000000000009</v>
      </c>
      <c r="E734" s="429" t="s">
        <v>356</v>
      </c>
      <c r="F734" s="416">
        <v>13.5</v>
      </c>
      <c r="G734" s="416">
        <v>13.9556249999999</v>
      </c>
      <c r="H734" s="417" t="s">
        <v>197</v>
      </c>
      <c r="I734" s="418">
        <v>49995</v>
      </c>
      <c r="J734" s="418">
        <v>49995</v>
      </c>
      <c r="K734" s="418">
        <v>43971.55</v>
      </c>
      <c r="L734" s="385">
        <v>1</v>
      </c>
    </row>
    <row r="735" spans="1:12" s="383" customFormat="1" ht="15" x14ac:dyDescent="0.25">
      <c r="A735" s="384" t="s">
        <v>784</v>
      </c>
      <c r="B735" s="417" t="s">
        <v>189</v>
      </c>
      <c r="C735" s="416">
        <v>87.975399999999993</v>
      </c>
      <c r="D735" s="416">
        <v>9.4600000000000009</v>
      </c>
      <c r="E735" s="429" t="s">
        <v>380</v>
      </c>
      <c r="F735" s="416">
        <v>13.5</v>
      </c>
      <c r="G735" s="416">
        <v>13.9556249999999</v>
      </c>
      <c r="H735" s="417" t="s">
        <v>197</v>
      </c>
      <c r="I735" s="418">
        <v>49995</v>
      </c>
      <c r="J735" s="418">
        <v>49995</v>
      </c>
      <c r="K735" s="418">
        <v>43983.31</v>
      </c>
      <c r="L735" s="385">
        <v>1</v>
      </c>
    </row>
    <row r="736" spans="1:12" s="383" customFormat="1" ht="15" x14ac:dyDescent="0.25">
      <c r="A736" s="384" t="s">
        <v>784</v>
      </c>
      <c r="B736" s="417" t="s">
        <v>189</v>
      </c>
      <c r="C736" s="416">
        <v>88.194900000000004</v>
      </c>
      <c r="D736" s="416">
        <v>9.4600000000000009</v>
      </c>
      <c r="E736" s="429" t="s">
        <v>785</v>
      </c>
      <c r="F736" s="416">
        <v>12.5</v>
      </c>
      <c r="G736" s="416">
        <v>12.890625</v>
      </c>
      <c r="H736" s="417" t="s">
        <v>197</v>
      </c>
      <c r="I736" s="418">
        <v>27050</v>
      </c>
      <c r="J736" s="418">
        <v>27050</v>
      </c>
      <c r="K736" s="418">
        <v>23856.720000000001</v>
      </c>
      <c r="L736" s="385">
        <v>1</v>
      </c>
    </row>
    <row r="737" spans="1:12" s="383" customFormat="1" ht="15" x14ac:dyDescent="0.25">
      <c r="A737" s="384" t="s">
        <v>784</v>
      </c>
      <c r="B737" s="417" t="s">
        <v>189</v>
      </c>
      <c r="C737" s="416">
        <v>88.234099999999998</v>
      </c>
      <c r="D737" s="416">
        <v>9.4600000000000009</v>
      </c>
      <c r="E737" s="429" t="s">
        <v>786</v>
      </c>
      <c r="F737" s="416">
        <v>12.5</v>
      </c>
      <c r="G737" s="416">
        <v>12.890625</v>
      </c>
      <c r="H737" s="417" t="s">
        <v>197</v>
      </c>
      <c r="I737" s="418">
        <v>23000</v>
      </c>
      <c r="J737" s="418">
        <v>23000</v>
      </c>
      <c r="K737" s="418">
        <v>20293.84</v>
      </c>
      <c r="L737" s="385">
        <v>1</v>
      </c>
    </row>
    <row r="738" spans="1:12" s="383" customFormat="1" ht="15" x14ac:dyDescent="0.25">
      <c r="A738" s="384" t="s">
        <v>784</v>
      </c>
      <c r="B738" s="417" t="s">
        <v>189</v>
      </c>
      <c r="C738" s="416">
        <v>88.981300000000005</v>
      </c>
      <c r="D738" s="416">
        <v>9.4600000000000009</v>
      </c>
      <c r="E738" s="429" t="s">
        <v>373</v>
      </c>
      <c r="F738" s="416">
        <v>12.5</v>
      </c>
      <c r="G738" s="416">
        <v>12.890625</v>
      </c>
      <c r="H738" s="417" t="s">
        <v>197</v>
      </c>
      <c r="I738" s="418">
        <v>34725</v>
      </c>
      <c r="J738" s="418">
        <v>34725</v>
      </c>
      <c r="K738" s="418">
        <v>30898.75</v>
      </c>
      <c r="L738" s="385">
        <v>1</v>
      </c>
    </row>
    <row r="739" spans="1:12" s="383" customFormat="1" ht="15" x14ac:dyDescent="0.25">
      <c r="A739" s="384" t="s">
        <v>784</v>
      </c>
      <c r="B739" s="417" t="s">
        <v>189</v>
      </c>
      <c r="C739" s="416">
        <v>89.023499999999999</v>
      </c>
      <c r="D739" s="416">
        <v>9.4600000000000009</v>
      </c>
      <c r="E739" s="429" t="s">
        <v>374</v>
      </c>
      <c r="F739" s="416">
        <v>12.5</v>
      </c>
      <c r="G739" s="416">
        <v>12.890625</v>
      </c>
      <c r="H739" s="417" t="s">
        <v>197</v>
      </c>
      <c r="I739" s="418">
        <v>15270</v>
      </c>
      <c r="J739" s="418">
        <v>15270</v>
      </c>
      <c r="K739" s="418">
        <v>13593.88</v>
      </c>
      <c r="L739" s="385">
        <v>1</v>
      </c>
    </row>
    <row r="740" spans="1:12" s="383" customFormat="1" ht="15" x14ac:dyDescent="0.25">
      <c r="A740" s="384" t="s">
        <v>784</v>
      </c>
      <c r="B740" s="417" t="s">
        <v>189</v>
      </c>
      <c r="C740" s="416">
        <v>89.159800000000004</v>
      </c>
      <c r="D740" s="416">
        <v>9.4600000000000009</v>
      </c>
      <c r="E740" s="429" t="s">
        <v>408</v>
      </c>
      <c r="F740" s="416">
        <v>13.5</v>
      </c>
      <c r="G740" s="416">
        <v>13.9556249999999</v>
      </c>
      <c r="H740" s="417" t="s">
        <v>197</v>
      </c>
      <c r="I740" s="418">
        <v>49995</v>
      </c>
      <c r="J740" s="418">
        <v>49995</v>
      </c>
      <c r="K740" s="418">
        <v>44575.44</v>
      </c>
      <c r="L740" s="385">
        <v>1</v>
      </c>
    </row>
    <row r="741" spans="1:12" s="289" customFormat="1" ht="15.6" x14ac:dyDescent="0.25">
      <c r="A741" s="384" t="s">
        <v>784</v>
      </c>
      <c r="B741" s="417" t="s">
        <v>189</v>
      </c>
      <c r="C741" s="416">
        <v>89.185100000000006</v>
      </c>
      <c r="D741" s="416">
        <v>9.4600000000000009</v>
      </c>
      <c r="E741" s="429" t="s">
        <v>787</v>
      </c>
      <c r="F741" s="416">
        <v>13.5</v>
      </c>
      <c r="G741" s="416">
        <v>13.9556249999999</v>
      </c>
      <c r="H741" s="417" t="s">
        <v>197</v>
      </c>
      <c r="I741" s="418">
        <v>49995</v>
      </c>
      <c r="J741" s="418">
        <v>49995</v>
      </c>
      <c r="K741" s="418">
        <v>44588.08</v>
      </c>
      <c r="L741" s="385">
        <v>1</v>
      </c>
    </row>
    <row r="742" spans="1:12" s="289" customFormat="1" ht="15.6" x14ac:dyDescent="0.25">
      <c r="A742" s="384" t="s">
        <v>784</v>
      </c>
      <c r="B742" s="417" t="s">
        <v>189</v>
      </c>
      <c r="C742" s="416">
        <v>89.328999999999994</v>
      </c>
      <c r="D742" s="416">
        <v>9.4600000000000009</v>
      </c>
      <c r="E742" s="429" t="s">
        <v>788</v>
      </c>
      <c r="F742" s="416">
        <v>13</v>
      </c>
      <c r="G742" s="416">
        <v>13.4224999999999</v>
      </c>
      <c r="H742" s="417" t="s">
        <v>197</v>
      </c>
      <c r="I742" s="418">
        <v>49995</v>
      </c>
      <c r="J742" s="418">
        <v>49995</v>
      </c>
      <c r="K742" s="418">
        <v>44660.04</v>
      </c>
      <c r="L742" s="385">
        <v>1</v>
      </c>
    </row>
    <row r="743" spans="1:12" s="383" customFormat="1" ht="15" x14ac:dyDescent="0.25">
      <c r="A743" s="384" t="s">
        <v>784</v>
      </c>
      <c r="B743" s="417" t="s">
        <v>189</v>
      </c>
      <c r="C743" s="416">
        <v>89.854200000000006</v>
      </c>
      <c r="D743" s="416">
        <v>9.4600000000000009</v>
      </c>
      <c r="E743" s="429" t="s">
        <v>385</v>
      </c>
      <c r="F743" s="416">
        <v>12.5</v>
      </c>
      <c r="G743" s="416">
        <v>12.890625</v>
      </c>
      <c r="H743" s="417" t="s">
        <v>197</v>
      </c>
      <c r="I743" s="418">
        <v>49995</v>
      </c>
      <c r="J743" s="418">
        <v>49995</v>
      </c>
      <c r="K743" s="418">
        <v>44922.6</v>
      </c>
      <c r="L743" s="385">
        <v>1</v>
      </c>
    </row>
    <row r="744" spans="1:12" s="383" customFormat="1" ht="15" x14ac:dyDescent="0.25">
      <c r="A744" s="384" t="s">
        <v>784</v>
      </c>
      <c r="B744" s="417" t="s">
        <v>189</v>
      </c>
      <c r="C744" s="416">
        <v>90.406400000000005</v>
      </c>
      <c r="D744" s="416">
        <v>9.4600000000000009</v>
      </c>
      <c r="E744" s="429" t="s">
        <v>789</v>
      </c>
      <c r="F744" s="416">
        <v>13</v>
      </c>
      <c r="G744" s="416">
        <v>13.4224999999999</v>
      </c>
      <c r="H744" s="417" t="s">
        <v>197</v>
      </c>
      <c r="I744" s="418">
        <v>49995</v>
      </c>
      <c r="J744" s="418">
        <v>49995</v>
      </c>
      <c r="K744" s="418">
        <v>45198.68</v>
      </c>
      <c r="L744" s="385">
        <v>1</v>
      </c>
    </row>
    <row r="745" spans="1:12" s="289" customFormat="1" ht="15.6" x14ac:dyDescent="0.25">
      <c r="A745" s="384" t="s">
        <v>784</v>
      </c>
      <c r="B745" s="417" t="s">
        <v>189</v>
      </c>
      <c r="C745" s="416">
        <v>90.476399999999998</v>
      </c>
      <c r="D745" s="416">
        <v>9.4600000000000009</v>
      </c>
      <c r="E745" s="429" t="s">
        <v>310</v>
      </c>
      <c r="F745" s="416">
        <v>13.5</v>
      </c>
      <c r="G745" s="416">
        <v>13.9556249999999</v>
      </c>
      <c r="H745" s="417" t="s">
        <v>197</v>
      </c>
      <c r="I745" s="418">
        <v>49995</v>
      </c>
      <c r="J745" s="418">
        <v>49995</v>
      </c>
      <c r="K745" s="418">
        <v>45233.67</v>
      </c>
      <c r="L745" s="385">
        <v>1</v>
      </c>
    </row>
    <row r="746" spans="1:12" s="289" customFormat="1" ht="15.6" x14ac:dyDescent="0.25">
      <c r="A746" s="384" t="s">
        <v>784</v>
      </c>
      <c r="B746" s="417" t="s">
        <v>189</v>
      </c>
      <c r="C746" s="416">
        <v>91.571700000000007</v>
      </c>
      <c r="D746" s="416">
        <v>9.4600000000000009</v>
      </c>
      <c r="E746" s="429" t="s">
        <v>381</v>
      </c>
      <c r="F746" s="416">
        <v>13</v>
      </c>
      <c r="G746" s="416">
        <v>13.4224999999999</v>
      </c>
      <c r="H746" s="417" t="s">
        <v>197</v>
      </c>
      <c r="I746" s="418">
        <v>49995</v>
      </c>
      <c r="J746" s="418">
        <v>49995</v>
      </c>
      <c r="K746" s="418">
        <v>45781.27</v>
      </c>
      <c r="L746" s="385">
        <v>1</v>
      </c>
    </row>
    <row r="747" spans="1:12" s="383" customFormat="1" ht="15" x14ac:dyDescent="0.25">
      <c r="A747" s="384" t="s">
        <v>784</v>
      </c>
      <c r="B747" s="417" t="s">
        <v>189</v>
      </c>
      <c r="C747" s="416">
        <v>124.63160000000001</v>
      </c>
      <c r="D747" s="416">
        <v>9.4600000000000009</v>
      </c>
      <c r="E747" s="429" t="s">
        <v>434</v>
      </c>
      <c r="F747" s="416">
        <v>2</v>
      </c>
      <c r="G747" s="416">
        <v>2.0099999999999998</v>
      </c>
      <c r="H747" s="417" t="s">
        <v>197</v>
      </c>
      <c r="I747" s="418">
        <v>49995</v>
      </c>
      <c r="J747" s="418">
        <v>49995</v>
      </c>
      <c r="K747" s="418">
        <v>62309.56</v>
      </c>
      <c r="L747" s="385">
        <v>1</v>
      </c>
    </row>
    <row r="748" spans="1:12" s="383" customFormat="1" ht="15" x14ac:dyDescent="0.25">
      <c r="A748" s="384" t="s">
        <v>784</v>
      </c>
      <c r="B748" s="417" t="s">
        <v>189</v>
      </c>
      <c r="C748" s="416">
        <v>128.08070000000001</v>
      </c>
      <c r="D748" s="416">
        <v>9.4600000000000009</v>
      </c>
      <c r="E748" s="429" t="s">
        <v>432</v>
      </c>
      <c r="F748" s="416">
        <v>2</v>
      </c>
      <c r="G748" s="416">
        <v>2.0099999999999998</v>
      </c>
      <c r="H748" s="417" t="s">
        <v>197</v>
      </c>
      <c r="I748" s="418">
        <v>49995</v>
      </c>
      <c r="J748" s="418">
        <v>49995</v>
      </c>
      <c r="K748" s="418">
        <v>64033.97</v>
      </c>
      <c r="L748" s="385">
        <v>1</v>
      </c>
    </row>
    <row r="749" spans="1:12" s="383" customFormat="1" ht="15" x14ac:dyDescent="0.25">
      <c r="A749" s="384" t="s">
        <v>790</v>
      </c>
      <c r="B749" s="417" t="s">
        <v>189</v>
      </c>
      <c r="C749" s="416">
        <v>98.345399999999998</v>
      </c>
      <c r="D749" s="416">
        <v>9</v>
      </c>
      <c r="E749" s="429" t="s">
        <v>667</v>
      </c>
      <c r="F749" s="416">
        <v>10.5</v>
      </c>
      <c r="G749" s="416">
        <v>10.920720136962901</v>
      </c>
      <c r="H749" s="417" t="s">
        <v>197</v>
      </c>
      <c r="I749" s="418">
        <v>7752</v>
      </c>
      <c r="J749" s="418">
        <v>7752</v>
      </c>
      <c r="K749" s="418">
        <v>7623.73</v>
      </c>
      <c r="L749" s="385">
        <v>1</v>
      </c>
    </row>
    <row r="750" spans="1:12" s="383" customFormat="1" ht="15" x14ac:dyDescent="0.25">
      <c r="A750" s="384" t="s">
        <v>791</v>
      </c>
      <c r="B750" s="417" t="s">
        <v>189</v>
      </c>
      <c r="C750" s="416">
        <v>84.611599999999996</v>
      </c>
      <c r="D750" s="416">
        <v>8.5</v>
      </c>
      <c r="E750" s="429" t="s">
        <v>482</v>
      </c>
      <c r="F750" s="416">
        <v>20</v>
      </c>
      <c r="G750" s="416">
        <v>21.550625</v>
      </c>
      <c r="H750" s="417" t="s">
        <v>197</v>
      </c>
      <c r="I750" s="418">
        <v>33000</v>
      </c>
      <c r="J750" s="418">
        <v>33000</v>
      </c>
      <c r="K750" s="418">
        <v>27921.81</v>
      </c>
      <c r="L750" s="385">
        <v>1</v>
      </c>
    </row>
    <row r="751" spans="1:12" s="383" customFormat="1" ht="15" x14ac:dyDescent="0.25">
      <c r="A751" s="384" t="s">
        <v>791</v>
      </c>
      <c r="B751" s="417" t="s">
        <v>189</v>
      </c>
      <c r="C751" s="416">
        <v>86.693600000000004</v>
      </c>
      <c r="D751" s="416">
        <v>8.5</v>
      </c>
      <c r="E751" s="429" t="s">
        <v>792</v>
      </c>
      <c r="F751" s="416">
        <v>20</v>
      </c>
      <c r="G751" s="416">
        <v>21.550625</v>
      </c>
      <c r="H751" s="417" t="s">
        <v>197</v>
      </c>
      <c r="I751" s="418">
        <v>36000</v>
      </c>
      <c r="J751" s="418">
        <v>36000</v>
      </c>
      <c r="K751" s="418">
        <v>31209.71</v>
      </c>
      <c r="L751" s="385">
        <v>2</v>
      </c>
    </row>
    <row r="752" spans="1:12" s="383" customFormat="1" ht="15" x14ac:dyDescent="0.25">
      <c r="A752" s="384" t="s">
        <v>791</v>
      </c>
      <c r="B752" s="417" t="s">
        <v>189</v>
      </c>
      <c r="C752" s="416">
        <v>86.741900000000001</v>
      </c>
      <c r="D752" s="416">
        <v>8.5</v>
      </c>
      <c r="E752" s="429" t="s">
        <v>403</v>
      </c>
      <c r="F752" s="416">
        <v>20</v>
      </c>
      <c r="G752" s="416">
        <v>21.550625</v>
      </c>
      <c r="H752" s="417" t="s">
        <v>197</v>
      </c>
      <c r="I752" s="418">
        <v>118842</v>
      </c>
      <c r="J752" s="418">
        <v>118842</v>
      </c>
      <c r="K752" s="418">
        <v>103085.78</v>
      </c>
      <c r="L752" s="385">
        <v>4</v>
      </c>
    </row>
    <row r="753" spans="1:12" s="383" customFormat="1" ht="15" x14ac:dyDescent="0.25">
      <c r="A753" s="384" t="s">
        <v>791</v>
      </c>
      <c r="B753" s="417" t="s">
        <v>189</v>
      </c>
      <c r="C753" s="416">
        <v>86.894999999999996</v>
      </c>
      <c r="D753" s="416">
        <v>8.5</v>
      </c>
      <c r="E753" s="429" t="s">
        <v>793</v>
      </c>
      <c r="F753" s="416">
        <v>18</v>
      </c>
      <c r="G753" s="416">
        <v>19.251860062499901</v>
      </c>
      <c r="H753" s="417" t="s">
        <v>197</v>
      </c>
      <c r="I753" s="418">
        <v>33000</v>
      </c>
      <c r="J753" s="418">
        <v>33000</v>
      </c>
      <c r="K753" s="418">
        <v>28675.34</v>
      </c>
      <c r="L753" s="385">
        <v>1</v>
      </c>
    </row>
    <row r="754" spans="1:12" s="383" customFormat="1" ht="15" x14ac:dyDescent="0.25">
      <c r="A754" s="384" t="s">
        <v>791</v>
      </c>
      <c r="B754" s="417" t="s">
        <v>189</v>
      </c>
      <c r="C754" s="416">
        <v>86.933899999999994</v>
      </c>
      <c r="D754" s="416">
        <v>8.5</v>
      </c>
      <c r="E754" s="429" t="s">
        <v>423</v>
      </c>
      <c r="F754" s="416">
        <v>18</v>
      </c>
      <c r="G754" s="416">
        <v>19.251860062499901</v>
      </c>
      <c r="H754" s="417" t="s">
        <v>197</v>
      </c>
      <c r="I754" s="418">
        <v>33000</v>
      </c>
      <c r="J754" s="418">
        <v>33000</v>
      </c>
      <c r="K754" s="418">
        <v>28688.18</v>
      </c>
      <c r="L754" s="385">
        <v>1</v>
      </c>
    </row>
    <row r="755" spans="1:12" s="383" customFormat="1" ht="15" x14ac:dyDescent="0.25">
      <c r="A755" s="384" t="s">
        <v>791</v>
      </c>
      <c r="B755" s="417" t="s">
        <v>189</v>
      </c>
      <c r="C755" s="416">
        <v>87.011899999999997</v>
      </c>
      <c r="D755" s="416">
        <v>8.5</v>
      </c>
      <c r="E755" s="429" t="s">
        <v>794</v>
      </c>
      <c r="F755" s="416">
        <v>18</v>
      </c>
      <c r="G755" s="416">
        <v>19.251860062499901</v>
      </c>
      <c r="H755" s="417" t="s">
        <v>197</v>
      </c>
      <c r="I755" s="418">
        <v>33000</v>
      </c>
      <c r="J755" s="418">
        <v>33000</v>
      </c>
      <c r="K755" s="418">
        <v>28713.94</v>
      </c>
      <c r="L755" s="385">
        <v>1</v>
      </c>
    </row>
    <row r="756" spans="1:12" s="383" customFormat="1" ht="15" x14ac:dyDescent="0.25">
      <c r="A756" s="384" t="s">
        <v>791</v>
      </c>
      <c r="B756" s="417" t="s">
        <v>189</v>
      </c>
      <c r="C756" s="416">
        <v>88.701099999999997</v>
      </c>
      <c r="D756" s="416">
        <v>8.5</v>
      </c>
      <c r="E756" s="429" t="s">
        <v>425</v>
      </c>
      <c r="F756" s="416">
        <v>18</v>
      </c>
      <c r="G756" s="416">
        <v>19.251860062499901</v>
      </c>
      <c r="H756" s="417" t="s">
        <v>197</v>
      </c>
      <c r="I756" s="418">
        <v>140000</v>
      </c>
      <c r="J756" s="418">
        <v>140000</v>
      </c>
      <c r="K756" s="418">
        <v>124181.51</v>
      </c>
      <c r="L756" s="385">
        <v>1</v>
      </c>
    </row>
    <row r="757" spans="1:12" s="383" customFormat="1" ht="15" x14ac:dyDescent="0.25">
      <c r="A757" s="384" t="s">
        <v>791</v>
      </c>
      <c r="B757" s="417" t="s">
        <v>189</v>
      </c>
      <c r="C757" s="416">
        <v>88.741799999999998</v>
      </c>
      <c r="D757" s="416">
        <v>8.5</v>
      </c>
      <c r="E757" s="429" t="s">
        <v>795</v>
      </c>
      <c r="F757" s="416">
        <v>18</v>
      </c>
      <c r="G757" s="416">
        <v>19.251860062499901</v>
      </c>
      <c r="H757" s="417" t="s">
        <v>197</v>
      </c>
      <c r="I757" s="418">
        <v>140000</v>
      </c>
      <c r="J757" s="418">
        <v>140000</v>
      </c>
      <c r="K757" s="418">
        <v>124238.48</v>
      </c>
      <c r="L757" s="385">
        <v>1</v>
      </c>
    </row>
    <row r="758" spans="1:12" s="383" customFormat="1" ht="15" x14ac:dyDescent="0.25">
      <c r="A758" s="384" t="s">
        <v>791</v>
      </c>
      <c r="B758" s="417" t="s">
        <v>189</v>
      </c>
      <c r="C758" s="416">
        <v>90.525700000000001</v>
      </c>
      <c r="D758" s="416">
        <v>8.5</v>
      </c>
      <c r="E758" s="429" t="s">
        <v>796</v>
      </c>
      <c r="F758" s="416">
        <v>18</v>
      </c>
      <c r="G758" s="416">
        <v>19.251860062499901</v>
      </c>
      <c r="H758" s="417" t="s">
        <v>197</v>
      </c>
      <c r="I758" s="418">
        <v>136000</v>
      </c>
      <c r="J758" s="418">
        <v>136000</v>
      </c>
      <c r="K758" s="418">
        <v>123114.98</v>
      </c>
      <c r="L758" s="385">
        <v>2</v>
      </c>
    </row>
    <row r="759" spans="1:12" s="383" customFormat="1" ht="15" x14ac:dyDescent="0.25">
      <c r="A759" s="384" t="s">
        <v>791</v>
      </c>
      <c r="B759" s="417" t="s">
        <v>189</v>
      </c>
      <c r="C759" s="416">
        <v>90.568200000000004</v>
      </c>
      <c r="D759" s="416">
        <v>8.5</v>
      </c>
      <c r="E759" s="429" t="s">
        <v>797</v>
      </c>
      <c r="F759" s="416">
        <v>18</v>
      </c>
      <c r="G759" s="416">
        <v>19.251860062499901</v>
      </c>
      <c r="H759" s="417" t="s">
        <v>197</v>
      </c>
      <c r="I759" s="418">
        <v>25000</v>
      </c>
      <c r="J759" s="418">
        <v>25000</v>
      </c>
      <c r="K759" s="418">
        <v>22642.04</v>
      </c>
      <c r="L759" s="385">
        <v>1</v>
      </c>
    </row>
    <row r="760" spans="1:12" s="383" customFormat="1" ht="15" x14ac:dyDescent="0.25">
      <c r="A760" s="384" t="s">
        <v>791</v>
      </c>
      <c r="B760" s="417" t="s">
        <v>189</v>
      </c>
      <c r="C760" s="416">
        <v>90.610699999999994</v>
      </c>
      <c r="D760" s="416">
        <v>8.5</v>
      </c>
      <c r="E760" s="429" t="s">
        <v>798</v>
      </c>
      <c r="F760" s="416">
        <v>18</v>
      </c>
      <c r="G760" s="416">
        <v>19.251860062499901</v>
      </c>
      <c r="H760" s="417" t="s">
        <v>197</v>
      </c>
      <c r="I760" s="418">
        <v>25000</v>
      </c>
      <c r="J760" s="418">
        <v>25000</v>
      </c>
      <c r="K760" s="418">
        <v>22652.67</v>
      </c>
      <c r="L760" s="385">
        <v>1</v>
      </c>
    </row>
    <row r="761" spans="1:12" s="383" customFormat="1" ht="15" x14ac:dyDescent="0.25">
      <c r="A761" s="384" t="s">
        <v>791</v>
      </c>
      <c r="B761" s="417" t="s">
        <v>189</v>
      </c>
      <c r="C761" s="416">
        <v>92.652799999999999</v>
      </c>
      <c r="D761" s="416">
        <v>8.5</v>
      </c>
      <c r="E761" s="429" t="s">
        <v>799</v>
      </c>
      <c r="F761" s="416">
        <v>18</v>
      </c>
      <c r="G761" s="416">
        <v>19.251860062499901</v>
      </c>
      <c r="H761" s="417" t="s">
        <v>197</v>
      </c>
      <c r="I761" s="418">
        <v>214000</v>
      </c>
      <c r="J761" s="418">
        <v>214000</v>
      </c>
      <c r="K761" s="418">
        <v>198277</v>
      </c>
      <c r="L761" s="385">
        <v>1</v>
      </c>
    </row>
    <row r="762" spans="1:12" s="383" customFormat="1" ht="15" x14ac:dyDescent="0.25">
      <c r="A762" s="384" t="s">
        <v>791</v>
      </c>
      <c r="B762" s="417" t="s">
        <v>189</v>
      </c>
      <c r="C762" s="416">
        <v>105.44580000000001</v>
      </c>
      <c r="D762" s="416">
        <v>8.5</v>
      </c>
      <c r="E762" s="429" t="s">
        <v>800</v>
      </c>
      <c r="F762" s="416">
        <v>2</v>
      </c>
      <c r="G762" s="416">
        <v>2.0150500624998999</v>
      </c>
      <c r="H762" s="417" t="s">
        <v>197</v>
      </c>
      <c r="I762" s="418">
        <v>214000</v>
      </c>
      <c r="J762" s="418">
        <v>214000</v>
      </c>
      <c r="K762" s="418">
        <v>225654.01</v>
      </c>
      <c r="L762" s="385">
        <v>1</v>
      </c>
    </row>
    <row r="763" spans="1:12" s="383" customFormat="1" ht="15" x14ac:dyDescent="0.25">
      <c r="A763" s="384" t="s">
        <v>791</v>
      </c>
      <c r="B763" s="417" t="s">
        <v>189</v>
      </c>
      <c r="C763" s="416">
        <v>107.07080000000001</v>
      </c>
      <c r="D763" s="416">
        <v>8.5</v>
      </c>
      <c r="E763" s="429" t="s">
        <v>801</v>
      </c>
      <c r="F763" s="416">
        <v>2</v>
      </c>
      <c r="G763" s="416">
        <v>2.0150500624998999</v>
      </c>
      <c r="H763" s="417" t="s">
        <v>197</v>
      </c>
      <c r="I763" s="418">
        <v>25000</v>
      </c>
      <c r="J763" s="418">
        <v>25000</v>
      </c>
      <c r="K763" s="418">
        <v>26767.71</v>
      </c>
      <c r="L763" s="385">
        <v>1</v>
      </c>
    </row>
    <row r="764" spans="1:12" s="383" customFormat="1" ht="15" x14ac:dyDescent="0.25">
      <c r="A764" s="384" t="s">
        <v>791</v>
      </c>
      <c r="B764" s="417" t="s">
        <v>189</v>
      </c>
      <c r="C764" s="416">
        <v>107.1413</v>
      </c>
      <c r="D764" s="416">
        <v>8.5</v>
      </c>
      <c r="E764" s="429" t="s">
        <v>802</v>
      </c>
      <c r="F764" s="416">
        <v>2</v>
      </c>
      <c r="G764" s="416">
        <v>2.0150500624998999</v>
      </c>
      <c r="H764" s="417" t="s">
        <v>197</v>
      </c>
      <c r="I764" s="418">
        <v>25000</v>
      </c>
      <c r="J764" s="418">
        <v>25000</v>
      </c>
      <c r="K764" s="418">
        <v>26785.32</v>
      </c>
      <c r="L764" s="385">
        <v>1</v>
      </c>
    </row>
    <row r="765" spans="1:12" s="383" customFormat="1" ht="15" x14ac:dyDescent="0.25">
      <c r="A765" s="384" t="s">
        <v>791</v>
      </c>
      <c r="B765" s="417" t="s">
        <v>189</v>
      </c>
      <c r="C765" s="416">
        <v>107.1765</v>
      </c>
      <c r="D765" s="416">
        <v>8.5</v>
      </c>
      <c r="E765" s="429" t="s">
        <v>424</v>
      </c>
      <c r="F765" s="416">
        <v>2</v>
      </c>
      <c r="G765" s="416">
        <v>2.0150500624998999</v>
      </c>
      <c r="H765" s="417" t="s">
        <v>197</v>
      </c>
      <c r="I765" s="418">
        <v>136000</v>
      </c>
      <c r="J765" s="418">
        <v>136000</v>
      </c>
      <c r="K765" s="418">
        <v>145760.01999999999</v>
      </c>
      <c r="L765" s="385">
        <v>2</v>
      </c>
    </row>
    <row r="766" spans="1:12" s="383" customFormat="1" ht="15" x14ac:dyDescent="0.25">
      <c r="A766" s="384" t="s">
        <v>791</v>
      </c>
      <c r="B766" s="417" t="s">
        <v>189</v>
      </c>
      <c r="C766" s="416">
        <v>108.5299</v>
      </c>
      <c r="D766" s="416">
        <v>8.5</v>
      </c>
      <c r="E766" s="429" t="s">
        <v>803</v>
      </c>
      <c r="F766" s="416">
        <v>2</v>
      </c>
      <c r="G766" s="416">
        <v>2.0150500624998999</v>
      </c>
      <c r="H766" s="417" t="s">
        <v>197</v>
      </c>
      <c r="I766" s="418">
        <v>118842</v>
      </c>
      <c r="J766" s="418">
        <v>118842</v>
      </c>
      <c r="K766" s="418">
        <v>128979.14</v>
      </c>
      <c r="L766" s="385">
        <v>4</v>
      </c>
    </row>
    <row r="767" spans="1:12" s="383" customFormat="1" ht="15" x14ac:dyDescent="0.25">
      <c r="A767" s="384" t="s">
        <v>791</v>
      </c>
      <c r="B767" s="417" t="s">
        <v>189</v>
      </c>
      <c r="C767" s="416">
        <v>108.6</v>
      </c>
      <c r="D767" s="416">
        <v>8.5</v>
      </c>
      <c r="E767" s="429" t="s">
        <v>758</v>
      </c>
      <c r="F767" s="416">
        <v>2</v>
      </c>
      <c r="G767" s="416">
        <v>2.0150500624998999</v>
      </c>
      <c r="H767" s="417" t="s">
        <v>197</v>
      </c>
      <c r="I767" s="418">
        <v>36000</v>
      </c>
      <c r="J767" s="418">
        <v>36000</v>
      </c>
      <c r="K767" s="418">
        <v>39096</v>
      </c>
      <c r="L767" s="385">
        <v>2</v>
      </c>
    </row>
    <row r="768" spans="1:12" s="383" customFormat="1" ht="15" x14ac:dyDescent="0.25">
      <c r="A768" s="384" t="s">
        <v>791</v>
      </c>
      <c r="B768" s="417" t="s">
        <v>189</v>
      </c>
      <c r="C768" s="416">
        <v>108.65260000000001</v>
      </c>
      <c r="D768" s="416">
        <v>8.5</v>
      </c>
      <c r="E768" s="429" t="s">
        <v>804</v>
      </c>
      <c r="F768" s="416">
        <v>2</v>
      </c>
      <c r="G768" s="416">
        <v>2.0150500624998999</v>
      </c>
      <c r="H768" s="417" t="s">
        <v>197</v>
      </c>
      <c r="I768" s="418">
        <v>140000</v>
      </c>
      <c r="J768" s="418">
        <v>140000</v>
      </c>
      <c r="K768" s="418">
        <v>152113.59</v>
      </c>
      <c r="L768" s="385">
        <v>1</v>
      </c>
    </row>
    <row r="769" spans="1:12" s="383" customFormat="1" ht="15" x14ac:dyDescent="0.25">
      <c r="A769" s="384" t="s">
        <v>791</v>
      </c>
      <c r="B769" s="417" t="s">
        <v>189</v>
      </c>
      <c r="C769" s="416">
        <v>108.7226</v>
      </c>
      <c r="D769" s="416">
        <v>8.5</v>
      </c>
      <c r="E769" s="429" t="s">
        <v>805</v>
      </c>
      <c r="F769" s="416">
        <v>2</v>
      </c>
      <c r="G769" s="416">
        <v>2.0150500624998999</v>
      </c>
      <c r="H769" s="417" t="s">
        <v>197</v>
      </c>
      <c r="I769" s="418">
        <v>140000</v>
      </c>
      <c r="J769" s="418">
        <v>140000</v>
      </c>
      <c r="K769" s="418">
        <v>152211.71</v>
      </c>
      <c r="L769" s="385">
        <v>1</v>
      </c>
    </row>
    <row r="770" spans="1:12" s="383" customFormat="1" ht="15" x14ac:dyDescent="0.25">
      <c r="A770" s="384" t="s">
        <v>791</v>
      </c>
      <c r="B770" s="417" t="s">
        <v>189</v>
      </c>
      <c r="C770" s="416">
        <v>110.1567</v>
      </c>
      <c r="D770" s="416">
        <v>8.5</v>
      </c>
      <c r="E770" s="429" t="s">
        <v>806</v>
      </c>
      <c r="F770" s="416">
        <v>2</v>
      </c>
      <c r="G770" s="416">
        <v>2.0150500624998999</v>
      </c>
      <c r="H770" s="417" t="s">
        <v>197</v>
      </c>
      <c r="I770" s="418">
        <v>33000</v>
      </c>
      <c r="J770" s="418">
        <v>33000</v>
      </c>
      <c r="K770" s="418">
        <v>36351.71</v>
      </c>
      <c r="L770" s="385">
        <v>1</v>
      </c>
    </row>
    <row r="771" spans="1:12" s="383" customFormat="1" ht="15" x14ac:dyDescent="0.25">
      <c r="A771" s="384" t="s">
        <v>791</v>
      </c>
      <c r="B771" s="417" t="s">
        <v>189</v>
      </c>
      <c r="C771" s="416">
        <v>110.209</v>
      </c>
      <c r="D771" s="416">
        <v>8.5</v>
      </c>
      <c r="E771" s="429" t="s">
        <v>807</v>
      </c>
      <c r="F771" s="416">
        <v>2</v>
      </c>
      <c r="G771" s="416">
        <v>2.0150500624998999</v>
      </c>
      <c r="H771" s="417" t="s">
        <v>197</v>
      </c>
      <c r="I771" s="418">
        <v>33000</v>
      </c>
      <c r="J771" s="418">
        <v>33000</v>
      </c>
      <c r="K771" s="418">
        <v>36368.97</v>
      </c>
      <c r="L771" s="385">
        <v>1</v>
      </c>
    </row>
    <row r="772" spans="1:12" s="383" customFormat="1" ht="15" x14ac:dyDescent="0.25">
      <c r="A772" s="384" t="s">
        <v>791</v>
      </c>
      <c r="B772" s="417" t="s">
        <v>189</v>
      </c>
      <c r="C772" s="416">
        <v>110.2787</v>
      </c>
      <c r="D772" s="416">
        <v>8.5</v>
      </c>
      <c r="E772" s="429" t="s">
        <v>808</v>
      </c>
      <c r="F772" s="416">
        <v>2</v>
      </c>
      <c r="G772" s="416">
        <v>2.0150500624998999</v>
      </c>
      <c r="H772" s="417" t="s">
        <v>197</v>
      </c>
      <c r="I772" s="418">
        <v>33000</v>
      </c>
      <c r="J772" s="418">
        <v>33000</v>
      </c>
      <c r="K772" s="418">
        <v>36391.980000000003</v>
      </c>
      <c r="L772" s="385">
        <v>1</v>
      </c>
    </row>
    <row r="773" spans="1:12" s="383" customFormat="1" ht="15" x14ac:dyDescent="0.25">
      <c r="A773" s="384" t="s">
        <v>791</v>
      </c>
      <c r="B773" s="417" t="s">
        <v>189</v>
      </c>
      <c r="C773" s="416">
        <v>110.31359999999999</v>
      </c>
      <c r="D773" s="416">
        <v>8.5</v>
      </c>
      <c r="E773" s="429" t="s">
        <v>809</v>
      </c>
      <c r="F773" s="416">
        <v>2</v>
      </c>
      <c r="G773" s="416">
        <v>2.0150500624998999</v>
      </c>
      <c r="H773" s="417" t="s">
        <v>197</v>
      </c>
      <c r="I773" s="418">
        <v>33000</v>
      </c>
      <c r="J773" s="418">
        <v>33000</v>
      </c>
      <c r="K773" s="418">
        <v>36403.49</v>
      </c>
      <c r="L773" s="385">
        <v>1</v>
      </c>
    </row>
    <row r="774" spans="1:12" s="383" customFormat="1" ht="15" x14ac:dyDescent="0.25">
      <c r="A774" s="384" t="s">
        <v>290</v>
      </c>
      <c r="B774" s="417" t="s">
        <v>189</v>
      </c>
      <c r="C774" s="416">
        <v>93.558400000000006</v>
      </c>
      <c r="D774" s="416">
        <v>9.25</v>
      </c>
      <c r="E774" s="429" t="s">
        <v>810</v>
      </c>
      <c r="F774" s="416">
        <v>12</v>
      </c>
      <c r="G774" s="416">
        <v>12.550881</v>
      </c>
      <c r="H774" s="417" t="s">
        <v>197</v>
      </c>
      <c r="I774" s="418">
        <v>21459</v>
      </c>
      <c r="J774" s="418">
        <v>21459</v>
      </c>
      <c r="K774" s="418">
        <v>20076.689999999999</v>
      </c>
      <c r="L774" s="385">
        <v>1</v>
      </c>
    </row>
    <row r="775" spans="1:12" s="383" customFormat="1" ht="15" x14ac:dyDescent="0.25">
      <c r="A775" s="384" t="s">
        <v>290</v>
      </c>
      <c r="B775" s="417" t="s">
        <v>189</v>
      </c>
      <c r="C775" s="416">
        <v>94.561999999999998</v>
      </c>
      <c r="D775" s="416">
        <v>9.25</v>
      </c>
      <c r="E775" s="429" t="s">
        <v>811</v>
      </c>
      <c r="F775" s="416">
        <v>12</v>
      </c>
      <c r="G775" s="416">
        <v>12.550881</v>
      </c>
      <c r="H775" s="417" t="s">
        <v>197</v>
      </c>
      <c r="I775" s="418">
        <v>17167.2</v>
      </c>
      <c r="J775" s="418">
        <v>17167.2</v>
      </c>
      <c r="K775" s="418">
        <v>16233.64</v>
      </c>
      <c r="L775" s="385">
        <v>1</v>
      </c>
    </row>
    <row r="776" spans="1:12" s="383" customFormat="1" ht="15" x14ac:dyDescent="0.25">
      <c r="A776" s="384" t="s">
        <v>290</v>
      </c>
      <c r="B776" s="417" t="s">
        <v>189</v>
      </c>
      <c r="C776" s="416">
        <v>95.6267</v>
      </c>
      <c r="D776" s="416">
        <v>9.25</v>
      </c>
      <c r="E776" s="429" t="s">
        <v>812</v>
      </c>
      <c r="F776" s="416">
        <v>12</v>
      </c>
      <c r="G776" s="416">
        <v>12.550881</v>
      </c>
      <c r="H776" s="417" t="s">
        <v>197</v>
      </c>
      <c r="I776" s="418">
        <v>17167.2</v>
      </c>
      <c r="J776" s="418">
        <v>17167.2</v>
      </c>
      <c r="K776" s="418">
        <v>16416.43</v>
      </c>
      <c r="L776" s="385">
        <v>1</v>
      </c>
    </row>
    <row r="777" spans="1:12" s="383" customFormat="1" ht="15" x14ac:dyDescent="0.25">
      <c r="A777" s="384" t="s">
        <v>290</v>
      </c>
      <c r="B777" s="417" t="s">
        <v>189</v>
      </c>
      <c r="C777" s="416">
        <v>96.756299999999996</v>
      </c>
      <c r="D777" s="416">
        <v>9.25</v>
      </c>
      <c r="E777" s="429" t="s">
        <v>813</v>
      </c>
      <c r="F777" s="416">
        <v>12</v>
      </c>
      <c r="G777" s="416">
        <v>12.550881</v>
      </c>
      <c r="H777" s="417" t="s">
        <v>197</v>
      </c>
      <c r="I777" s="418">
        <v>17167.2</v>
      </c>
      <c r="J777" s="418">
        <v>17167.2</v>
      </c>
      <c r="K777" s="418">
        <v>16610.34</v>
      </c>
      <c r="L777" s="385">
        <v>1</v>
      </c>
    </row>
    <row r="778" spans="1:12" s="383" customFormat="1" ht="15" x14ac:dyDescent="0.25">
      <c r="A778" s="384" t="s">
        <v>290</v>
      </c>
      <c r="B778" s="417" t="s">
        <v>189</v>
      </c>
      <c r="C778" s="416">
        <v>97.954599999999999</v>
      </c>
      <c r="D778" s="416">
        <v>9.25</v>
      </c>
      <c r="E778" s="429" t="s">
        <v>814</v>
      </c>
      <c r="F778" s="416">
        <v>12</v>
      </c>
      <c r="G778" s="416">
        <v>12.550881</v>
      </c>
      <c r="H778" s="417" t="s">
        <v>197</v>
      </c>
      <c r="I778" s="418">
        <v>17167.2</v>
      </c>
      <c r="J778" s="418">
        <v>17167.2</v>
      </c>
      <c r="K778" s="418">
        <v>16816.060000000001</v>
      </c>
      <c r="L778" s="385">
        <v>1</v>
      </c>
    </row>
    <row r="779" spans="1:12" s="383" customFormat="1" ht="15" x14ac:dyDescent="0.25">
      <c r="A779" s="384" t="s">
        <v>290</v>
      </c>
      <c r="B779" s="417" t="s">
        <v>189</v>
      </c>
      <c r="C779" s="416">
        <v>99.225999999999999</v>
      </c>
      <c r="D779" s="416">
        <v>9.25</v>
      </c>
      <c r="E779" s="429" t="s">
        <v>815</v>
      </c>
      <c r="F779" s="416">
        <v>12</v>
      </c>
      <c r="G779" s="416">
        <v>12.550881</v>
      </c>
      <c r="H779" s="417" t="s">
        <v>197</v>
      </c>
      <c r="I779" s="418">
        <v>17167.2</v>
      </c>
      <c r="J779" s="418">
        <v>17167.2</v>
      </c>
      <c r="K779" s="418">
        <v>17034.32</v>
      </c>
      <c r="L779" s="385">
        <v>1</v>
      </c>
    </row>
    <row r="780" spans="1:12" s="383" customFormat="1" ht="15" x14ac:dyDescent="0.25">
      <c r="A780" s="384" t="s">
        <v>410</v>
      </c>
      <c r="B780" s="417" t="s">
        <v>189</v>
      </c>
      <c r="C780" s="416">
        <v>96.919200000000004</v>
      </c>
      <c r="D780" s="416">
        <v>9</v>
      </c>
      <c r="E780" s="429" t="s">
        <v>358</v>
      </c>
      <c r="F780" s="416">
        <v>10.25</v>
      </c>
      <c r="G780" s="416">
        <v>10.650758059097299</v>
      </c>
      <c r="H780" s="417" t="s">
        <v>197</v>
      </c>
      <c r="I780" s="418">
        <v>192230</v>
      </c>
      <c r="J780" s="418">
        <v>192230</v>
      </c>
      <c r="K780" s="418">
        <v>186307.73</v>
      </c>
      <c r="L780" s="385">
        <v>3</v>
      </c>
    </row>
    <row r="781" spans="1:12" s="383" customFormat="1" ht="15" x14ac:dyDescent="0.25">
      <c r="A781" s="384" t="s">
        <v>410</v>
      </c>
      <c r="B781" s="417" t="s">
        <v>189</v>
      </c>
      <c r="C781" s="416">
        <v>98.092399999999998</v>
      </c>
      <c r="D781" s="416">
        <v>9</v>
      </c>
      <c r="E781" s="429" t="s">
        <v>422</v>
      </c>
      <c r="F781" s="416">
        <v>10.25</v>
      </c>
      <c r="G781" s="416">
        <v>10.650758059097299</v>
      </c>
      <c r="H781" s="417" t="s">
        <v>197</v>
      </c>
      <c r="I781" s="418">
        <v>30584</v>
      </c>
      <c r="J781" s="418">
        <v>30584</v>
      </c>
      <c r="K781" s="418">
        <v>30000.58</v>
      </c>
      <c r="L781" s="385">
        <v>1</v>
      </c>
    </row>
    <row r="782" spans="1:12" s="383" customFormat="1" ht="15" x14ac:dyDescent="0.25">
      <c r="A782" s="384" t="s">
        <v>224</v>
      </c>
      <c r="B782" s="417" t="s">
        <v>189</v>
      </c>
      <c r="C782" s="416">
        <v>97.658199999999994</v>
      </c>
      <c r="D782" s="416">
        <v>9</v>
      </c>
      <c r="E782" s="429" t="s">
        <v>816</v>
      </c>
      <c r="F782" s="416">
        <v>10.25</v>
      </c>
      <c r="G782" s="416">
        <v>10.650758059097299</v>
      </c>
      <c r="H782" s="417" t="s">
        <v>197</v>
      </c>
      <c r="I782" s="418">
        <v>4687.5</v>
      </c>
      <c r="J782" s="418">
        <v>4687.5</v>
      </c>
      <c r="K782" s="418">
        <v>4577.7299999999996</v>
      </c>
      <c r="L782" s="385">
        <v>1</v>
      </c>
    </row>
    <row r="783" spans="1:12" s="383" customFormat="1" ht="15" x14ac:dyDescent="0.25">
      <c r="A783" s="384" t="s">
        <v>227</v>
      </c>
      <c r="B783" s="417" t="s">
        <v>189</v>
      </c>
      <c r="C783" s="416">
        <v>98.783000000000001</v>
      </c>
      <c r="D783" s="416">
        <v>8.5</v>
      </c>
      <c r="E783" s="429" t="s">
        <v>296</v>
      </c>
      <c r="F783" s="416">
        <v>10.5</v>
      </c>
      <c r="G783" s="416">
        <v>10.920720136963</v>
      </c>
      <c r="H783" s="417" t="s">
        <v>197</v>
      </c>
      <c r="I783" s="418">
        <v>5015</v>
      </c>
      <c r="J783" s="418">
        <v>5015</v>
      </c>
      <c r="K783" s="418">
        <v>4953.97</v>
      </c>
      <c r="L783" s="385">
        <v>1</v>
      </c>
    </row>
    <row r="784" spans="1:12" s="383" customFormat="1" ht="15" x14ac:dyDescent="0.25">
      <c r="A784" s="384" t="s">
        <v>726</v>
      </c>
      <c r="B784" s="417" t="s">
        <v>189</v>
      </c>
      <c r="C784" s="416">
        <v>93.990700000000004</v>
      </c>
      <c r="D784" s="416">
        <v>8.75</v>
      </c>
      <c r="E784" s="429" t="s">
        <v>817</v>
      </c>
      <c r="F784" s="416">
        <v>12.5</v>
      </c>
      <c r="G784" s="416">
        <v>13.0982398986816</v>
      </c>
      <c r="H784" s="417" t="s">
        <v>197</v>
      </c>
      <c r="I784" s="418">
        <v>44437.25</v>
      </c>
      <c r="J784" s="418">
        <v>44437.25</v>
      </c>
      <c r="K784" s="418">
        <v>41766.86</v>
      </c>
      <c r="L784" s="385">
        <v>1</v>
      </c>
    </row>
    <row r="785" spans="1:12" s="383" customFormat="1" ht="15" x14ac:dyDescent="0.25">
      <c r="A785" s="384" t="s">
        <v>726</v>
      </c>
      <c r="B785" s="417" t="s">
        <v>189</v>
      </c>
      <c r="C785" s="416">
        <v>95.788799999999995</v>
      </c>
      <c r="D785" s="416">
        <v>8.75</v>
      </c>
      <c r="E785" s="429" t="s">
        <v>417</v>
      </c>
      <c r="F785" s="416">
        <v>11.3</v>
      </c>
      <c r="G785" s="416">
        <v>11.7879192966254</v>
      </c>
      <c r="H785" s="417" t="s">
        <v>197</v>
      </c>
      <c r="I785" s="418">
        <v>71067.25</v>
      </c>
      <c r="J785" s="418">
        <v>71067.25</v>
      </c>
      <c r="K785" s="418">
        <v>68074.45</v>
      </c>
      <c r="L785" s="385">
        <v>2</v>
      </c>
    </row>
    <row r="786" spans="1:12" s="383" customFormat="1" ht="15" x14ac:dyDescent="0.25">
      <c r="A786" s="384" t="s">
        <v>726</v>
      </c>
      <c r="B786" s="417" t="s">
        <v>189</v>
      </c>
      <c r="C786" s="416">
        <v>96.307500000000005</v>
      </c>
      <c r="D786" s="416">
        <v>8.75</v>
      </c>
      <c r="E786" s="429" t="s">
        <v>482</v>
      </c>
      <c r="F786" s="416">
        <v>11.3</v>
      </c>
      <c r="G786" s="416">
        <v>11.7879192966254</v>
      </c>
      <c r="H786" s="417" t="s">
        <v>197</v>
      </c>
      <c r="I786" s="418">
        <v>71067.25</v>
      </c>
      <c r="J786" s="418">
        <v>71067.25</v>
      </c>
      <c r="K786" s="418">
        <v>68443.11</v>
      </c>
      <c r="L786" s="385">
        <v>1</v>
      </c>
    </row>
    <row r="787" spans="1:12" s="383" customFormat="1" ht="15" x14ac:dyDescent="0.25">
      <c r="A787" s="384" t="s">
        <v>726</v>
      </c>
      <c r="B787" s="417" t="s">
        <v>189</v>
      </c>
      <c r="C787" s="416">
        <v>96.840900000000005</v>
      </c>
      <c r="D787" s="416">
        <v>8.75</v>
      </c>
      <c r="E787" s="429" t="s">
        <v>804</v>
      </c>
      <c r="F787" s="416">
        <v>11.3</v>
      </c>
      <c r="G787" s="416">
        <v>11.7879192966254</v>
      </c>
      <c r="H787" s="417" t="s">
        <v>197</v>
      </c>
      <c r="I787" s="418">
        <v>71067.25</v>
      </c>
      <c r="J787" s="418">
        <v>71067.25</v>
      </c>
      <c r="K787" s="418">
        <v>68822.179999999993</v>
      </c>
      <c r="L787" s="385">
        <v>1</v>
      </c>
    </row>
    <row r="788" spans="1:12" s="383" customFormat="1" ht="15" x14ac:dyDescent="0.25">
      <c r="A788" s="384" t="s">
        <v>726</v>
      </c>
      <c r="B788" s="417" t="s">
        <v>189</v>
      </c>
      <c r="C788" s="416">
        <v>97.389399999999995</v>
      </c>
      <c r="D788" s="416">
        <v>8.75</v>
      </c>
      <c r="E788" s="429" t="s">
        <v>818</v>
      </c>
      <c r="F788" s="416">
        <v>11.3</v>
      </c>
      <c r="G788" s="416">
        <v>11.7879192966254</v>
      </c>
      <c r="H788" s="417" t="s">
        <v>197</v>
      </c>
      <c r="I788" s="418">
        <v>71067.25</v>
      </c>
      <c r="J788" s="418">
        <v>71067.25</v>
      </c>
      <c r="K788" s="418">
        <v>69211.95</v>
      </c>
      <c r="L788" s="385">
        <v>1</v>
      </c>
    </row>
    <row r="789" spans="1:12" s="383" customFormat="1" ht="15" x14ac:dyDescent="0.25">
      <c r="A789" s="384" t="s">
        <v>726</v>
      </c>
      <c r="B789" s="417" t="s">
        <v>189</v>
      </c>
      <c r="C789" s="416">
        <v>97.953299999999999</v>
      </c>
      <c r="D789" s="416">
        <v>8.75</v>
      </c>
      <c r="E789" s="429" t="s">
        <v>315</v>
      </c>
      <c r="F789" s="416">
        <v>11.3</v>
      </c>
      <c r="G789" s="416">
        <v>11.7879192966254</v>
      </c>
      <c r="H789" s="417" t="s">
        <v>197</v>
      </c>
      <c r="I789" s="418">
        <v>71067.25</v>
      </c>
      <c r="J789" s="418">
        <v>71067.25</v>
      </c>
      <c r="K789" s="418">
        <v>69612.740000000005</v>
      </c>
      <c r="L789" s="385">
        <v>1</v>
      </c>
    </row>
    <row r="790" spans="1:12" s="383" customFormat="1" ht="15" x14ac:dyDescent="0.25">
      <c r="A790" s="384" t="s">
        <v>726</v>
      </c>
      <c r="B790" s="417" t="s">
        <v>189</v>
      </c>
      <c r="C790" s="416">
        <v>98.533199999999994</v>
      </c>
      <c r="D790" s="416">
        <v>8.75</v>
      </c>
      <c r="E790" s="429" t="s">
        <v>473</v>
      </c>
      <c r="F790" s="416">
        <v>11.3</v>
      </c>
      <c r="G790" s="416">
        <v>11.7879192966254</v>
      </c>
      <c r="H790" s="417" t="s">
        <v>197</v>
      </c>
      <c r="I790" s="418">
        <v>71067.25</v>
      </c>
      <c r="J790" s="418">
        <v>71067.25</v>
      </c>
      <c r="K790" s="418">
        <v>70024.850000000006</v>
      </c>
      <c r="L790" s="385">
        <v>1</v>
      </c>
    </row>
    <row r="791" spans="1:12" s="383" customFormat="1" ht="15" x14ac:dyDescent="0.25">
      <c r="A791" s="384" t="s">
        <v>726</v>
      </c>
      <c r="B791" s="417" t="s">
        <v>189</v>
      </c>
      <c r="C791" s="416">
        <v>99.129499999999993</v>
      </c>
      <c r="D791" s="416">
        <v>8.75</v>
      </c>
      <c r="E791" s="429" t="s">
        <v>475</v>
      </c>
      <c r="F791" s="416">
        <v>11.3</v>
      </c>
      <c r="G791" s="416">
        <v>11.7879192966254</v>
      </c>
      <c r="H791" s="417" t="s">
        <v>197</v>
      </c>
      <c r="I791" s="418">
        <v>71067.25</v>
      </c>
      <c r="J791" s="418">
        <v>71067.25</v>
      </c>
      <c r="K791" s="418">
        <v>70448.61</v>
      </c>
      <c r="L791" s="385">
        <v>1</v>
      </c>
    </row>
    <row r="792" spans="1:12" s="383" customFormat="1" ht="15" x14ac:dyDescent="0.25">
      <c r="A792" s="384" t="s">
        <v>726</v>
      </c>
      <c r="B792" s="417" t="s">
        <v>189</v>
      </c>
      <c r="C792" s="416">
        <v>99.742599999999996</v>
      </c>
      <c r="D792" s="416">
        <v>8.75</v>
      </c>
      <c r="E792" s="429" t="s">
        <v>282</v>
      </c>
      <c r="F792" s="416">
        <v>11.3</v>
      </c>
      <c r="G792" s="416">
        <v>11.7879192966254</v>
      </c>
      <c r="H792" s="417" t="s">
        <v>197</v>
      </c>
      <c r="I792" s="418">
        <v>71067.25</v>
      </c>
      <c r="J792" s="418">
        <v>71067.25</v>
      </c>
      <c r="K792" s="418">
        <v>70884.33</v>
      </c>
      <c r="L792" s="385">
        <v>1</v>
      </c>
    </row>
    <row r="793" spans="1:12" s="383" customFormat="1" ht="15" x14ac:dyDescent="0.25">
      <c r="A793" s="384" t="s">
        <v>230</v>
      </c>
      <c r="B793" s="417" t="s">
        <v>189</v>
      </c>
      <c r="C793" s="416">
        <v>93.843199999999996</v>
      </c>
      <c r="D793" s="416">
        <v>9</v>
      </c>
      <c r="E793" s="429" t="s">
        <v>310</v>
      </c>
      <c r="F793" s="416">
        <v>11.5</v>
      </c>
      <c r="G793" s="416">
        <v>12.0055112893066</v>
      </c>
      <c r="H793" s="417" t="s">
        <v>197</v>
      </c>
      <c r="I793" s="418">
        <v>167400</v>
      </c>
      <c r="J793" s="418">
        <v>167400</v>
      </c>
      <c r="K793" s="418">
        <v>157093.57</v>
      </c>
      <c r="L793" s="385">
        <v>1</v>
      </c>
    </row>
    <row r="794" spans="1:12" s="383" customFormat="1" ht="15" x14ac:dyDescent="0.25">
      <c r="A794" s="384" t="s">
        <v>230</v>
      </c>
      <c r="B794" s="417" t="s">
        <v>189</v>
      </c>
      <c r="C794" s="416">
        <v>93.847999999999999</v>
      </c>
      <c r="D794" s="416">
        <v>9</v>
      </c>
      <c r="E794" s="429" t="s">
        <v>552</v>
      </c>
      <c r="F794" s="416">
        <v>11.5</v>
      </c>
      <c r="G794" s="416">
        <v>12.0055112893066</v>
      </c>
      <c r="H794" s="417" t="s">
        <v>197</v>
      </c>
      <c r="I794" s="418">
        <v>121365</v>
      </c>
      <c r="J794" s="418">
        <v>121365</v>
      </c>
      <c r="K794" s="418">
        <v>113898.6</v>
      </c>
      <c r="L794" s="385">
        <v>1</v>
      </c>
    </row>
    <row r="795" spans="1:12" s="383" customFormat="1" ht="15" x14ac:dyDescent="0.25">
      <c r="A795" s="384" t="s">
        <v>230</v>
      </c>
      <c r="B795" s="417" t="s">
        <v>189</v>
      </c>
      <c r="C795" s="416">
        <v>94.291399999999996</v>
      </c>
      <c r="D795" s="416">
        <v>9</v>
      </c>
      <c r="E795" s="429" t="s">
        <v>819</v>
      </c>
      <c r="F795" s="416">
        <v>11.5</v>
      </c>
      <c r="G795" s="416">
        <v>12.0055112893066</v>
      </c>
      <c r="H795" s="417" t="s">
        <v>197</v>
      </c>
      <c r="I795" s="418">
        <v>166600</v>
      </c>
      <c r="J795" s="418">
        <v>166600</v>
      </c>
      <c r="K795" s="418">
        <v>157089.47</v>
      </c>
      <c r="L795" s="385">
        <v>1</v>
      </c>
    </row>
    <row r="796" spans="1:12" s="383" customFormat="1" ht="15" x14ac:dyDescent="0.25">
      <c r="A796" s="384" t="s">
        <v>230</v>
      </c>
      <c r="B796" s="417" t="s">
        <v>189</v>
      </c>
      <c r="C796" s="416">
        <v>94.296300000000002</v>
      </c>
      <c r="D796" s="416">
        <v>9</v>
      </c>
      <c r="E796" s="429" t="s">
        <v>419</v>
      </c>
      <c r="F796" s="416">
        <v>11.5</v>
      </c>
      <c r="G796" s="416">
        <v>12.0055112893066</v>
      </c>
      <c r="H796" s="417" t="s">
        <v>197</v>
      </c>
      <c r="I796" s="418">
        <v>120785</v>
      </c>
      <c r="J796" s="418">
        <v>120785</v>
      </c>
      <c r="K796" s="418">
        <v>113895.78</v>
      </c>
      <c r="L796" s="385">
        <v>1</v>
      </c>
    </row>
    <row r="797" spans="1:12" s="383" customFormat="1" ht="15" x14ac:dyDescent="0.25">
      <c r="A797" s="384" t="s">
        <v>230</v>
      </c>
      <c r="B797" s="417" t="s">
        <v>189</v>
      </c>
      <c r="C797" s="416">
        <v>94.752499999999998</v>
      </c>
      <c r="D797" s="416">
        <v>9</v>
      </c>
      <c r="E797" s="429" t="s">
        <v>820</v>
      </c>
      <c r="F797" s="416">
        <v>11.5</v>
      </c>
      <c r="G797" s="416">
        <v>12.0055112893066</v>
      </c>
      <c r="H797" s="417" t="s">
        <v>197</v>
      </c>
      <c r="I797" s="418">
        <v>166600</v>
      </c>
      <c r="J797" s="418">
        <v>166600</v>
      </c>
      <c r="K797" s="418">
        <v>157857.60000000001</v>
      </c>
      <c r="L797" s="385">
        <v>1</v>
      </c>
    </row>
    <row r="798" spans="1:12" s="383" customFormat="1" ht="15" x14ac:dyDescent="0.25">
      <c r="A798" s="384" t="s">
        <v>230</v>
      </c>
      <c r="B798" s="417" t="s">
        <v>189</v>
      </c>
      <c r="C798" s="416">
        <v>94.757499999999993</v>
      </c>
      <c r="D798" s="416">
        <v>9</v>
      </c>
      <c r="E798" s="429" t="s">
        <v>821</v>
      </c>
      <c r="F798" s="416">
        <v>11.5</v>
      </c>
      <c r="G798" s="416">
        <v>12.0055112893066</v>
      </c>
      <c r="H798" s="417" t="s">
        <v>197</v>
      </c>
      <c r="I798" s="418">
        <v>120785</v>
      </c>
      <c r="J798" s="418">
        <v>120785</v>
      </c>
      <c r="K798" s="418">
        <v>114452.84</v>
      </c>
      <c r="L798" s="385">
        <v>1</v>
      </c>
    </row>
    <row r="799" spans="1:12" s="383" customFormat="1" ht="15" x14ac:dyDescent="0.25">
      <c r="A799" s="384" t="s">
        <v>230</v>
      </c>
      <c r="B799" s="417" t="s">
        <v>189</v>
      </c>
      <c r="C799" s="416">
        <v>95.226799999999997</v>
      </c>
      <c r="D799" s="416">
        <v>9</v>
      </c>
      <c r="E799" s="429" t="s">
        <v>822</v>
      </c>
      <c r="F799" s="416">
        <v>11.5</v>
      </c>
      <c r="G799" s="416">
        <v>12.0055112893066</v>
      </c>
      <c r="H799" s="417" t="s">
        <v>197</v>
      </c>
      <c r="I799" s="418">
        <v>166600</v>
      </c>
      <c r="J799" s="418">
        <v>166600</v>
      </c>
      <c r="K799" s="418">
        <v>158647.79999999999</v>
      </c>
      <c r="L799" s="385">
        <v>1</v>
      </c>
    </row>
    <row r="800" spans="1:12" s="383" customFormat="1" ht="15" x14ac:dyDescent="0.25">
      <c r="A800" s="384" t="s">
        <v>230</v>
      </c>
      <c r="B800" s="417" t="s">
        <v>189</v>
      </c>
      <c r="C800" s="416">
        <v>95.231999999999999</v>
      </c>
      <c r="D800" s="416">
        <v>9</v>
      </c>
      <c r="E800" s="429" t="s">
        <v>823</v>
      </c>
      <c r="F800" s="416">
        <v>11.5</v>
      </c>
      <c r="G800" s="416">
        <v>12.0055112893066</v>
      </c>
      <c r="H800" s="417" t="s">
        <v>197</v>
      </c>
      <c r="I800" s="418">
        <v>120785</v>
      </c>
      <c r="J800" s="418">
        <v>120785</v>
      </c>
      <c r="K800" s="418">
        <v>115025.92</v>
      </c>
      <c r="L800" s="385">
        <v>1</v>
      </c>
    </row>
    <row r="801" spans="1:12" s="383" customFormat="1" ht="15" x14ac:dyDescent="0.25">
      <c r="A801" s="384" t="s">
        <v>230</v>
      </c>
      <c r="B801" s="417" t="s">
        <v>189</v>
      </c>
      <c r="C801" s="416">
        <v>95.714699999999993</v>
      </c>
      <c r="D801" s="416">
        <v>9</v>
      </c>
      <c r="E801" s="429" t="s">
        <v>439</v>
      </c>
      <c r="F801" s="416">
        <v>11.5</v>
      </c>
      <c r="G801" s="416">
        <v>12.0055112893066</v>
      </c>
      <c r="H801" s="417" t="s">
        <v>197</v>
      </c>
      <c r="I801" s="418">
        <v>166600</v>
      </c>
      <c r="J801" s="418">
        <v>166600</v>
      </c>
      <c r="K801" s="418">
        <v>159460.72</v>
      </c>
      <c r="L801" s="385">
        <v>1</v>
      </c>
    </row>
    <row r="802" spans="1:12" s="383" customFormat="1" ht="15" x14ac:dyDescent="0.25">
      <c r="A802" s="384" t="s">
        <v>230</v>
      </c>
      <c r="B802" s="417" t="s">
        <v>189</v>
      </c>
      <c r="C802" s="416">
        <v>95.720100000000002</v>
      </c>
      <c r="D802" s="416">
        <v>9</v>
      </c>
      <c r="E802" s="429" t="s">
        <v>824</v>
      </c>
      <c r="F802" s="416">
        <v>11.5</v>
      </c>
      <c r="G802" s="416">
        <v>12.0055112893066</v>
      </c>
      <c r="H802" s="417" t="s">
        <v>197</v>
      </c>
      <c r="I802" s="418">
        <v>120785</v>
      </c>
      <c r="J802" s="418">
        <v>120785</v>
      </c>
      <c r="K802" s="418">
        <v>115615.47</v>
      </c>
      <c r="L802" s="385">
        <v>1</v>
      </c>
    </row>
    <row r="803" spans="1:12" s="383" customFormat="1" ht="15" x14ac:dyDescent="0.25">
      <c r="A803" s="384" t="s">
        <v>230</v>
      </c>
      <c r="B803" s="417" t="s">
        <v>189</v>
      </c>
      <c r="C803" s="416">
        <v>96.216700000000003</v>
      </c>
      <c r="D803" s="416">
        <v>9</v>
      </c>
      <c r="E803" s="429" t="s">
        <v>444</v>
      </c>
      <c r="F803" s="416">
        <v>11.5</v>
      </c>
      <c r="G803" s="416">
        <v>12.0055112893066</v>
      </c>
      <c r="H803" s="417" t="s">
        <v>197</v>
      </c>
      <c r="I803" s="418">
        <v>166600</v>
      </c>
      <c r="J803" s="418">
        <v>166600</v>
      </c>
      <c r="K803" s="418">
        <v>160297.01999999999</v>
      </c>
      <c r="L803" s="385">
        <v>1</v>
      </c>
    </row>
    <row r="804" spans="1:12" s="383" customFormat="1" ht="15" x14ac:dyDescent="0.25">
      <c r="A804" s="384" t="s">
        <v>230</v>
      </c>
      <c r="B804" s="417" t="s">
        <v>189</v>
      </c>
      <c r="C804" s="416">
        <v>96.222200000000001</v>
      </c>
      <c r="D804" s="416">
        <v>9</v>
      </c>
      <c r="E804" s="429" t="s">
        <v>414</v>
      </c>
      <c r="F804" s="416">
        <v>11.5</v>
      </c>
      <c r="G804" s="416">
        <v>12.0055112893066</v>
      </c>
      <c r="H804" s="417" t="s">
        <v>197</v>
      </c>
      <c r="I804" s="418">
        <v>120785</v>
      </c>
      <c r="J804" s="418">
        <v>120785</v>
      </c>
      <c r="K804" s="418">
        <v>116221.97</v>
      </c>
      <c r="L804" s="385">
        <v>1</v>
      </c>
    </row>
    <row r="805" spans="1:12" s="383" customFormat="1" ht="15" x14ac:dyDescent="0.25">
      <c r="A805" s="384" t="s">
        <v>230</v>
      </c>
      <c r="B805" s="417" t="s">
        <v>189</v>
      </c>
      <c r="C805" s="416">
        <v>96.733099999999993</v>
      </c>
      <c r="D805" s="416">
        <v>9</v>
      </c>
      <c r="E805" s="429" t="s">
        <v>825</v>
      </c>
      <c r="F805" s="416">
        <v>11.5</v>
      </c>
      <c r="G805" s="416">
        <v>12.0055112893066</v>
      </c>
      <c r="H805" s="417" t="s">
        <v>197</v>
      </c>
      <c r="I805" s="418">
        <v>166600</v>
      </c>
      <c r="J805" s="418">
        <v>166600</v>
      </c>
      <c r="K805" s="418">
        <v>161157.35</v>
      </c>
      <c r="L805" s="385">
        <v>1</v>
      </c>
    </row>
    <row r="806" spans="1:12" s="383" customFormat="1" ht="15" x14ac:dyDescent="0.25">
      <c r="A806" s="384" t="s">
        <v>230</v>
      </c>
      <c r="B806" s="417" t="s">
        <v>189</v>
      </c>
      <c r="C806" s="416">
        <v>96.738799999999998</v>
      </c>
      <c r="D806" s="416">
        <v>9</v>
      </c>
      <c r="E806" s="429" t="s">
        <v>826</v>
      </c>
      <c r="F806" s="416">
        <v>11.5</v>
      </c>
      <c r="G806" s="416">
        <v>12.0055112893066</v>
      </c>
      <c r="H806" s="417" t="s">
        <v>197</v>
      </c>
      <c r="I806" s="418">
        <v>120785</v>
      </c>
      <c r="J806" s="418">
        <v>120785</v>
      </c>
      <c r="K806" s="418">
        <v>116845.92</v>
      </c>
      <c r="L806" s="385">
        <v>1</v>
      </c>
    </row>
    <row r="807" spans="1:12" s="383" customFormat="1" ht="15" x14ac:dyDescent="0.25">
      <c r="A807" s="384" t="s">
        <v>230</v>
      </c>
      <c r="B807" s="417" t="s">
        <v>189</v>
      </c>
      <c r="C807" s="416">
        <v>97.264399999999995</v>
      </c>
      <c r="D807" s="416">
        <v>9</v>
      </c>
      <c r="E807" s="429" t="s">
        <v>442</v>
      </c>
      <c r="F807" s="416">
        <v>11.5</v>
      </c>
      <c r="G807" s="416">
        <v>12.0055112893066</v>
      </c>
      <c r="H807" s="417" t="s">
        <v>197</v>
      </c>
      <c r="I807" s="418">
        <v>166600</v>
      </c>
      <c r="J807" s="418">
        <v>166600</v>
      </c>
      <c r="K807" s="418">
        <v>162042.42000000001</v>
      </c>
      <c r="L807" s="385">
        <v>1</v>
      </c>
    </row>
    <row r="808" spans="1:12" s="383" customFormat="1" ht="15" x14ac:dyDescent="0.25">
      <c r="A808" s="384" t="s">
        <v>230</v>
      </c>
      <c r="B808" s="417" t="s">
        <v>189</v>
      </c>
      <c r="C808" s="416">
        <v>97.270200000000003</v>
      </c>
      <c r="D808" s="416">
        <v>9</v>
      </c>
      <c r="E808" s="429" t="s">
        <v>827</v>
      </c>
      <c r="F808" s="416">
        <v>11.5</v>
      </c>
      <c r="G808" s="416">
        <v>12.0055112893066</v>
      </c>
      <c r="H808" s="417" t="s">
        <v>197</v>
      </c>
      <c r="I808" s="418">
        <v>120785</v>
      </c>
      <c r="J808" s="418">
        <v>120785</v>
      </c>
      <c r="K808" s="418">
        <v>117487.79</v>
      </c>
      <c r="L808" s="385">
        <v>1</v>
      </c>
    </row>
    <row r="809" spans="1:12" s="383" customFormat="1" ht="15" x14ac:dyDescent="0.25">
      <c r="A809" s="384" t="s">
        <v>230</v>
      </c>
      <c r="B809" s="417" t="s">
        <v>189</v>
      </c>
      <c r="C809" s="416">
        <v>97.616500000000002</v>
      </c>
      <c r="D809" s="416">
        <v>9</v>
      </c>
      <c r="E809" s="429" t="s">
        <v>828</v>
      </c>
      <c r="F809" s="416">
        <v>10.25</v>
      </c>
      <c r="G809" s="416">
        <v>10.650758059097299</v>
      </c>
      <c r="H809" s="417" t="s">
        <v>197</v>
      </c>
      <c r="I809" s="418">
        <v>100000</v>
      </c>
      <c r="J809" s="418">
        <v>100000</v>
      </c>
      <c r="K809" s="418">
        <v>97616.51</v>
      </c>
      <c r="L809" s="385">
        <v>1</v>
      </c>
    </row>
    <row r="810" spans="1:12" s="383" customFormat="1" ht="15" x14ac:dyDescent="0.25">
      <c r="A810" s="384" t="s">
        <v>230</v>
      </c>
      <c r="B810" s="417" t="s">
        <v>189</v>
      </c>
      <c r="C810" s="416">
        <v>97.810900000000004</v>
      </c>
      <c r="D810" s="416">
        <v>9</v>
      </c>
      <c r="E810" s="429" t="s">
        <v>829</v>
      </c>
      <c r="F810" s="416">
        <v>11.5</v>
      </c>
      <c r="G810" s="416">
        <v>12.0055112893066</v>
      </c>
      <c r="H810" s="417" t="s">
        <v>197</v>
      </c>
      <c r="I810" s="418">
        <v>166600</v>
      </c>
      <c r="J810" s="418">
        <v>166600</v>
      </c>
      <c r="K810" s="418">
        <v>162952.94</v>
      </c>
      <c r="L810" s="385">
        <v>1</v>
      </c>
    </row>
    <row r="811" spans="1:12" s="383" customFormat="1" ht="15" x14ac:dyDescent="0.25">
      <c r="A811" s="384" t="s">
        <v>230</v>
      </c>
      <c r="B811" s="417" t="s">
        <v>189</v>
      </c>
      <c r="C811" s="416">
        <v>97.816900000000004</v>
      </c>
      <c r="D811" s="416">
        <v>9</v>
      </c>
      <c r="E811" s="429" t="s">
        <v>443</v>
      </c>
      <c r="F811" s="416">
        <v>11.5</v>
      </c>
      <c r="G811" s="416">
        <v>12.0055112893066</v>
      </c>
      <c r="H811" s="417" t="s">
        <v>197</v>
      </c>
      <c r="I811" s="418">
        <v>120785</v>
      </c>
      <c r="J811" s="418">
        <v>120785</v>
      </c>
      <c r="K811" s="418">
        <v>118148.13</v>
      </c>
      <c r="L811" s="385">
        <v>1</v>
      </c>
    </row>
    <row r="812" spans="1:12" s="383" customFormat="1" ht="15" x14ac:dyDescent="0.25">
      <c r="A812" s="384" t="s">
        <v>230</v>
      </c>
      <c r="B812" s="417" t="s">
        <v>189</v>
      </c>
      <c r="C812" s="416">
        <v>98.373099999999994</v>
      </c>
      <c r="D812" s="416">
        <v>9</v>
      </c>
      <c r="E812" s="429" t="s">
        <v>618</v>
      </c>
      <c r="F812" s="416">
        <v>11.5</v>
      </c>
      <c r="G812" s="416">
        <v>12.0055112893066</v>
      </c>
      <c r="H812" s="417" t="s">
        <v>197</v>
      </c>
      <c r="I812" s="418">
        <v>166600</v>
      </c>
      <c r="J812" s="418">
        <v>166600</v>
      </c>
      <c r="K812" s="418">
        <v>163889.64000000001</v>
      </c>
      <c r="L812" s="385">
        <v>1</v>
      </c>
    </row>
    <row r="813" spans="1:12" s="383" customFormat="1" ht="15" x14ac:dyDescent="0.25">
      <c r="A813" s="384" t="s">
        <v>230</v>
      </c>
      <c r="B813" s="417" t="s">
        <v>189</v>
      </c>
      <c r="C813" s="416">
        <v>98.379300000000001</v>
      </c>
      <c r="D813" s="416">
        <v>9</v>
      </c>
      <c r="E813" s="429" t="s">
        <v>342</v>
      </c>
      <c r="F813" s="416">
        <v>11.5</v>
      </c>
      <c r="G813" s="416">
        <v>12.0055112893066</v>
      </c>
      <c r="H813" s="417" t="s">
        <v>197</v>
      </c>
      <c r="I813" s="418">
        <v>120785</v>
      </c>
      <c r="J813" s="418">
        <v>120785</v>
      </c>
      <c r="K813" s="418">
        <v>118827.45</v>
      </c>
      <c r="L813" s="385">
        <v>1</v>
      </c>
    </row>
    <row r="814" spans="1:12" s="383" customFormat="1" ht="15" x14ac:dyDescent="0.25">
      <c r="A814" s="384" t="s">
        <v>230</v>
      </c>
      <c r="B814" s="417" t="s">
        <v>189</v>
      </c>
      <c r="C814" s="416">
        <v>98.951499999999996</v>
      </c>
      <c r="D814" s="416">
        <v>9</v>
      </c>
      <c r="E814" s="429" t="s">
        <v>319</v>
      </c>
      <c r="F814" s="416">
        <v>11.5</v>
      </c>
      <c r="G814" s="416">
        <v>12.0055112893066</v>
      </c>
      <c r="H814" s="417" t="s">
        <v>197</v>
      </c>
      <c r="I814" s="418">
        <v>166600</v>
      </c>
      <c r="J814" s="418">
        <v>166600</v>
      </c>
      <c r="K814" s="418">
        <v>164853.26</v>
      </c>
      <c r="L814" s="385">
        <v>1</v>
      </c>
    </row>
    <row r="815" spans="1:12" s="383" customFormat="1" ht="15" x14ac:dyDescent="0.25">
      <c r="A815" s="384" t="s">
        <v>230</v>
      </c>
      <c r="B815" s="417" t="s">
        <v>189</v>
      </c>
      <c r="C815" s="416">
        <v>98.957899999999995</v>
      </c>
      <c r="D815" s="416">
        <v>9</v>
      </c>
      <c r="E815" s="429" t="s">
        <v>830</v>
      </c>
      <c r="F815" s="416">
        <v>11.5</v>
      </c>
      <c r="G815" s="416">
        <v>12.0055112893066</v>
      </c>
      <c r="H815" s="417" t="s">
        <v>197</v>
      </c>
      <c r="I815" s="418">
        <v>120785</v>
      </c>
      <c r="J815" s="418">
        <v>120785</v>
      </c>
      <c r="K815" s="418">
        <v>119526.29</v>
      </c>
      <c r="L815" s="385">
        <v>1</v>
      </c>
    </row>
    <row r="816" spans="1:12" s="289" customFormat="1" ht="15.6" x14ac:dyDescent="0.25">
      <c r="A816" s="384" t="s">
        <v>230</v>
      </c>
      <c r="B816" s="417" t="s">
        <v>189</v>
      </c>
      <c r="C816" s="416">
        <v>99.546599999999998</v>
      </c>
      <c r="D816" s="416">
        <v>9</v>
      </c>
      <c r="E816" s="429" t="s">
        <v>478</v>
      </c>
      <c r="F816" s="416">
        <v>11.5</v>
      </c>
      <c r="G816" s="416">
        <v>12.0055112893066</v>
      </c>
      <c r="H816" s="417" t="s">
        <v>197</v>
      </c>
      <c r="I816" s="418">
        <v>166600</v>
      </c>
      <c r="J816" s="418">
        <v>166600</v>
      </c>
      <c r="K816" s="418">
        <v>165844.59</v>
      </c>
      <c r="L816" s="385">
        <v>1</v>
      </c>
    </row>
    <row r="817" spans="1:12" s="289" customFormat="1" ht="15.6" x14ac:dyDescent="0.25">
      <c r="A817" s="384" t="s">
        <v>230</v>
      </c>
      <c r="B817" s="417" t="s">
        <v>189</v>
      </c>
      <c r="C817" s="416">
        <v>99.553100000000001</v>
      </c>
      <c r="D817" s="416">
        <v>9</v>
      </c>
      <c r="E817" s="429" t="s">
        <v>831</v>
      </c>
      <c r="F817" s="416">
        <v>11.5</v>
      </c>
      <c r="G817" s="416">
        <v>12.0055112893066</v>
      </c>
      <c r="H817" s="417" t="s">
        <v>197</v>
      </c>
      <c r="I817" s="418">
        <v>120785</v>
      </c>
      <c r="J817" s="418">
        <v>120785</v>
      </c>
      <c r="K817" s="418">
        <v>120245.23</v>
      </c>
      <c r="L817" s="385">
        <v>1</v>
      </c>
    </row>
    <row r="818" spans="1:12" s="383" customFormat="1" ht="15.6" x14ac:dyDescent="0.3">
      <c r="A818" s="386" t="s">
        <v>195</v>
      </c>
      <c r="B818" s="421" t="s">
        <v>195</v>
      </c>
      <c r="C818" s="420" t="s">
        <v>195</v>
      </c>
      <c r="D818" s="420" t="s">
        <v>195</v>
      </c>
      <c r="E818" s="430" t="s">
        <v>195</v>
      </c>
      <c r="F818" s="420" t="s">
        <v>195</v>
      </c>
      <c r="G818" s="420" t="s">
        <v>195</v>
      </c>
      <c r="H818" s="421" t="s">
        <v>195</v>
      </c>
      <c r="I818" s="422">
        <v>14379910.18</v>
      </c>
      <c r="J818" s="422">
        <v>14379910.18</v>
      </c>
      <c r="K818" s="422">
        <v>13975393.470000001</v>
      </c>
      <c r="L818" s="387">
        <v>182</v>
      </c>
    </row>
    <row r="819" spans="1:12" s="383" customFormat="1" ht="15.6" x14ac:dyDescent="0.3">
      <c r="A819" s="386" t="s">
        <v>131</v>
      </c>
      <c r="B819" s="421"/>
      <c r="C819" s="420"/>
      <c r="D819" s="420"/>
      <c r="E819" s="430"/>
      <c r="F819" s="420"/>
      <c r="G819" s="420"/>
      <c r="H819" s="421"/>
      <c r="I819" s="422"/>
      <c r="J819" s="422"/>
      <c r="K819" s="422"/>
      <c r="L819" s="387"/>
    </row>
    <row r="820" spans="1:12" s="383" customFormat="1" ht="15" x14ac:dyDescent="0.25">
      <c r="A820" s="384" t="s">
        <v>832</v>
      </c>
      <c r="B820" s="417" t="s">
        <v>189</v>
      </c>
      <c r="C820" s="416">
        <v>95.250699999999995</v>
      </c>
      <c r="D820" s="416"/>
      <c r="E820" s="429" t="s">
        <v>192</v>
      </c>
      <c r="F820" s="416">
        <v>5</v>
      </c>
      <c r="G820" s="416">
        <v>5.0003416064632003</v>
      </c>
      <c r="H820" s="417" t="s">
        <v>190</v>
      </c>
      <c r="I820" s="418">
        <v>5000000</v>
      </c>
      <c r="J820" s="418">
        <v>5000000</v>
      </c>
      <c r="K820" s="418">
        <v>4762534.7300000004</v>
      </c>
      <c r="L820" s="385">
        <v>2</v>
      </c>
    </row>
    <row r="821" spans="1:12" s="383" customFormat="1" ht="15" x14ac:dyDescent="0.25">
      <c r="A821" s="384" t="s">
        <v>464</v>
      </c>
      <c r="B821" s="417" t="s">
        <v>189</v>
      </c>
      <c r="C821" s="416">
        <v>91.346199999999996</v>
      </c>
      <c r="D821" s="416"/>
      <c r="E821" s="429" t="s">
        <v>192</v>
      </c>
      <c r="F821" s="416">
        <v>9.5</v>
      </c>
      <c r="G821" s="416">
        <v>9.5012157668339992</v>
      </c>
      <c r="H821" s="417" t="s">
        <v>190</v>
      </c>
      <c r="I821" s="418">
        <v>420485</v>
      </c>
      <c r="J821" s="418">
        <v>420485</v>
      </c>
      <c r="K821" s="418">
        <v>384097.14</v>
      </c>
      <c r="L821" s="385">
        <v>12</v>
      </c>
    </row>
    <row r="822" spans="1:12" s="383" customFormat="1" ht="15" x14ac:dyDescent="0.25">
      <c r="A822" s="384" t="s">
        <v>464</v>
      </c>
      <c r="B822" s="417" t="s">
        <v>189</v>
      </c>
      <c r="C822" s="416">
        <v>91.368200000000002</v>
      </c>
      <c r="D822" s="416"/>
      <c r="E822" s="429" t="s">
        <v>212</v>
      </c>
      <c r="F822" s="416">
        <v>9.5</v>
      </c>
      <c r="G822" s="416">
        <v>9.5024319409442004</v>
      </c>
      <c r="H822" s="417" t="s">
        <v>190</v>
      </c>
      <c r="I822" s="418">
        <v>294112</v>
      </c>
      <c r="J822" s="418">
        <v>294112</v>
      </c>
      <c r="K822" s="418">
        <v>268724.96000000002</v>
      </c>
      <c r="L822" s="385">
        <v>1</v>
      </c>
    </row>
    <row r="823" spans="1:12" s="383" customFormat="1" ht="15" x14ac:dyDescent="0.25">
      <c r="A823" s="384" t="s">
        <v>464</v>
      </c>
      <c r="B823" s="417" t="s">
        <v>189</v>
      </c>
      <c r="C823" s="416">
        <v>91.390299999999996</v>
      </c>
      <c r="D823" s="416"/>
      <c r="E823" s="429" t="s">
        <v>213</v>
      </c>
      <c r="F823" s="416">
        <v>9.5</v>
      </c>
      <c r="G823" s="416">
        <v>9.5036485225583007</v>
      </c>
      <c r="H823" s="417" t="s">
        <v>190</v>
      </c>
      <c r="I823" s="418">
        <v>196109</v>
      </c>
      <c r="J823" s="418">
        <v>196109</v>
      </c>
      <c r="K823" s="418">
        <v>179224.55</v>
      </c>
      <c r="L823" s="385">
        <v>2</v>
      </c>
    </row>
    <row r="824" spans="1:12" s="383" customFormat="1" ht="15" x14ac:dyDescent="0.25">
      <c r="A824" s="384" t="s">
        <v>464</v>
      </c>
      <c r="B824" s="417" t="s">
        <v>189</v>
      </c>
      <c r="C824" s="416">
        <v>91.722099999999998</v>
      </c>
      <c r="D824" s="416"/>
      <c r="E824" s="429" t="s">
        <v>829</v>
      </c>
      <c r="F824" s="416">
        <v>9.5</v>
      </c>
      <c r="G824" s="416">
        <v>9.5219463027752997</v>
      </c>
      <c r="H824" s="417" t="s">
        <v>190</v>
      </c>
      <c r="I824" s="418">
        <v>1000000</v>
      </c>
      <c r="J824" s="418">
        <v>1000000</v>
      </c>
      <c r="K824" s="418">
        <v>917220.83</v>
      </c>
      <c r="L824" s="385">
        <v>2</v>
      </c>
    </row>
    <row r="825" spans="1:12" s="383" customFormat="1" ht="15" x14ac:dyDescent="0.25">
      <c r="A825" s="384" t="s">
        <v>464</v>
      </c>
      <c r="B825" s="417" t="s">
        <v>189</v>
      </c>
      <c r="C825" s="416">
        <v>92.843299999999999</v>
      </c>
      <c r="D825" s="416"/>
      <c r="E825" s="429" t="s">
        <v>339</v>
      </c>
      <c r="F825" s="416">
        <v>9.25</v>
      </c>
      <c r="G825" s="416">
        <v>9.3198851764558004</v>
      </c>
      <c r="H825" s="417" t="s">
        <v>190</v>
      </c>
      <c r="I825" s="418">
        <v>165564</v>
      </c>
      <c r="J825" s="418">
        <v>165564</v>
      </c>
      <c r="K825" s="418">
        <v>153715.12</v>
      </c>
      <c r="L825" s="385">
        <v>4</v>
      </c>
    </row>
    <row r="826" spans="1:12" s="383" customFormat="1" ht="15" x14ac:dyDescent="0.25">
      <c r="A826" s="384" t="s">
        <v>464</v>
      </c>
      <c r="B826" s="417" t="s">
        <v>189</v>
      </c>
      <c r="C826" s="416">
        <v>95.102199999999996</v>
      </c>
      <c r="D826" s="416"/>
      <c r="E826" s="429" t="s">
        <v>644</v>
      </c>
      <c r="F826" s="416">
        <v>9</v>
      </c>
      <c r="G826" s="416">
        <v>9.1725110825914005</v>
      </c>
      <c r="H826" s="417" t="s">
        <v>190</v>
      </c>
      <c r="I826" s="418">
        <v>67225</v>
      </c>
      <c r="J826" s="418">
        <v>67225</v>
      </c>
      <c r="K826" s="418">
        <v>63932.480000000003</v>
      </c>
      <c r="L826" s="385">
        <v>1</v>
      </c>
    </row>
    <row r="827" spans="1:12" s="383" customFormat="1" ht="15" x14ac:dyDescent="0.25">
      <c r="A827" s="384" t="s">
        <v>464</v>
      </c>
      <c r="B827" s="417" t="s">
        <v>189</v>
      </c>
      <c r="C827" s="416">
        <v>99.676100000000005</v>
      </c>
      <c r="D827" s="416"/>
      <c r="E827" s="429" t="s">
        <v>647</v>
      </c>
      <c r="F827" s="416">
        <v>9</v>
      </c>
      <c r="G827" s="416">
        <v>9.4014618240348007</v>
      </c>
      <c r="H827" s="417" t="s">
        <v>190</v>
      </c>
      <c r="I827" s="418">
        <v>54609</v>
      </c>
      <c r="J827" s="418">
        <v>54609</v>
      </c>
      <c r="K827" s="418">
        <v>54432.1</v>
      </c>
      <c r="L827" s="385">
        <v>1</v>
      </c>
    </row>
    <row r="828" spans="1:12" s="383" customFormat="1" ht="15" x14ac:dyDescent="0.25">
      <c r="A828" s="384" t="s">
        <v>464</v>
      </c>
      <c r="B828" s="417" t="s">
        <v>189</v>
      </c>
      <c r="C828" s="416">
        <v>99.750600000000006</v>
      </c>
      <c r="D828" s="416"/>
      <c r="E828" s="429" t="s">
        <v>833</v>
      </c>
      <c r="F828" s="416">
        <v>9</v>
      </c>
      <c r="G828" s="416">
        <v>9.4051400772861999</v>
      </c>
      <c r="H828" s="417" t="s">
        <v>190</v>
      </c>
      <c r="I828" s="418">
        <v>111752</v>
      </c>
      <c r="J828" s="418">
        <v>111752</v>
      </c>
      <c r="K828" s="418">
        <v>111473.33</v>
      </c>
      <c r="L828" s="385">
        <v>5</v>
      </c>
    </row>
    <row r="829" spans="1:12" s="383" customFormat="1" ht="15" x14ac:dyDescent="0.25">
      <c r="A829" s="384" t="s">
        <v>231</v>
      </c>
      <c r="B829" s="417" t="s">
        <v>189</v>
      </c>
      <c r="C829" s="416">
        <v>94.136099999999999</v>
      </c>
      <c r="D829" s="416"/>
      <c r="E829" s="429" t="s">
        <v>834</v>
      </c>
      <c r="F829" s="416">
        <v>9.75</v>
      </c>
      <c r="G829" s="416">
        <v>9.9201246997869994</v>
      </c>
      <c r="H829" s="417" t="s">
        <v>190</v>
      </c>
      <c r="I829" s="418">
        <v>25985</v>
      </c>
      <c r="J829" s="418">
        <v>25985</v>
      </c>
      <c r="K829" s="418">
        <v>24461.27</v>
      </c>
      <c r="L829" s="385">
        <v>1</v>
      </c>
    </row>
    <row r="830" spans="1:12" s="289" customFormat="1" ht="15.6" x14ac:dyDescent="0.25">
      <c r="A830" s="384" t="s">
        <v>231</v>
      </c>
      <c r="B830" s="417" t="s">
        <v>189</v>
      </c>
      <c r="C830" s="416">
        <v>95.417299999999997</v>
      </c>
      <c r="D830" s="416"/>
      <c r="E830" s="429" t="s">
        <v>202</v>
      </c>
      <c r="F830" s="416">
        <v>9.5</v>
      </c>
      <c r="G830" s="416">
        <v>9.7230404961009</v>
      </c>
      <c r="H830" s="417" t="s">
        <v>190</v>
      </c>
      <c r="I830" s="418">
        <v>11431</v>
      </c>
      <c r="J830" s="418">
        <v>11431</v>
      </c>
      <c r="K830" s="418">
        <v>10907.15</v>
      </c>
      <c r="L830" s="385">
        <v>1</v>
      </c>
    </row>
    <row r="831" spans="1:12" s="289" customFormat="1" ht="15.6" x14ac:dyDescent="0.25">
      <c r="A831" s="384" t="s">
        <v>231</v>
      </c>
      <c r="B831" s="417" t="s">
        <v>189</v>
      </c>
      <c r="C831" s="416">
        <v>95.441299999999998</v>
      </c>
      <c r="D831" s="416"/>
      <c r="E831" s="429" t="s">
        <v>199</v>
      </c>
      <c r="F831" s="416">
        <v>9.5</v>
      </c>
      <c r="G831" s="416">
        <v>9.7243325226188997</v>
      </c>
      <c r="H831" s="417" t="s">
        <v>190</v>
      </c>
      <c r="I831" s="418">
        <v>156051</v>
      </c>
      <c r="J831" s="418">
        <v>156051</v>
      </c>
      <c r="K831" s="418">
        <v>148937.18</v>
      </c>
      <c r="L831" s="385">
        <v>1</v>
      </c>
    </row>
    <row r="832" spans="1:12" s="383" customFormat="1" ht="15" x14ac:dyDescent="0.25">
      <c r="A832" s="384" t="s">
        <v>231</v>
      </c>
      <c r="B832" s="417" t="s">
        <v>189</v>
      </c>
      <c r="C832" s="416">
        <v>95.465400000000002</v>
      </c>
      <c r="D832" s="416"/>
      <c r="E832" s="429" t="s">
        <v>207</v>
      </c>
      <c r="F832" s="416">
        <v>9.5</v>
      </c>
      <c r="G832" s="416">
        <v>9.7256250000000009</v>
      </c>
      <c r="H832" s="417" t="s">
        <v>190</v>
      </c>
      <c r="I832" s="418">
        <v>170929</v>
      </c>
      <c r="J832" s="418">
        <v>170929</v>
      </c>
      <c r="K832" s="418">
        <v>163178.04</v>
      </c>
      <c r="L832" s="385">
        <v>6</v>
      </c>
    </row>
    <row r="833" spans="1:12" s="383" customFormat="1" ht="15" x14ac:dyDescent="0.25">
      <c r="A833" s="384" t="s">
        <v>402</v>
      </c>
      <c r="B833" s="417" t="s">
        <v>189</v>
      </c>
      <c r="C833" s="416">
        <v>90.932100000000005</v>
      </c>
      <c r="D833" s="416"/>
      <c r="E833" s="429" t="s">
        <v>192</v>
      </c>
      <c r="F833" s="416">
        <v>10</v>
      </c>
      <c r="G833" s="416">
        <v>10.0013450136257</v>
      </c>
      <c r="H833" s="417" t="s">
        <v>190</v>
      </c>
      <c r="I833" s="418">
        <v>538276</v>
      </c>
      <c r="J833" s="418">
        <v>538276</v>
      </c>
      <c r="K833" s="418">
        <v>489465.42</v>
      </c>
      <c r="L833" s="385">
        <v>10</v>
      </c>
    </row>
    <row r="834" spans="1:12" s="289" customFormat="1" ht="15.6" x14ac:dyDescent="0.25">
      <c r="A834" s="384" t="s">
        <v>402</v>
      </c>
      <c r="B834" s="417" t="s">
        <v>189</v>
      </c>
      <c r="C834" s="416">
        <v>90.977999999999994</v>
      </c>
      <c r="D834" s="416"/>
      <c r="E834" s="429" t="s">
        <v>213</v>
      </c>
      <c r="F834" s="416">
        <v>10</v>
      </c>
      <c r="G834" s="416">
        <v>10.004036460490299</v>
      </c>
      <c r="H834" s="417" t="s">
        <v>190</v>
      </c>
      <c r="I834" s="418">
        <v>154629</v>
      </c>
      <c r="J834" s="418">
        <v>154629</v>
      </c>
      <c r="K834" s="418">
        <v>140678.38</v>
      </c>
      <c r="L834" s="385">
        <v>4</v>
      </c>
    </row>
    <row r="835" spans="1:12" s="289" customFormat="1" ht="15.6" x14ac:dyDescent="0.25">
      <c r="A835" s="384" t="s">
        <v>402</v>
      </c>
      <c r="B835" s="417" t="s">
        <v>189</v>
      </c>
      <c r="C835" s="416">
        <v>90.977999999999994</v>
      </c>
      <c r="D835" s="416"/>
      <c r="E835" s="429" t="s">
        <v>213</v>
      </c>
      <c r="F835" s="416">
        <v>10</v>
      </c>
      <c r="G835" s="416">
        <v>10.004036460490299</v>
      </c>
      <c r="H835" s="417" t="s">
        <v>190</v>
      </c>
      <c r="I835" s="418">
        <v>32810</v>
      </c>
      <c r="J835" s="418">
        <v>32810</v>
      </c>
      <c r="K835" s="418">
        <v>29849.89</v>
      </c>
      <c r="L835" s="385">
        <v>1</v>
      </c>
    </row>
    <row r="836" spans="1:12" s="383" customFormat="1" ht="15" x14ac:dyDescent="0.25">
      <c r="A836" s="384" t="s">
        <v>402</v>
      </c>
      <c r="B836" s="417" t="s">
        <v>189</v>
      </c>
      <c r="C836" s="416">
        <v>91.070099999999996</v>
      </c>
      <c r="D836" s="416"/>
      <c r="E836" s="429" t="s">
        <v>348</v>
      </c>
      <c r="F836" s="416">
        <v>10</v>
      </c>
      <c r="G836" s="416">
        <v>10.0094250404597</v>
      </c>
      <c r="H836" s="417" t="s">
        <v>190</v>
      </c>
      <c r="I836" s="418">
        <v>15369</v>
      </c>
      <c r="J836" s="418">
        <v>15369</v>
      </c>
      <c r="K836" s="418">
        <v>13996.56</v>
      </c>
      <c r="L836" s="385">
        <v>1</v>
      </c>
    </row>
    <row r="837" spans="1:12" s="383" customFormat="1" ht="15" x14ac:dyDescent="0.25">
      <c r="A837" s="384" t="s">
        <v>402</v>
      </c>
      <c r="B837" s="417" t="s">
        <v>189</v>
      </c>
      <c r="C837" s="416">
        <v>93.325900000000004</v>
      </c>
      <c r="D837" s="416"/>
      <c r="E837" s="429" t="s">
        <v>249</v>
      </c>
      <c r="F837" s="416">
        <v>9.5</v>
      </c>
      <c r="G837" s="416">
        <v>9.6098244707497003</v>
      </c>
      <c r="H837" s="417" t="s">
        <v>190</v>
      </c>
      <c r="I837" s="418">
        <v>29257</v>
      </c>
      <c r="J837" s="418">
        <v>29257</v>
      </c>
      <c r="K837" s="418">
        <v>27304.36</v>
      </c>
      <c r="L837" s="385">
        <v>1</v>
      </c>
    </row>
    <row r="838" spans="1:12" s="383" customFormat="1" ht="15" x14ac:dyDescent="0.25">
      <c r="A838" s="384" t="s">
        <v>402</v>
      </c>
      <c r="B838" s="417" t="s">
        <v>189</v>
      </c>
      <c r="C838" s="416">
        <v>93.857500000000002</v>
      </c>
      <c r="D838" s="416"/>
      <c r="E838" s="429" t="s">
        <v>426</v>
      </c>
      <c r="F838" s="416">
        <v>9.5</v>
      </c>
      <c r="G838" s="416">
        <v>9.6387506018402007</v>
      </c>
      <c r="H838" s="417" t="s">
        <v>190</v>
      </c>
      <c r="I838" s="418">
        <v>13815</v>
      </c>
      <c r="J838" s="418">
        <v>13815</v>
      </c>
      <c r="K838" s="418">
        <v>12966.42</v>
      </c>
      <c r="L838" s="385">
        <v>1</v>
      </c>
    </row>
    <row r="839" spans="1:12" s="383" customFormat="1" ht="15" x14ac:dyDescent="0.25">
      <c r="A839" s="384" t="s">
        <v>402</v>
      </c>
      <c r="B839" s="417" t="s">
        <v>189</v>
      </c>
      <c r="C839" s="416">
        <v>93.9739</v>
      </c>
      <c r="D839" s="416"/>
      <c r="E839" s="429" t="s">
        <v>341</v>
      </c>
      <c r="F839" s="416">
        <v>9.5</v>
      </c>
      <c r="G839" s="416">
        <v>9.6450691472709007</v>
      </c>
      <c r="H839" s="417" t="s">
        <v>190</v>
      </c>
      <c r="I839" s="418">
        <v>356884</v>
      </c>
      <c r="J839" s="418">
        <v>356884</v>
      </c>
      <c r="K839" s="418">
        <v>335377.89</v>
      </c>
      <c r="L839" s="385">
        <v>3</v>
      </c>
    </row>
    <row r="840" spans="1:12" s="383" customFormat="1" ht="15" x14ac:dyDescent="0.25">
      <c r="A840" s="384" t="s">
        <v>402</v>
      </c>
      <c r="B840" s="417" t="s">
        <v>189</v>
      </c>
      <c r="C840" s="416">
        <v>94.020600000000002</v>
      </c>
      <c r="D840" s="416"/>
      <c r="E840" s="429" t="s">
        <v>835</v>
      </c>
      <c r="F840" s="416">
        <v>9.5</v>
      </c>
      <c r="G840" s="416">
        <v>9.6475996084401991</v>
      </c>
      <c r="H840" s="417" t="s">
        <v>190</v>
      </c>
      <c r="I840" s="418">
        <v>53350</v>
      </c>
      <c r="J840" s="418">
        <v>53350</v>
      </c>
      <c r="K840" s="418">
        <v>50159.97</v>
      </c>
      <c r="L840" s="385">
        <v>1</v>
      </c>
    </row>
    <row r="841" spans="1:12" s="383" customFormat="1" ht="15" x14ac:dyDescent="0.25">
      <c r="A841" s="384" t="s">
        <v>402</v>
      </c>
      <c r="B841" s="417" t="s">
        <v>189</v>
      </c>
      <c r="C841" s="416">
        <v>94.090599999999995</v>
      </c>
      <c r="D841" s="416"/>
      <c r="E841" s="429" t="s">
        <v>472</v>
      </c>
      <c r="F841" s="416">
        <v>9.5</v>
      </c>
      <c r="G841" s="416">
        <v>9.6513985668008999</v>
      </c>
      <c r="H841" s="417" t="s">
        <v>190</v>
      </c>
      <c r="I841" s="418">
        <v>15020</v>
      </c>
      <c r="J841" s="418">
        <v>15020</v>
      </c>
      <c r="K841" s="418">
        <v>14132.41</v>
      </c>
      <c r="L841" s="385">
        <v>1</v>
      </c>
    </row>
    <row r="842" spans="1:12" s="383" customFormat="1" ht="15" x14ac:dyDescent="0.25">
      <c r="A842" s="384" t="s">
        <v>402</v>
      </c>
      <c r="B842" s="417" t="s">
        <v>189</v>
      </c>
      <c r="C842" s="416">
        <v>95.364199999999997</v>
      </c>
      <c r="D842" s="416"/>
      <c r="E842" s="429" t="s">
        <v>335</v>
      </c>
      <c r="F842" s="416">
        <v>10</v>
      </c>
      <c r="G842" s="416">
        <v>10.2571796801949</v>
      </c>
      <c r="H842" s="417" t="s">
        <v>190</v>
      </c>
      <c r="I842" s="418">
        <v>64428</v>
      </c>
      <c r="J842" s="418">
        <v>64428</v>
      </c>
      <c r="K842" s="418">
        <v>61441.27</v>
      </c>
      <c r="L842" s="385">
        <v>1</v>
      </c>
    </row>
    <row r="843" spans="1:12" s="383" customFormat="1" ht="15" x14ac:dyDescent="0.25">
      <c r="A843" s="384" t="s">
        <v>402</v>
      </c>
      <c r="B843" s="417" t="s">
        <v>189</v>
      </c>
      <c r="C843" s="416">
        <v>95.532499999999999</v>
      </c>
      <c r="D843" s="416"/>
      <c r="E843" s="429" t="s">
        <v>202</v>
      </c>
      <c r="F843" s="416">
        <v>9.25</v>
      </c>
      <c r="G843" s="416">
        <v>9.4614578952926998</v>
      </c>
      <c r="H843" s="417" t="s">
        <v>190</v>
      </c>
      <c r="I843" s="418">
        <v>122603</v>
      </c>
      <c r="J843" s="418">
        <v>122603</v>
      </c>
      <c r="K843" s="418">
        <v>117125.75</v>
      </c>
      <c r="L843" s="385">
        <v>3</v>
      </c>
    </row>
    <row r="844" spans="1:12" s="383" customFormat="1" ht="15" x14ac:dyDescent="0.25">
      <c r="A844" s="384" t="s">
        <v>402</v>
      </c>
      <c r="B844" s="417" t="s">
        <v>189</v>
      </c>
      <c r="C844" s="416">
        <v>95.555999999999997</v>
      </c>
      <c r="D844" s="416"/>
      <c r="E844" s="429" t="s">
        <v>199</v>
      </c>
      <c r="F844" s="416">
        <v>9.25</v>
      </c>
      <c r="G844" s="416">
        <v>9.4626818646627004</v>
      </c>
      <c r="H844" s="417" t="s">
        <v>190</v>
      </c>
      <c r="I844" s="418">
        <v>224217</v>
      </c>
      <c r="J844" s="418">
        <v>224217</v>
      </c>
      <c r="K844" s="418">
        <v>214252.76</v>
      </c>
      <c r="L844" s="385">
        <v>9</v>
      </c>
    </row>
    <row r="845" spans="1:12" s="383" customFormat="1" ht="15" x14ac:dyDescent="0.25">
      <c r="A845" s="384" t="s">
        <v>402</v>
      </c>
      <c r="B845" s="417" t="s">
        <v>189</v>
      </c>
      <c r="C845" s="416">
        <v>97.087400000000002</v>
      </c>
      <c r="D845" s="416"/>
      <c r="E845" s="429" t="s">
        <v>232</v>
      </c>
      <c r="F845" s="416">
        <v>9</v>
      </c>
      <c r="G845" s="416">
        <v>9.2727000000000004</v>
      </c>
      <c r="H845" s="417" t="s">
        <v>190</v>
      </c>
      <c r="I845" s="418">
        <v>15404</v>
      </c>
      <c r="J845" s="418">
        <v>15404</v>
      </c>
      <c r="K845" s="418">
        <v>14955.34</v>
      </c>
      <c r="L845" s="385">
        <v>1</v>
      </c>
    </row>
    <row r="846" spans="1:12" s="383" customFormat="1" ht="15" x14ac:dyDescent="0.25">
      <c r="A846" s="384" t="s">
        <v>285</v>
      </c>
      <c r="B846" s="417" t="s">
        <v>189</v>
      </c>
      <c r="C846" s="416">
        <v>92.735699999999994</v>
      </c>
      <c r="D846" s="416"/>
      <c r="E846" s="429" t="s">
        <v>836</v>
      </c>
      <c r="F846" s="416">
        <v>10</v>
      </c>
      <c r="G846" s="416">
        <v>10.106353288940699</v>
      </c>
      <c r="H846" s="417" t="s">
        <v>190</v>
      </c>
      <c r="I846" s="418">
        <v>60000</v>
      </c>
      <c r="J846" s="418">
        <v>60000</v>
      </c>
      <c r="K846" s="418">
        <v>55641.42</v>
      </c>
      <c r="L846" s="385">
        <v>1</v>
      </c>
    </row>
    <row r="847" spans="1:12" s="383" customFormat="1" ht="15" x14ac:dyDescent="0.25">
      <c r="A847" s="384" t="s">
        <v>285</v>
      </c>
      <c r="B847" s="417" t="s">
        <v>189</v>
      </c>
      <c r="C847" s="416">
        <v>93.3489</v>
      </c>
      <c r="D847" s="416"/>
      <c r="E847" s="429" t="s">
        <v>236</v>
      </c>
      <c r="F847" s="416">
        <v>9.5</v>
      </c>
      <c r="G847" s="416">
        <v>9.6110773985504991</v>
      </c>
      <c r="H847" s="417" t="s">
        <v>190</v>
      </c>
      <c r="I847" s="418">
        <v>265800</v>
      </c>
      <c r="J847" s="418">
        <v>265800</v>
      </c>
      <c r="K847" s="418">
        <v>248121.35</v>
      </c>
      <c r="L847" s="385">
        <v>1</v>
      </c>
    </row>
    <row r="848" spans="1:12" s="383" customFormat="1" ht="15" x14ac:dyDescent="0.25">
      <c r="A848" s="384" t="s">
        <v>285</v>
      </c>
      <c r="B848" s="417" t="s">
        <v>189</v>
      </c>
      <c r="C848" s="416">
        <v>93.994799999999998</v>
      </c>
      <c r="D848" s="416"/>
      <c r="E848" s="429" t="s">
        <v>834</v>
      </c>
      <c r="F848" s="416">
        <v>10</v>
      </c>
      <c r="G848" s="416">
        <v>10.1789209071481</v>
      </c>
      <c r="H848" s="417" t="s">
        <v>190</v>
      </c>
      <c r="I848" s="418">
        <v>31504</v>
      </c>
      <c r="J848" s="418">
        <v>31504</v>
      </c>
      <c r="K848" s="418">
        <v>29612.11</v>
      </c>
      <c r="L848" s="385">
        <v>1</v>
      </c>
    </row>
    <row r="849" spans="1:12" s="383" customFormat="1" ht="15" x14ac:dyDescent="0.25">
      <c r="A849" s="384" t="s">
        <v>285</v>
      </c>
      <c r="B849" s="417" t="s">
        <v>189</v>
      </c>
      <c r="C849" s="416">
        <v>93.997200000000007</v>
      </c>
      <c r="D849" s="416"/>
      <c r="E849" s="429" t="s">
        <v>291</v>
      </c>
      <c r="F849" s="416">
        <v>9.5</v>
      </c>
      <c r="G849" s="416">
        <v>9.6463341602486992</v>
      </c>
      <c r="H849" s="417" t="s">
        <v>190</v>
      </c>
      <c r="I849" s="418">
        <v>143959</v>
      </c>
      <c r="J849" s="418">
        <v>143959</v>
      </c>
      <c r="K849" s="418">
        <v>135317.48000000001</v>
      </c>
      <c r="L849" s="385">
        <v>1</v>
      </c>
    </row>
    <row r="850" spans="1:12" s="383" customFormat="1" ht="15" x14ac:dyDescent="0.25">
      <c r="A850" s="384" t="s">
        <v>285</v>
      </c>
      <c r="B850" s="417" t="s">
        <v>189</v>
      </c>
      <c r="C850" s="416">
        <v>94.489400000000003</v>
      </c>
      <c r="D850" s="416"/>
      <c r="E850" s="429" t="s">
        <v>473</v>
      </c>
      <c r="F850" s="416">
        <v>9.5</v>
      </c>
      <c r="G850" s="416">
        <v>9.6730003541133005</v>
      </c>
      <c r="H850" s="417" t="s">
        <v>190</v>
      </c>
      <c r="I850" s="418">
        <v>123488</v>
      </c>
      <c r="J850" s="418">
        <v>123488</v>
      </c>
      <c r="K850" s="418">
        <v>116683.11</v>
      </c>
      <c r="L850" s="385">
        <v>2</v>
      </c>
    </row>
    <row r="851" spans="1:12" s="383" customFormat="1" ht="15" x14ac:dyDescent="0.25">
      <c r="A851" s="384" t="s">
        <v>467</v>
      </c>
      <c r="B851" s="417" t="s">
        <v>189</v>
      </c>
      <c r="C851" s="416">
        <v>90.521600000000007</v>
      </c>
      <c r="D851" s="416"/>
      <c r="E851" s="429" t="s">
        <v>192</v>
      </c>
      <c r="F851" s="416">
        <v>10.5</v>
      </c>
      <c r="G851" s="416">
        <v>10.501480576837199</v>
      </c>
      <c r="H851" s="417" t="s">
        <v>190</v>
      </c>
      <c r="I851" s="418">
        <v>20219</v>
      </c>
      <c r="J851" s="418">
        <v>20219</v>
      </c>
      <c r="K851" s="418">
        <v>18302.57</v>
      </c>
      <c r="L851" s="385">
        <v>1</v>
      </c>
    </row>
    <row r="852" spans="1:12" s="383" customFormat="1" ht="15" x14ac:dyDescent="0.25">
      <c r="A852" s="384" t="s">
        <v>261</v>
      </c>
      <c r="B852" s="417" t="s">
        <v>189</v>
      </c>
      <c r="C852" s="416">
        <v>90.545500000000004</v>
      </c>
      <c r="D852" s="416"/>
      <c r="E852" s="429" t="s">
        <v>212</v>
      </c>
      <c r="F852" s="416">
        <v>10.5</v>
      </c>
      <c r="G852" s="416">
        <v>10.502961699160201</v>
      </c>
      <c r="H852" s="417" t="s">
        <v>190</v>
      </c>
      <c r="I852" s="418">
        <v>41000</v>
      </c>
      <c r="J852" s="418">
        <v>41000</v>
      </c>
      <c r="K852" s="418">
        <v>37123.67</v>
      </c>
      <c r="L852" s="385">
        <v>2</v>
      </c>
    </row>
    <row r="853" spans="1:12" s="383" customFormat="1" ht="15" x14ac:dyDescent="0.25">
      <c r="A853" s="384" t="s">
        <v>233</v>
      </c>
      <c r="B853" s="417" t="s">
        <v>189</v>
      </c>
      <c r="C853" s="416">
        <v>90.932100000000005</v>
      </c>
      <c r="D853" s="416"/>
      <c r="E853" s="429" t="s">
        <v>192</v>
      </c>
      <c r="F853" s="416">
        <v>10</v>
      </c>
      <c r="G853" s="416">
        <v>10.0013450136257</v>
      </c>
      <c r="H853" s="417" t="s">
        <v>190</v>
      </c>
      <c r="I853" s="418">
        <v>15712</v>
      </c>
      <c r="J853" s="418">
        <v>15712</v>
      </c>
      <c r="K853" s="418">
        <v>14287.24</v>
      </c>
      <c r="L853" s="385">
        <v>1</v>
      </c>
    </row>
    <row r="854" spans="1:12" s="383" customFormat="1" ht="15" x14ac:dyDescent="0.25">
      <c r="A854" s="384" t="s">
        <v>233</v>
      </c>
      <c r="B854" s="417" t="s">
        <v>189</v>
      </c>
      <c r="C854" s="416">
        <v>93.096599999999995</v>
      </c>
      <c r="D854" s="416"/>
      <c r="E854" s="429" t="s">
        <v>837</v>
      </c>
      <c r="F854" s="416">
        <v>9.5</v>
      </c>
      <c r="G854" s="416">
        <v>9.5973186948237004</v>
      </c>
      <c r="H854" s="417" t="s">
        <v>190</v>
      </c>
      <c r="I854" s="418">
        <v>87856</v>
      </c>
      <c r="J854" s="418">
        <v>87856</v>
      </c>
      <c r="K854" s="418">
        <v>81790.98</v>
      </c>
      <c r="L854" s="385">
        <v>3</v>
      </c>
    </row>
    <row r="855" spans="1:12" s="383" customFormat="1" ht="15" x14ac:dyDescent="0.25">
      <c r="A855" s="384" t="s">
        <v>233</v>
      </c>
      <c r="B855" s="417" t="s">
        <v>189</v>
      </c>
      <c r="C855" s="416">
        <v>93.119500000000002</v>
      </c>
      <c r="D855" s="416"/>
      <c r="E855" s="429" t="s">
        <v>340</v>
      </c>
      <c r="F855" s="416">
        <v>9.5</v>
      </c>
      <c r="G855" s="416">
        <v>9.5985673531714006</v>
      </c>
      <c r="H855" s="417" t="s">
        <v>190</v>
      </c>
      <c r="I855" s="418">
        <v>24649</v>
      </c>
      <c r="J855" s="418">
        <v>24649</v>
      </c>
      <c r="K855" s="418">
        <v>22953.03</v>
      </c>
      <c r="L855" s="385">
        <v>1</v>
      </c>
    </row>
    <row r="856" spans="1:12" s="383" customFormat="1" ht="15" x14ac:dyDescent="0.25">
      <c r="A856" s="384" t="s">
        <v>233</v>
      </c>
      <c r="B856" s="417" t="s">
        <v>189</v>
      </c>
      <c r="C856" s="416">
        <v>95.532499999999999</v>
      </c>
      <c r="D856" s="416"/>
      <c r="E856" s="429" t="s">
        <v>202</v>
      </c>
      <c r="F856" s="416">
        <v>9.25</v>
      </c>
      <c r="G856" s="416">
        <v>9.4614578952926998</v>
      </c>
      <c r="H856" s="417" t="s">
        <v>190</v>
      </c>
      <c r="I856" s="418">
        <v>46779</v>
      </c>
      <c r="J856" s="418">
        <v>46779</v>
      </c>
      <c r="K856" s="418">
        <v>44689.16</v>
      </c>
      <c r="L856" s="385">
        <v>3</v>
      </c>
    </row>
    <row r="857" spans="1:12" s="383" customFormat="1" ht="15" x14ac:dyDescent="0.25">
      <c r="A857" s="384" t="s">
        <v>233</v>
      </c>
      <c r="B857" s="417" t="s">
        <v>189</v>
      </c>
      <c r="C857" s="416">
        <v>96.4114</v>
      </c>
      <c r="D857" s="416"/>
      <c r="E857" s="429" t="s">
        <v>838</v>
      </c>
      <c r="F857" s="416">
        <v>10</v>
      </c>
      <c r="G857" s="416">
        <v>10.3165550335983</v>
      </c>
      <c r="H857" s="417" t="s">
        <v>190</v>
      </c>
      <c r="I857" s="418">
        <v>25000</v>
      </c>
      <c r="J857" s="418">
        <v>25000</v>
      </c>
      <c r="K857" s="418">
        <v>24102.84</v>
      </c>
      <c r="L857" s="385">
        <v>1</v>
      </c>
    </row>
    <row r="858" spans="1:12" s="383" customFormat="1" ht="15" x14ac:dyDescent="0.25">
      <c r="A858" s="384" t="s">
        <v>234</v>
      </c>
      <c r="B858" s="417" t="s">
        <v>189</v>
      </c>
      <c r="C858" s="416">
        <v>92.975200000000001</v>
      </c>
      <c r="D858" s="416"/>
      <c r="E858" s="429" t="s">
        <v>194</v>
      </c>
      <c r="F858" s="416">
        <v>10</v>
      </c>
      <c r="G858" s="416">
        <v>10.120203307998</v>
      </c>
      <c r="H858" s="417" t="s">
        <v>190</v>
      </c>
      <c r="I858" s="418">
        <v>50000</v>
      </c>
      <c r="J858" s="418">
        <v>50000</v>
      </c>
      <c r="K858" s="418">
        <v>46487.6</v>
      </c>
      <c r="L858" s="385">
        <v>1</v>
      </c>
    </row>
    <row r="859" spans="1:12" s="383" customFormat="1" ht="15" x14ac:dyDescent="0.25">
      <c r="A859" s="384" t="s">
        <v>234</v>
      </c>
      <c r="B859" s="417" t="s">
        <v>189</v>
      </c>
      <c r="C859" s="416">
        <v>97.008899999999997</v>
      </c>
      <c r="D859" s="416"/>
      <c r="E859" s="429" t="s">
        <v>232</v>
      </c>
      <c r="F859" s="416">
        <v>9.25</v>
      </c>
      <c r="G859" s="416">
        <v>9.5381396412035997</v>
      </c>
      <c r="H859" s="417" t="s">
        <v>190</v>
      </c>
      <c r="I859" s="418">
        <v>37803</v>
      </c>
      <c r="J859" s="418">
        <v>37803</v>
      </c>
      <c r="K859" s="418">
        <v>36672.269999999997</v>
      </c>
      <c r="L859" s="385">
        <v>1</v>
      </c>
    </row>
    <row r="860" spans="1:12" s="383" customFormat="1" ht="15" x14ac:dyDescent="0.25">
      <c r="A860" s="384" t="s">
        <v>222</v>
      </c>
      <c r="B860" s="417" t="s">
        <v>189</v>
      </c>
      <c r="C860" s="416">
        <v>90.726399999999998</v>
      </c>
      <c r="D860" s="416"/>
      <c r="E860" s="429" t="s">
        <v>192</v>
      </c>
      <c r="F860" s="416">
        <v>10.25</v>
      </c>
      <c r="G860" s="416">
        <v>10.2514120074619</v>
      </c>
      <c r="H860" s="417" t="s">
        <v>190</v>
      </c>
      <c r="I860" s="418">
        <v>751325</v>
      </c>
      <c r="J860" s="418">
        <v>751325</v>
      </c>
      <c r="K860" s="418">
        <v>681649.95</v>
      </c>
      <c r="L860" s="385">
        <v>10</v>
      </c>
    </row>
    <row r="861" spans="1:12" s="383" customFormat="1" ht="15" x14ac:dyDescent="0.25">
      <c r="A861" s="384" t="s">
        <v>222</v>
      </c>
      <c r="B861" s="417" t="s">
        <v>189</v>
      </c>
      <c r="C861" s="416">
        <v>90.749799999999993</v>
      </c>
      <c r="D861" s="416"/>
      <c r="E861" s="429" t="s">
        <v>212</v>
      </c>
      <c r="F861" s="416">
        <v>10.25</v>
      </c>
      <c r="G861" s="416">
        <v>10.252824523388099</v>
      </c>
      <c r="H861" s="417" t="s">
        <v>190</v>
      </c>
      <c r="I861" s="418">
        <v>21955</v>
      </c>
      <c r="J861" s="418">
        <v>21955</v>
      </c>
      <c r="K861" s="418">
        <v>19924.12</v>
      </c>
      <c r="L861" s="385">
        <v>1</v>
      </c>
    </row>
    <row r="862" spans="1:12" s="383" customFormat="1" ht="15" x14ac:dyDescent="0.25">
      <c r="A862" s="384" t="s">
        <v>222</v>
      </c>
      <c r="B862" s="417" t="s">
        <v>189</v>
      </c>
      <c r="C862" s="416">
        <v>90.773300000000006</v>
      </c>
      <c r="D862" s="416"/>
      <c r="E862" s="429" t="s">
        <v>213</v>
      </c>
      <c r="F862" s="416">
        <v>10.25</v>
      </c>
      <c r="G862" s="416">
        <v>10.2542375480843</v>
      </c>
      <c r="H862" s="417" t="s">
        <v>190</v>
      </c>
      <c r="I862" s="418">
        <v>22045</v>
      </c>
      <c r="J862" s="418">
        <v>22045</v>
      </c>
      <c r="K862" s="418">
        <v>20010.97</v>
      </c>
      <c r="L862" s="385">
        <v>2</v>
      </c>
    </row>
    <row r="863" spans="1:12" s="383" customFormat="1" ht="15" x14ac:dyDescent="0.25">
      <c r="A863" s="384" t="s">
        <v>222</v>
      </c>
      <c r="B863" s="417" t="s">
        <v>189</v>
      </c>
      <c r="C863" s="416">
        <v>90.796700000000001</v>
      </c>
      <c r="D863" s="416"/>
      <c r="E863" s="429" t="s">
        <v>235</v>
      </c>
      <c r="F863" s="416">
        <v>10.25</v>
      </c>
      <c r="G863" s="416">
        <v>10.2556510818563</v>
      </c>
      <c r="H863" s="417" t="s">
        <v>190</v>
      </c>
      <c r="I863" s="418">
        <v>49303</v>
      </c>
      <c r="J863" s="418">
        <v>49303</v>
      </c>
      <c r="K863" s="418">
        <v>44765.52</v>
      </c>
      <c r="L863" s="385">
        <v>2</v>
      </c>
    </row>
    <row r="864" spans="1:12" s="383" customFormat="1" ht="15" x14ac:dyDescent="0.25">
      <c r="A864" s="384" t="s">
        <v>222</v>
      </c>
      <c r="B864" s="417" t="s">
        <v>189</v>
      </c>
      <c r="C864" s="416">
        <v>90.932100000000005</v>
      </c>
      <c r="D864" s="416"/>
      <c r="E864" s="429" t="s">
        <v>192</v>
      </c>
      <c r="F864" s="416">
        <v>10</v>
      </c>
      <c r="G864" s="416">
        <v>10.0013450136257</v>
      </c>
      <c r="H864" s="417" t="s">
        <v>190</v>
      </c>
      <c r="I864" s="418">
        <v>111667</v>
      </c>
      <c r="J864" s="418">
        <v>111667</v>
      </c>
      <c r="K864" s="418">
        <v>101541.1</v>
      </c>
      <c r="L864" s="385">
        <v>4</v>
      </c>
    </row>
    <row r="865" spans="1:12" s="383" customFormat="1" ht="15" x14ac:dyDescent="0.25">
      <c r="A865" s="384" t="s">
        <v>222</v>
      </c>
      <c r="B865" s="417" t="s">
        <v>189</v>
      </c>
      <c r="C865" s="416">
        <v>90.937799999999996</v>
      </c>
      <c r="D865" s="416"/>
      <c r="E865" s="429" t="s">
        <v>270</v>
      </c>
      <c r="F865" s="416">
        <v>10.25</v>
      </c>
      <c r="G865" s="416">
        <v>10.2641429922427</v>
      </c>
      <c r="H865" s="417" t="s">
        <v>190</v>
      </c>
      <c r="I865" s="418">
        <v>624561</v>
      </c>
      <c r="J865" s="418">
        <v>624561</v>
      </c>
      <c r="K865" s="418">
        <v>567962.01</v>
      </c>
      <c r="L865" s="385">
        <v>2</v>
      </c>
    </row>
    <row r="866" spans="1:12" s="383" customFormat="1" ht="15" x14ac:dyDescent="0.25">
      <c r="A866" s="384" t="s">
        <v>222</v>
      </c>
      <c r="B866" s="417" t="s">
        <v>189</v>
      </c>
      <c r="C866" s="416">
        <v>90.961299999999994</v>
      </c>
      <c r="D866" s="416"/>
      <c r="E866" s="429" t="s">
        <v>259</v>
      </c>
      <c r="F866" s="416">
        <v>10.25</v>
      </c>
      <c r="G866" s="416">
        <v>10.2655600981319</v>
      </c>
      <c r="H866" s="417" t="s">
        <v>190</v>
      </c>
      <c r="I866" s="418">
        <v>160997</v>
      </c>
      <c r="J866" s="418">
        <v>160997</v>
      </c>
      <c r="K866" s="418">
        <v>146445.04</v>
      </c>
      <c r="L866" s="385">
        <v>2</v>
      </c>
    </row>
    <row r="867" spans="1:12" s="383" customFormat="1" ht="15" x14ac:dyDescent="0.25">
      <c r="A867" s="384" t="s">
        <v>222</v>
      </c>
      <c r="B867" s="417" t="s">
        <v>189</v>
      </c>
      <c r="C867" s="416">
        <v>91.0321</v>
      </c>
      <c r="D867" s="416"/>
      <c r="E867" s="429" t="s">
        <v>839</v>
      </c>
      <c r="F867" s="416">
        <v>10.25</v>
      </c>
      <c r="G867" s="416">
        <v>10.269814486225901</v>
      </c>
      <c r="H867" s="417" t="s">
        <v>190</v>
      </c>
      <c r="I867" s="418">
        <v>640613</v>
      </c>
      <c r="J867" s="418">
        <v>640613</v>
      </c>
      <c r="K867" s="418">
        <v>583163.31000000006</v>
      </c>
      <c r="L867" s="385">
        <v>2</v>
      </c>
    </row>
    <row r="868" spans="1:12" s="383" customFormat="1" ht="15" x14ac:dyDescent="0.25">
      <c r="A868" s="384" t="s">
        <v>222</v>
      </c>
      <c r="B868" s="417" t="s">
        <v>189</v>
      </c>
      <c r="C868" s="416">
        <v>91.363600000000005</v>
      </c>
      <c r="D868" s="416"/>
      <c r="E868" s="429" t="s">
        <v>367</v>
      </c>
      <c r="F868" s="416">
        <v>10.25</v>
      </c>
      <c r="G868" s="416">
        <v>10.289729414993801</v>
      </c>
      <c r="H868" s="417" t="s">
        <v>190</v>
      </c>
      <c r="I868" s="418">
        <v>500000</v>
      </c>
      <c r="J868" s="418">
        <v>500000</v>
      </c>
      <c r="K868" s="418">
        <v>456818.01</v>
      </c>
      <c r="L868" s="385">
        <v>1</v>
      </c>
    </row>
    <row r="869" spans="1:12" s="383" customFormat="1" ht="15" x14ac:dyDescent="0.25">
      <c r="A869" s="384" t="s">
        <v>222</v>
      </c>
      <c r="B869" s="417" t="s">
        <v>189</v>
      </c>
      <c r="C869" s="416">
        <v>91.411199999999994</v>
      </c>
      <c r="D869" s="416"/>
      <c r="E869" s="429" t="s">
        <v>260</v>
      </c>
      <c r="F869" s="416">
        <v>10.25</v>
      </c>
      <c r="G869" s="416">
        <v>10.2925826537993</v>
      </c>
      <c r="H869" s="417" t="s">
        <v>190</v>
      </c>
      <c r="I869" s="418">
        <v>328098</v>
      </c>
      <c r="J869" s="418">
        <v>328098</v>
      </c>
      <c r="K869" s="418">
        <v>299918.18</v>
      </c>
      <c r="L869" s="385">
        <v>2</v>
      </c>
    </row>
    <row r="870" spans="1:12" s="383" customFormat="1" ht="15" x14ac:dyDescent="0.25">
      <c r="A870" s="384" t="s">
        <v>222</v>
      </c>
      <c r="B870" s="417" t="s">
        <v>189</v>
      </c>
      <c r="C870" s="416">
        <v>91.472499999999997</v>
      </c>
      <c r="D870" s="416"/>
      <c r="E870" s="429" t="s">
        <v>840</v>
      </c>
      <c r="F870" s="416">
        <v>9.9</v>
      </c>
      <c r="G870" s="416">
        <v>9.9277886559971993</v>
      </c>
      <c r="H870" s="417" t="s">
        <v>190</v>
      </c>
      <c r="I870" s="418">
        <v>6163</v>
      </c>
      <c r="J870" s="418">
        <v>6163</v>
      </c>
      <c r="K870" s="418">
        <v>5637.45</v>
      </c>
      <c r="L870" s="385">
        <v>1</v>
      </c>
    </row>
    <row r="871" spans="1:12" s="383" customFormat="1" ht="15" x14ac:dyDescent="0.25">
      <c r="A871" s="384" t="s">
        <v>222</v>
      </c>
      <c r="B871" s="417" t="s">
        <v>189</v>
      </c>
      <c r="C871" s="416">
        <v>91.5565</v>
      </c>
      <c r="D871" s="416"/>
      <c r="E871" s="429" t="s">
        <v>367</v>
      </c>
      <c r="F871" s="416">
        <v>10</v>
      </c>
      <c r="G871" s="416">
        <v>10.037840132729601</v>
      </c>
      <c r="H871" s="417" t="s">
        <v>190</v>
      </c>
      <c r="I871" s="418">
        <v>27197</v>
      </c>
      <c r="J871" s="418">
        <v>27197</v>
      </c>
      <c r="K871" s="418">
        <v>24900.61</v>
      </c>
      <c r="L871" s="385">
        <v>1</v>
      </c>
    </row>
    <row r="872" spans="1:12" s="383" customFormat="1" ht="15" x14ac:dyDescent="0.25">
      <c r="A872" s="384" t="s">
        <v>222</v>
      </c>
      <c r="B872" s="417" t="s">
        <v>189</v>
      </c>
      <c r="C872" s="416">
        <v>91.649699999999996</v>
      </c>
      <c r="D872" s="416"/>
      <c r="E872" s="429" t="s">
        <v>347</v>
      </c>
      <c r="F872" s="416">
        <v>10.25</v>
      </c>
      <c r="G872" s="416">
        <v>10.306879944056501</v>
      </c>
      <c r="H872" s="417" t="s">
        <v>190</v>
      </c>
      <c r="I872" s="418">
        <v>500000</v>
      </c>
      <c r="J872" s="418">
        <v>500000</v>
      </c>
      <c r="K872" s="418">
        <v>458248.47</v>
      </c>
      <c r="L872" s="385">
        <v>1</v>
      </c>
    </row>
    <row r="873" spans="1:12" s="383" customFormat="1" ht="15" x14ac:dyDescent="0.25">
      <c r="A873" s="384" t="s">
        <v>222</v>
      </c>
      <c r="B873" s="417" t="s">
        <v>189</v>
      </c>
      <c r="C873" s="416">
        <v>91.744299999999996</v>
      </c>
      <c r="D873" s="416"/>
      <c r="E873" s="429" t="s">
        <v>443</v>
      </c>
      <c r="F873" s="416">
        <v>9.5</v>
      </c>
      <c r="G873" s="416">
        <v>9.5231694355955998</v>
      </c>
      <c r="H873" s="417" t="s">
        <v>190</v>
      </c>
      <c r="I873" s="418">
        <v>60684</v>
      </c>
      <c r="J873" s="418">
        <v>60684</v>
      </c>
      <c r="K873" s="418">
        <v>55674.1</v>
      </c>
      <c r="L873" s="385">
        <v>1</v>
      </c>
    </row>
    <row r="874" spans="1:12" s="383" customFormat="1" ht="15" x14ac:dyDescent="0.25">
      <c r="A874" s="384" t="s">
        <v>222</v>
      </c>
      <c r="B874" s="417" t="s">
        <v>189</v>
      </c>
      <c r="C874" s="416">
        <v>91.766499999999994</v>
      </c>
      <c r="D874" s="416"/>
      <c r="E874" s="429" t="s">
        <v>841</v>
      </c>
      <c r="F874" s="416">
        <v>9.5</v>
      </c>
      <c r="G874" s="416">
        <v>9.5243929798219007</v>
      </c>
      <c r="H874" s="417" t="s">
        <v>190</v>
      </c>
      <c r="I874" s="418">
        <v>397589</v>
      </c>
      <c r="J874" s="418">
        <v>397589</v>
      </c>
      <c r="K874" s="418">
        <v>364853.53</v>
      </c>
      <c r="L874" s="385">
        <v>5</v>
      </c>
    </row>
    <row r="875" spans="1:12" s="383" customFormat="1" ht="15" x14ac:dyDescent="0.25">
      <c r="A875" s="384" t="s">
        <v>222</v>
      </c>
      <c r="B875" s="417" t="s">
        <v>189</v>
      </c>
      <c r="C875" s="416">
        <v>91.822800000000001</v>
      </c>
      <c r="D875" s="416"/>
      <c r="E875" s="429" t="s">
        <v>299</v>
      </c>
      <c r="F875" s="416">
        <v>10.050000000000001</v>
      </c>
      <c r="G875" s="416">
        <v>10.1060864181668</v>
      </c>
      <c r="H875" s="417" t="s">
        <v>190</v>
      </c>
      <c r="I875" s="418">
        <v>430000</v>
      </c>
      <c r="J875" s="418">
        <v>430000</v>
      </c>
      <c r="K875" s="418">
        <v>394838.03</v>
      </c>
      <c r="L875" s="385">
        <v>1</v>
      </c>
    </row>
    <row r="876" spans="1:12" s="383" customFormat="1" ht="15" x14ac:dyDescent="0.25">
      <c r="A876" s="384" t="s">
        <v>222</v>
      </c>
      <c r="B876" s="417" t="s">
        <v>189</v>
      </c>
      <c r="C876" s="416">
        <v>91.853700000000003</v>
      </c>
      <c r="D876" s="416"/>
      <c r="E876" s="429" t="s">
        <v>280</v>
      </c>
      <c r="F876" s="416">
        <v>10.75</v>
      </c>
      <c r="G876" s="416">
        <v>10.848850987835201</v>
      </c>
      <c r="H876" s="417" t="s">
        <v>190</v>
      </c>
      <c r="I876" s="418">
        <v>4351</v>
      </c>
      <c r="J876" s="418">
        <v>4351</v>
      </c>
      <c r="K876" s="418">
        <v>3996.56</v>
      </c>
      <c r="L876" s="385">
        <v>1</v>
      </c>
    </row>
    <row r="877" spans="1:12" s="383" customFormat="1" ht="15" x14ac:dyDescent="0.25">
      <c r="A877" s="384" t="s">
        <v>222</v>
      </c>
      <c r="B877" s="417" t="s">
        <v>189</v>
      </c>
      <c r="C877" s="416">
        <v>91.865399999999994</v>
      </c>
      <c r="D877" s="416"/>
      <c r="E877" s="429" t="s">
        <v>369</v>
      </c>
      <c r="F877" s="416">
        <v>10.25</v>
      </c>
      <c r="G877" s="416">
        <v>10.3197920059079</v>
      </c>
      <c r="H877" s="417" t="s">
        <v>190</v>
      </c>
      <c r="I877" s="418">
        <v>500000</v>
      </c>
      <c r="J877" s="418">
        <v>500000</v>
      </c>
      <c r="K877" s="418">
        <v>459327.22</v>
      </c>
      <c r="L877" s="385">
        <v>2</v>
      </c>
    </row>
    <row r="878" spans="1:12" s="383" customFormat="1" ht="15" x14ac:dyDescent="0.25">
      <c r="A878" s="384" t="s">
        <v>222</v>
      </c>
      <c r="B878" s="417" t="s">
        <v>189</v>
      </c>
      <c r="C878" s="416">
        <v>91.9041</v>
      </c>
      <c r="D878" s="416"/>
      <c r="E878" s="429" t="s">
        <v>842</v>
      </c>
      <c r="F878" s="416">
        <v>10.75</v>
      </c>
      <c r="G878" s="416">
        <v>10.8520281033048</v>
      </c>
      <c r="H878" s="417" t="s">
        <v>190</v>
      </c>
      <c r="I878" s="418">
        <v>33720</v>
      </c>
      <c r="J878" s="418">
        <v>33720</v>
      </c>
      <c r="K878" s="418">
        <v>30990.080000000002</v>
      </c>
      <c r="L878" s="385">
        <v>1</v>
      </c>
    </row>
    <row r="879" spans="1:12" s="383" customFormat="1" ht="15" x14ac:dyDescent="0.25">
      <c r="A879" s="384" t="s">
        <v>222</v>
      </c>
      <c r="B879" s="417" t="s">
        <v>189</v>
      </c>
      <c r="C879" s="416">
        <v>92.058800000000005</v>
      </c>
      <c r="D879" s="416"/>
      <c r="E879" s="429" t="s">
        <v>800</v>
      </c>
      <c r="F879" s="416">
        <v>10.050000000000001</v>
      </c>
      <c r="G879" s="416">
        <v>10.119890617584</v>
      </c>
      <c r="H879" s="417" t="s">
        <v>190</v>
      </c>
      <c r="I879" s="418">
        <v>120000</v>
      </c>
      <c r="J879" s="418">
        <v>120000</v>
      </c>
      <c r="K879" s="418">
        <v>110470.54</v>
      </c>
      <c r="L879" s="385">
        <v>1</v>
      </c>
    </row>
    <row r="880" spans="1:12" s="383" customFormat="1" ht="15" x14ac:dyDescent="0.25">
      <c r="A880" s="384" t="s">
        <v>222</v>
      </c>
      <c r="B880" s="417" t="s">
        <v>189</v>
      </c>
      <c r="C880" s="416">
        <v>92.130499999999998</v>
      </c>
      <c r="D880" s="416"/>
      <c r="E880" s="429" t="s">
        <v>339</v>
      </c>
      <c r="F880" s="416">
        <v>10.25</v>
      </c>
      <c r="G880" s="416">
        <v>10.3356310159184</v>
      </c>
      <c r="H880" s="417" t="s">
        <v>190</v>
      </c>
      <c r="I880" s="418">
        <v>500000</v>
      </c>
      <c r="J880" s="418">
        <v>500000</v>
      </c>
      <c r="K880" s="418">
        <v>460652.59</v>
      </c>
      <c r="L880" s="385">
        <v>1</v>
      </c>
    </row>
    <row r="881" spans="1:12" s="383" customFormat="1" ht="15" x14ac:dyDescent="0.25">
      <c r="A881" s="384" t="s">
        <v>222</v>
      </c>
      <c r="B881" s="417" t="s">
        <v>189</v>
      </c>
      <c r="C881" s="416">
        <v>92.200999999999993</v>
      </c>
      <c r="D881" s="416"/>
      <c r="E881" s="429" t="s">
        <v>843</v>
      </c>
      <c r="F881" s="416">
        <v>10.050000000000001</v>
      </c>
      <c r="G881" s="416">
        <v>10.1281968547492</v>
      </c>
      <c r="H881" s="417" t="s">
        <v>190</v>
      </c>
      <c r="I881" s="418">
        <v>350000</v>
      </c>
      <c r="J881" s="418">
        <v>350000</v>
      </c>
      <c r="K881" s="418">
        <v>322703.33</v>
      </c>
      <c r="L881" s="385">
        <v>1</v>
      </c>
    </row>
    <row r="882" spans="1:12" s="383" customFormat="1" ht="15" x14ac:dyDescent="0.25">
      <c r="A882" s="384" t="s">
        <v>222</v>
      </c>
      <c r="B882" s="417" t="s">
        <v>189</v>
      </c>
      <c r="C882" s="416">
        <v>92.272199999999998</v>
      </c>
      <c r="D882" s="416"/>
      <c r="E882" s="429" t="s">
        <v>339</v>
      </c>
      <c r="F882" s="416">
        <v>10.050000000000001</v>
      </c>
      <c r="G882" s="416">
        <v>10.132356669153101</v>
      </c>
      <c r="H882" s="417" t="s">
        <v>190</v>
      </c>
      <c r="I882" s="418">
        <v>500000</v>
      </c>
      <c r="J882" s="418">
        <v>500000</v>
      </c>
      <c r="K882" s="418">
        <v>461361.02</v>
      </c>
      <c r="L882" s="385">
        <v>2</v>
      </c>
    </row>
    <row r="883" spans="1:12" s="383" customFormat="1" ht="15" x14ac:dyDescent="0.25">
      <c r="A883" s="384" t="s">
        <v>222</v>
      </c>
      <c r="B883" s="417" t="s">
        <v>189</v>
      </c>
      <c r="C883" s="416">
        <v>92.534400000000005</v>
      </c>
      <c r="D883" s="416"/>
      <c r="E883" s="429" t="s">
        <v>844</v>
      </c>
      <c r="F883" s="416">
        <v>10.050000000000001</v>
      </c>
      <c r="G883" s="416">
        <v>10.147647665634</v>
      </c>
      <c r="H883" s="417" t="s">
        <v>190</v>
      </c>
      <c r="I883" s="418">
        <v>500000</v>
      </c>
      <c r="J883" s="418">
        <v>500000</v>
      </c>
      <c r="K883" s="418">
        <v>462672.01</v>
      </c>
      <c r="L883" s="385">
        <v>1</v>
      </c>
    </row>
    <row r="884" spans="1:12" s="383" customFormat="1" ht="15" x14ac:dyDescent="0.25">
      <c r="A884" s="384" t="s">
        <v>222</v>
      </c>
      <c r="B884" s="417" t="s">
        <v>189</v>
      </c>
      <c r="C884" s="416">
        <v>93.753699999999995</v>
      </c>
      <c r="D884" s="416"/>
      <c r="E884" s="429" t="s">
        <v>845</v>
      </c>
      <c r="F884" s="416">
        <v>9.75</v>
      </c>
      <c r="G884" s="416">
        <v>9.8987663933509005</v>
      </c>
      <c r="H884" s="417" t="s">
        <v>190</v>
      </c>
      <c r="I884" s="418">
        <v>16042</v>
      </c>
      <c r="J884" s="418">
        <v>16042</v>
      </c>
      <c r="K884" s="418">
        <v>15039.96</v>
      </c>
      <c r="L884" s="385">
        <v>1</v>
      </c>
    </row>
    <row r="885" spans="1:12" s="383" customFormat="1" ht="15" x14ac:dyDescent="0.25">
      <c r="A885" s="384" t="s">
        <v>222</v>
      </c>
      <c r="B885" s="417" t="s">
        <v>189</v>
      </c>
      <c r="C885" s="416">
        <v>94.137299999999996</v>
      </c>
      <c r="D885" s="416"/>
      <c r="E885" s="429" t="s">
        <v>846</v>
      </c>
      <c r="F885" s="416">
        <v>9.5</v>
      </c>
      <c r="G885" s="416">
        <v>9.6539333863709</v>
      </c>
      <c r="H885" s="417" t="s">
        <v>190</v>
      </c>
      <c r="I885" s="418">
        <v>180000</v>
      </c>
      <c r="J885" s="418">
        <v>180000</v>
      </c>
      <c r="K885" s="418">
        <v>169447.2</v>
      </c>
      <c r="L885" s="385">
        <v>1</v>
      </c>
    </row>
    <row r="886" spans="1:12" s="383" customFormat="1" ht="15" x14ac:dyDescent="0.25">
      <c r="A886" s="384" t="s">
        <v>222</v>
      </c>
      <c r="B886" s="417" t="s">
        <v>189</v>
      </c>
      <c r="C886" s="416">
        <v>94.160700000000006</v>
      </c>
      <c r="D886" s="416"/>
      <c r="E886" s="429" t="s">
        <v>847</v>
      </c>
      <c r="F886" s="416">
        <v>9.5</v>
      </c>
      <c r="G886" s="416">
        <v>9.6552014511080007</v>
      </c>
      <c r="H886" s="417" t="s">
        <v>190</v>
      </c>
      <c r="I886" s="418">
        <v>30000</v>
      </c>
      <c r="J886" s="418">
        <v>30000</v>
      </c>
      <c r="K886" s="418">
        <v>28248.22</v>
      </c>
      <c r="L886" s="385">
        <v>1</v>
      </c>
    </row>
    <row r="887" spans="1:12" s="383" customFormat="1" ht="15" x14ac:dyDescent="0.25">
      <c r="A887" s="384" t="s">
        <v>222</v>
      </c>
      <c r="B887" s="417" t="s">
        <v>189</v>
      </c>
      <c r="C887" s="416">
        <v>94.324799999999996</v>
      </c>
      <c r="D887" s="416"/>
      <c r="E887" s="429" t="s">
        <v>395</v>
      </c>
      <c r="F887" s="416">
        <v>9.5</v>
      </c>
      <c r="G887" s="416">
        <v>9.6640901535434995</v>
      </c>
      <c r="H887" s="417" t="s">
        <v>190</v>
      </c>
      <c r="I887" s="418">
        <v>26505</v>
      </c>
      <c r="J887" s="418">
        <v>26505</v>
      </c>
      <c r="K887" s="418">
        <v>25000.79</v>
      </c>
      <c r="L887" s="385">
        <v>1</v>
      </c>
    </row>
    <row r="888" spans="1:12" s="383" customFormat="1" ht="15" x14ac:dyDescent="0.25">
      <c r="A888" s="384" t="s">
        <v>222</v>
      </c>
      <c r="B888" s="417" t="s">
        <v>189</v>
      </c>
      <c r="C888" s="416">
        <v>94.348299999999995</v>
      </c>
      <c r="D888" s="416"/>
      <c r="E888" s="429" t="s">
        <v>317</v>
      </c>
      <c r="F888" s="416">
        <v>9.5</v>
      </c>
      <c r="G888" s="416">
        <v>9.6653617211019007</v>
      </c>
      <c r="H888" s="417" t="s">
        <v>190</v>
      </c>
      <c r="I888" s="418">
        <v>328949</v>
      </c>
      <c r="J888" s="418">
        <v>328949</v>
      </c>
      <c r="K888" s="418">
        <v>310357.71000000002</v>
      </c>
      <c r="L888" s="385">
        <v>2</v>
      </c>
    </row>
    <row r="889" spans="1:12" s="383" customFormat="1" ht="15" x14ac:dyDescent="0.25">
      <c r="A889" s="384" t="s">
        <v>222</v>
      </c>
      <c r="B889" s="417" t="s">
        <v>189</v>
      </c>
      <c r="C889" s="416">
        <v>94.418800000000005</v>
      </c>
      <c r="D889" s="416"/>
      <c r="E889" s="429" t="s">
        <v>848</v>
      </c>
      <c r="F889" s="416">
        <v>9.5</v>
      </c>
      <c r="G889" s="416">
        <v>9.6691790587294992</v>
      </c>
      <c r="H889" s="417" t="s">
        <v>190</v>
      </c>
      <c r="I889" s="418">
        <v>116335</v>
      </c>
      <c r="J889" s="418">
        <v>116335</v>
      </c>
      <c r="K889" s="418">
        <v>109842.11</v>
      </c>
      <c r="L889" s="385">
        <v>1</v>
      </c>
    </row>
    <row r="890" spans="1:12" s="383" customFormat="1" ht="15" x14ac:dyDescent="0.25">
      <c r="A890" s="384" t="s">
        <v>222</v>
      </c>
      <c r="B890" s="417" t="s">
        <v>189</v>
      </c>
      <c r="C890" s="416">
        <v>94.820400000000006</v>
      </c>
      <c r="D890" s="416"/>
      <c r="E890" s="429" t="s">
        <v>479</v>
      </c>
      <c r="F890" s="416">
        <v>9.5</v>
      </c>
      <c r="G890" s="416">
        <v>9.6908855983693005</v>
      </c>
      <c r="H890" s="417" t="s">
        <v>190</v>
      </c>
      <c r="I890" s="418">
        <v>50000</v>
      </c>
      <c r="J890" s="418">
        <v>50000</v>
      </c>
      <c r="K890" s="418">
        <v>47410.22</v>
      </c>
      <c r="L890" s="385">
        <v>1</v>
      </c>
    </row>
    <row r="891" spans="1:12" s="383" customFormat="1" ht="15" x14ac:dyDescent="0.25">
      <c r="A891" s="384" t="s">
        <v>222</v>
      </c>
      <c r="B891" s="417" t="s">
        <v>189</v>
      </c>
      <c r="C891" s="416">
        <v>94.962999999999994</v>
      </c>
      <c r="D891" s="416"/>
      <c r="E891" s="429" t="s">
        <v>849</v>
      </c>
      <c r="F891" s="416">
        <v>9.5</v>
      </c>
      <c r="G891" s="416">
        <v>9.6985773078344</v>
      </c>
      <c r="H891" s="417" t="s">
        <v>190</v>
      </c>
      <c r="I891" s="418">
        <v>20000</v>
      </c>
      <c r="J891" s="418">
        <v>20000</v>
      </c>
      <c r="K891" s="418">
        <v>18992.599999999999</v>
      </c>
      <c r="L891" s="385">
        <v>1</v>
      </c>
    </row>
    <row r="892" spans="1:12" s="383" customFormat="1" ht="15" x14ac:dyDescent="0.25">
      <c r="A892" s="384" t="s">
        <v>222</v>
      </c>
      <c r="B892" s="417" t="s">
        <v>189</v>
      </c>
      <c r="C892" s="416">
        <v>95.326999999999998</v>
      </c>
      <c r="D892" s="416"/>
      <c r="E892" s="429" t="s">
        <v>199</v>
      </c>
      <c r="F892" s="416">
        <v>9.75</v>
      </c>
      <c r="G892" s="416">
        <v>9.9862937842879997</v>
      </c>
      <c r="H892" s="417" t="s">
        <v>190</v>
      </c>
      <c r="I892" s="418">
        <v>87235</v>
      </c>
      <c r="J892" s="418">
        <v>87235</v>
      </c>
      <c r="K892" s="418">
        <v>83158.5</v>
      </c>
      <c r="L892" s="385">
        <v>2</v>
      </c>
    </row>
    <row r="893" spans="1:12" s="383" customFormat="1" ht="15" x14ac:dyDescent="0.25">
      <c r="A893" s="384" t="s">
        <v>222</v>
      </c>
      <c r="B893" s="417" t="s">
        <v>189</v>
      </c>
      <c r="C893" s="416">
        <v>95.351600000000005</v>
      </c>
      <c r="D893" s="416"/>
      <c r="E893" s="429" t="s">
        <v>207</v>
      </c>
      <c r="F893" s="416">
        <v>9.75</v>
      </c>
      <c r="G893" s="416">
        <v>9.9876562500000006</v>
      </c>
      <c r="H893" s="417" t="s">
        <v>190</v>
      </c>
      <c r="I893" s="418">
        <v>12413</v>
      </c>
      <c r="J893" s="418">
        <v>12413</v>
      </c>
      <c r="K893" s="418">
        <v>11836</v>
      </c>
      <c r="L893" s="385">
        <v>1</v>
      </c>
    </row>
    <row r="894" spans="1:12" s="383" customFormat="1" ht="15" x14ac:dyDescent="0.25">
      <c r="A894" s="384" t="s">
        <v>222</v>
      </c>
      <c r="B894" s="417" t="s">
        <v>189</v>
      </c>
      <c r="C894" s="416">
        <v>96.491500000000002</v>
      </c>
      <c r="D894" s="416"/>
      <c r="E894" s="429" t="s">
        <v>660</v>
      </c>
      <c r="F894" s="416">
        <v>11</v>
      </c>
      <c r="G894" s="416">
        <v>11.410047706712501</v>
      </c>
      <c r="H894" s="417" t="s">
        <v>190</v>
      </c>
      <c r="I894" s="418">
        <v>73457</v>
      </c>
      <c r="J894" s="418">
        <v>73457</v>
      </c>
      <c r="K894" s="418">
        <v>70879.73</v>
      </c>
      <c r="L894" s="385">
        <v>1</v>
      </c>
    </row>
    <row r="895" spans="1:12" s="383" customFormat="1" ht="15" x14ac:dyDescent="0.25">
      <c r="A895" s="384" t="s">
        <v>222</v>
      </c>
      <c r="B895" s="417" t="s">
        <v>189</v>
      </c>
      <c r="C895" s="416">
        <v>96.548400000000001</v>
      </c>
      <c r="D895" s="416"/>
      <c r="E895" s="429" t="s">
        <v>392</v>
      </c>
      <c r="F895" s="416">
        <v>9.75</v>
      </c>
      <c r="G895" s="416">
        <v>10.0536338853135</v>
      </c>
      <c r="H895" s="417" t="s">
        <v>190</v>
      </c>
      <c r="I895" s="418">
        <v>106000</v>
      </c>
      <c r="J895" s="418">
        <v>106000</v>
      </c>
      <c r="K895" s="418">
        <v>102341.3</v>
      </c>
      <c r="L895" s="385">
        <v>1</v>
      </c>
    </row>
    <row r="896" spans="1:12" s="383" customFormat="1" ht="15" x14ac:dyDescent="0.25">
      <c r="A896" s="384" t="s">
        <v>222</v>
      </c>
      <c r="B896" s="417" t="s">
        <v>189</v>
      </c>
      <c r="C896" s="416">
        <v>96.669600000000003</v>
      </c>
      <c r="D896" s="416"/>
      <c r="E896" s="429" t="s">
        <v>850</v>
      </c>
      <c r="F896" s="416">
        <v>10.25</v>
      </c>
      <c r="G896" s="416">
        <v>10.6026539711052</v>
      </c>
      <c r="H896" s="417" t="s">
        <v>190</v>
      </c>
      <c r="I896" s="418">
        <v>6000</v>
      </c>
      <c r="J896" s="418">
        <v>6000</v>
      </c>
      <c r="K896" s="418">
        <v>5800.18</v>
      </c>
      <c r="L896" s="385">
        <v>1</v>
      </c>
    </row>
    <row r="897" spans="1:12" s="383" customFormat="1" ht="15" x14ac:dyDescent="0.25">
      <c r="A897" s="384" t="s">
        <v>222</v>
      </c>
      <c r="B897" s="417" t="s">
        <v>189</v>
      </c>
      <c r="C897" s="416">
        <v>97.087400000000002</v>
      </c>
      <c r="D897" s="416"/>
      <c r="E897" s="429" t="s">
        <v>815</v>
      </c>
      <c r="F897" s="416">
        <v>10</v>
      </c>
      <c r="G897" s="416">
        <v>10.354678287051099</v>
      </c>
      <c r="H897" s="417" t="s">
        <v>190</v>
      </c>
      <c r="I897" s="418">
        <v>520000</v>
      </c>
      <c r="J897" s="418">
        <v>520000</v>
      </c>
      <c r="K897" s="418">
        <v>504854.37</v>
      </c>
      <c r="L897" s="385">
        <v>1</v>
      </c>
    </row>
    <row r="898" spans="1:12" s="383" customFormat="1" ht="15" x14ac:dyDescent="0.25">
      <c r="A898" s="384" t="s">
        <v>222</v>
      </c>
      <c r="B898" s="417" t="s">
        <v>189</v>
      </c>
      <c r="C898" s="416">
        <v>97.113600000000005</v>
      </c>
      <c r="D898" s="416"/>
      <c r="E898" s="429" t="s">
        <v>851</v>
      </c>
      <c r="F898" s="416">
        <v>10</v>
      </c>
      <c r="G898" s="416">
        <v>10.3561519631577</v>
      </c>
      <c r="H898" s="417" t="s">
        <v>190</v>
      </c>
      <c r="I898" s="418">
        <v>500000</v>
      </c>
      <c r="J898" s="418">
        <v>500000</v>
      </c>
      <c r="K898" s="418">
        <v>485567.84</v>
      </c>
      <c r="L898" s="385">
        <v>1</v>
      </c>
    </row>
    <row r="899" spans="1:12" s="383" customFormat="1" ht="15" x14ac:dyDescent="0.25">
      <c r="A899" s="384" t="s">
        <v>222</v>
      </c>
      <c r="B899" s="417" t="s">
        <v>189</v>
      </c>
      <c r="C899" s="416">
        <v>97.1922</v>
      </c>
      <c r="D899" s="416"/>
      <c r="E899" s="429" t="s">
        <v>480</v>
      </c>
      <c r="F899" s="416">
        <v>10</v>
      </c>
      <c r="G899" s="416">
        <v>10.3605762996519</v>
      </c>
      <c r="H899" s="417" t="s">
        <v>190</v>
      </c>
      <c r="I899" s="418">
        <v>430000</v>
      </c>
      <c r="J899" s="418">
        <v>430000</v>
      </c>
      <c r="K899" s="418">
        <v>417926.57</v>
      </c>
      <c r="L899" s="385">
        <v>1</v>
      </c>
    </row>
    <row r="900" spans="1:12" s="383" customFormat="1" ht="15" x14ac:dyDescent="0.25">
      <c r="A900" s="384" t="s">
        <v>222</v>
      </c>
      <c r="B900" s="417" t="s">
        <v>189</v>
      </c>
      <c r="C900" s="416">
        <v>97.297300000000007</v>
      </c>
      <c r="D900" s="416"/>
      <c r="E900" s="429" t="s">
        <v>262</v>
      </c>
      <c r="F900" s="416">
        <v>8</v>
      </c>
      <c r="G900" s="416">
        <v>8.2105895368605992</v>
      </c>
      <c r="H900" s="417" t="s">
        <v>190</v>
      </c>
      <c r="I900" s="418">
        <v>181374</v>
      </c>
      <c r="J900" s="418">
        <v>181374</v>
      </c>
      <c r="K900" s="418">
        <v>176472</v>
      </c>
      <c r="L900" s="385">
        <v>2</v>
      </c>
    </row>
    <row r="901" spans="1:12" s="383" customFormat="1" ht="15" x14ac:dyDescent="0.25">
      <c r="A901" s="384" t="s">
        <v>222</v>
      </c>
      <c r="B901" s="417" t="s">
        <v>189</v>
      </c>
      <c r="C901" s="416">
        <v>99.272000000000006</v>
      </c>
      <c r="D901" s="416"/>
      <c r="E901" s="429" t="s">
        <v>852</v>
      </c>
      <c r="F901" s="416">
        <v>11</v>
      </c>
      <c r="G901" s="416">
        <v>11.583011730711601</v>
      </c>
      <c r="H901" s="417" t="s">
        <v>190</v>
      </c>
      <c r="I901" s="418">
        <v>11828</v>
      </c>
      <c r="J901" s="418">
        <v>11828</v>
      </c>
      <c r="K901" s="418">
        <v>11741.89</v>
      </c>
      <c r="L901" s="385">
        <v>1</v>
      </c>
    </row>
    <row r="902" spans="1:12" s="383" customFormat="1" ht="15" x14ac:dyDescent="0.25">
      <c r="A902" s="384" t="s">
        <v>343</v>
      </c>
      <c r="B902" s="417" t="s">
        <v>189</v>
      </c>
      <c r="C902" s="416">
        <v>98.630099999999999</v>
      </c>
      <c r="D902" s="416"/>
      <c r="E902" s="429" t="s">
        <v>853</v>
      </c>
      <c r="F902" s="416">
        <v>5</v>
      </c>
      <c r="G902" s="416">
        <v>5.0909478936902</v>
      </c>
      <c r="H902" s="417" t="s">
        <v>190</v>
      </c>
      <c r="I902" s="418">
        <v>166644</v>
      </c>
      <c r="J902" s="418">
        <v>166644</v>
      </c>
      <c r="K902" s="418">
        <v>164361.21</v>
      </c>
      <c r="L902" s="385">
        <v>1</v>
      </c>
    </row>
    <row r="903" spans="1:12" s="383" customFormat="1" ht="15" x14ac:dyDescent="0.25">
      <c r="A903" s="384" t="s">
        <v>411</v>
      </c>
      <c r="B903" s="417" t="s">
        <v>189</v>
      </c>
      <c r="C903" s="416">
        <v>93.737799999999993</v>
      </c>
      <c r="D903" s="416"/>
      <c r="E903" s="429" t="s">
        <v>445</v>
      </c>
      <c r="F903" s="416">
        <v>9.25</v>
      </c>
      <c r="G903" s="416">
        <v>9.3672507607683002</v>
      </c>
      <c r="H903" s="417" t="s">
        <v>190</v>
      </c>
      <c r="I903" s="418">
        <v>22663</v>
      </c>
      <c r="J903" s="418">
        <v>22663</v>
      </c>
      <c r="K903" s="418">
        <v>21243.79</v>
      </c>
      <c r="L903" s="385">
        <v>3</v>
      </c>
    </row>
    <row r="904" spans="1:12" s="383" customFormat="1" ht="15" x14ac:dyDescent="0.25">
      <c r="A904" s="384" t="s">
        <v>411</v>
      </c>
      <c r="B904" s="417" t="s">
        <v>189</v>
      </c>
      <c r="C904" s="416">
        <v>93.828199999999995</v>
      </c>
      <c r="D904" s="416"/>
      <c r="E904" s="429" t="s">
        <v>314</v>
      </c>
      <c r="F904" s="416">
        <v>9.25</v>
      </c>
      <c r="G904" s="416">
        <v>9.3720220991543997</v>
      </c>
      <c r="H904" s="417" t="s">
        <v>190</v>
      </c>
      <c r="I904" s="418">
        <v>12735</v>
      </c>
      <c r="J904" s="418">
        <v>12735</v>
      </c>
      <c r="K904" s="418">
        <v>11949.02</v>
      </c>
      <c r="L904" s="385">
        <v>1</v>
      </c>
    </row>
    <row r="905" spans="1:12" s="383" customFormat="1" ht="15" x14ac:dyDescent="0.25">
      <c r="A905" s="384" t="s">
        <v>411</v>
      </c>
      <c r="B905" s="417" t="s">
        <v>189</v>
      </c>
      <c r="C905" s="416">
        <v>93.873500000000007</v>
      </c>
      <c r="D905" s="416"/>
      <c r="E905" s="429" t="s">
        <v>854</v>
      </c>
      <c r="F905" s="416">
        <v>9.25</v>
      </c>
      <c r="G905" s="416">
        <v>9.3744101600101999</v>
      </c>
      <c r="H905" s="417" t="s">
        <v>190</v>
      </c>
      <c r="I905" s="418">
        <v>12359</v>
      </c>
      <c r="J905" s="418">
        <v>12359</v>
      </c>
      <c r="K905" s="418">
        <v>11601.82</v>
      </c>
      <c r="L905" s="385">
        <v>1</v>
      </c>
    </row>
    <row r="906" spans="1:12" s="383" customFormat="1" ht="15" x14ac:dyDescent="0.25">
      <c r="A906" s="384" t="s">
        <v>411</v>
      </c>
      <c r="B906" s="417" t="s">
        <v>189</v>
      </c>
      <c r="C906" s="416">
        <v>93.918800000000005</v>
      </c>
      <c r="D906" s="416"/>
      <c r="E906" s="429" t="s">
        <v>446</v>
      </c>
      <c r="F906" s="416">
        <v>9.25</v>
      </c>
      <c r="G906" s="416">
        <v>9.3767998176840006</v>
      </c>
      <c r="H906" s="417" t="s">
        <v>190</v>
      </c>
      <c r="I906" s="418">
        <v>112243</v>
      </c>
      <c r="J906" s="418">
        <v>112243</v>
      </c>
      <c r="K906" s="418">
        <v>105417.23</v>
      </c>
      <c r="L906" s="385">
        <v>1</v>
      </c>
    </row>
    <row r="907" spans="1:12" s="383" customFormat="1" ht="15" x14ac:dyDescent="0.25">
      <c r="A907" s="384" t="s">
        <v>237</v>
      </c>
      <c r="B907" s="417" t="s">
        <v>189</v>
      </c>
      <c r="C907" s="416">
        <v>98.039199999999994</v>
      </c>
      <c r="D907" s="416"/>
      <c r="E907" s="429" t="s">
        <v>232</v>
      </c>
      <c r="F907" s="416">
        <v>6</v>
      </c>
      <c r="G907" s="416">
        <v>6.1208</v>
      </c>
      <c r="H907" s="417" t="s">
        <v>190</v>
      </c>
      <c r="I907" s="418">
        <v>500000</v>
      </c>
      <c r="J907" s="418">
        <v>500000</v>
      </c>
      <c r="K907" s="418">
        <v>490196.08</v>
      </c>
      <c r="L907" s="385">
        <v>1</v>
      </c>
    </row>
    <row r="908" spans="1:12" s="383" customFormat="1" ht="15" x14ac:dyDescent="0.25">
      <c r="A908" s="384" t="s">
        <v>225</v>
      </c>
      <c r="B908" s="417" t="s">
        <v>189</v>
      </c>
      <c r="C908" s="416">
        <v>98.252700000000004</v>
      </c>
      <c r="D908" s="416"/>
      <c r="E908" s="429" t="s">
        <v>392</v>
      </c>
      <c r="F908" s="416">
        <v>4.8499999999999996</v>
      </c>
      <c r="G908" s="416">
        <v>4.9248086547375998</v>
      </c>
      <c r="H908" s="417" t="s">
        <v>190</v>
      </c>
      <c r="I908" s="418">
        <v>1000000</v>
      </c>
      <c r="J908" s="418">
        <v>1000000</v>
      </c>
      <c r="K908" s="418">
        <v>982527.39</v>
      </c>
      <c r="L908" s="385">
        <v>1</v>
      </c>
    </row>
    <row r="909" spans="1:12" s="383" customFormat="1" ht="15" x14ac:dyDescent="0.25">
      <c r="A909" s="384" t="s">
        <v>225</v>
      </c>
      <c r="B909" s="417" t="s">
        <v>189</v>
      </c>
      <c r="C909" s="416">
        <v>98.360699999999994</v>
      </c>
      <c r="D909" s="416"/>
      <c r="E909" s="429" t="s">
        <v>232</v>
      </c>
      <c r="F909" s="416">
        <v>5</v>
      </c>
      <c r="G909" s="416">
        <v>5.0837962962961996</v>
      </c>
      <c r="H909" s="417" t="s">
        <v>190</v>
      </c>
      <c r="I909" s="418">
        <v>50000</v>
      </c>
      <c r="J909" s="418">
        <v>50000</v>
      </c>
      <c r="K909" s="418">
        <v>49180.33</v>
      </c>
      <c r="L909" s="385">
        <v>1</v>
      </c>
    </row>
    <row r="910" spans="1:12" s="383" customFormat="1" ht="15" x14ac:dyDescent="0.25">
      <c r="A910" s="384" t="s">
        <v>855</v>
      </c>
      <c r="B910" s="417" t="s">
        <v>189</v>
      </c>
      <c r="C910" s="416">
        <v>93.482200000000006</v>
      </c>
      <c r="D910" s="416"/>
      <c r="E910" s="429" t="s">
        <v>618</v>
      </c>
      <c r="F910" s="416">
        <v>10</v>
      </c>
      <c r="G910" s="416">
        <v>10.1494508624241</v>
      </c>
      <c r="H910" s="417" t="s">
        <v>190</v>
      </c>
      <c r="I910" s="418">
        <v>13920</v>
      </c>
      <c r="J910" s="418">
        <v>13920</v>
      </c>
      <c r="K910" s="418">
        <v>13012.72</v>
      </c>
      <c r="L910" s="385">
        <v>1</v>
      </c>
    </row>
    <row r="911" spans="1:12" s="383" customFormat="1" ht="15" x14ac:dyDescent="0.25">
      <c r="A911" s="384" t="s">
        <v>855</v>
      </c>
      <c r="B911" s="417" t="s">
        <v>189</v>
      </c>
      <c r="C911" s="416">
        <v>93.603700000000003</v>
      </c>
      <c r="D911" s="416"/>
      <c r="E911" s="429" t="s">
        <v>845</v>
      </c>
      <c r="F911" s="416">
        <v>10</v>
      </c>
      <c r="G911" s="416">
        <v>10.156447253671001</v>
      </c>
      <c r="H911" s="417" t="s">
        <v>190</v>
      </c>
      <c r="I911" s="418">
        <v>59490</v>
      </c>
      <c r="J911" s="418">
        <v>59490</v>
      </c>
      <c r="K911" s="418">
        <v>55684.87</v>
      </c>
      <c r="L911" s="385">
        <v>1</v>
      </c>
    </row>
    <row r="912" spans="1:12" s="383" customFormat="1" ht="15" x14ac:dyDescent="0.25">
      <c r="A912" s="384" t="s">
        <v>855</v>
      </c>
      <c r="B912" s="417" t="s">
        <v>189</v>
      </c>
      <c r="C912" s="416">
        <v>93.823300000000003</v>
      </c>
      <c r="D912" s="416"/>
      <c r="E912" s="429" t="s">
        <v>471</v>
      </c>
      <c r="F912" s="416">
        <v>10</v>
      </c>
      <c r="G912" s="416">
        <v>10.1690726633843</v>
      </c>
      <c r="H912" s="417" t="s">
        <v>190</v>
      </c>
      <c r="I912" s="418">
        <v>33875</v>
      </c>
      <c r="J912" s="418">
        <v>33875</v>
      </c>
      <c r="K912" s="418">
        <v>31782.639999999999</v>
      </c>
      <c r="L912" s="385">
        <v>1</v>
      </c>
    </row>
    <row r="913" spans="1:12" s="383" customFormat="1" ht="15" x14ac:dyDescent="0.25">
      <c r="A913" s="384" t="s">
        <v>855</v>
      </c>
      <c r="B913" s="417" t="s">
        <v>189</v>
      </c>
      <c r="C913" s="416">
        <v>94.117599999999996</v>
      </c>
      <c r="D913" s="416"/>
      <c r="E913" s="429" t="s">
        <v>856</v>
      </c>
      <c r="F913" s="416">
        <v>10</v>
      </c>
      <c r="G913" s="416">
        <v>10.1859706892437</v>
      </c>
      <c r="H913" s="417" t="s">
        <v>190</v>
      </c>
      <c r="I913" s="418">
        <v>76225</v>
      </c>
      <c r="J913" s="418">
        <v>76225</v>
      </c>
      <c r="K913" s="418">
        <v>71741.179999999993</v>
      </c>
      <c r="L913" s="385">
        <v>2</v>
      </c>
    </row>
    <row r="914" spans="1:12" s="383" customFormat="1" ht="15" x14ac:dyDescent="0.25">
      <c r="A914" s="384" t="s">
        <v>855</v>
      </c>
      <c r="B914" s="417" t="s">
        <v>189</v>
      </c>
      <c r="C914" s="416">
        <v>97.402600000000007</v>
      </c>
      <c r="D914" s="416"/>
      <c r="E914" s="429" t="s">
        <v>265</v>
      </c>
      <c r="F914" s="416">
        <v>10</v>
      </c>
      <c r="G914" s="416">
        <v>10.3723988510736</v>
      </c>
      <c r="H914" s="417" t="s">
        <v>190</v>
      </c>
      <c r="I914" s="418">
        <v>76368</v>
      </c>
      <c r="J914" s="418">
        <v>76368</v>
      </c>
      <c r="K914" s="418">
        <v>74384.42</v>
      </c>
      <c r="L914" s="385">
        <v>1</v>
      </c>
    </row>
    <row r="915" spans="1:12" s="383" customFormat="1" ht="15" x14ac:dyDescent="0.25">
      <c r="A915" s="384" t="s">
        <v>855</v>
      </c>
      <c r="B915" s="417" t="s">
        <v>189</v>
      </c>
      <c r="C915" s="416">
        <v>98.981300000000005</v>
      </c>
      <c r="D915" s="416"/>
      <c r="E915" s="429" t="s">
        <v>857</v>
      </c>
      <c r="F915" s="416">
        <v>9.5</v>
      </c>
      <c r="G915" s="416">
        <v>9.9125072015854006</v>
      </c>
      <c r="H915" s="417" t="s">
        <v>190</v>
      </c>
      <c r="I915" s="418">
        <v>10577</v>
      </c>
      <c r="J915" s="418">
        <v>10577</v>
      </c>
      <c r="K915" s="418">
        <v>10469.25</v>
      </c>
      <c r="L915" s="385">
        <v>1</v>
      </c>
    </row>
    <row r="916" spans="1:12" s="383" customFormat="1" ht="15" x14ac:dyDescent="0.25">
      <c r="A916" s="384" t="s">
        <v>226</v>
      </c>
      <c r="B916" s="417" t="s">
        <v>189</v>
      </c>
      <c r="C916" s="416">
        <v>98.207700000000003</v>
      </c>
      <c r="D916" s="416"/>
      <c r="E916" s="429" t="s">
        <v>394</v>
      </c>
      <c r="F916" s="416">
        <v>9</v>
      </c>
      <c r="G916" s="416">
        <v>9.3286838518106006</v>
      </c>
      <c r="H916" s="417" t="s">
        <v>190</v>
      </c>
      <c r="I916" s="418">
        <v>291733</v>
      </c>
      <c r="J916" s="418">
        <v>291733</v>
      </c>
      <c r="K916" s="418">
        <v>286504.3</v>
      </c>
      <c r="L916" s="385">
        <v>1</v>
      </c>
    </row>
    <row r="917" spans="1:12" s="383" customFormat="1" ht="15" x14ac:dyDescent="0.25">
      <c r="A917" s="384" t="s">
        <v>227</v>
      </c>
      <c r="B917" s="417" t="s">
        <v>189</v>
      </c>
      <c r="C917" s="416">
        <v>94.021799999999999</v>
      </c>
      <c r="D917" s="416"/>
      <c r="E917" s="429" t="s">
        <v>477</v>
      </c>
      <c r="F917" s="416">
        <v>10.5</v>
      </c>
      <c r="G917" s="416">
        <v>10.715864326875099</v>
      </c>
      <c r="H917" s="417" t="s">
        <v>190</v>
      </c>
      <c r="I917" s="418">
        <v>26560</v>
      </c>
      <c r="J917" s="418">
        <v>26560</v>
      </c>
      <c r="K917" s="418">
        <v>24972.19</v>
      </c>
      <c r="L917" s="385">
        <v>1</v>
      </c>
    </row>
    <row r="918" spans="1:12" s="383" customFormat="1" ht="15" x14ac:dyDescent="0.25">
      <c r="A918" s="384" t="s">
        <v>227</v>
      </c>
      <c r="B918" s="417" t="s">
        <v>189</v>
      </c>
      <c r="C918" s="416">
        <v>94.155799999999999</v>
      </c>
      <c r="D918" s="416"/>
      <c r="E918" s="429" t="s">
        <v>477</v>
      </c>
      <c r="F918" s="416">
        <v>10.25</v>
      </c>
      <c r="G918" s="416">
        <v>10.455742419294699</v>
      </c>
      <c r="H918" s="417" t="s">
        <v>190</v>
      </c>
      <c r="I918" s="418">
        <v>167290</v>
      </c>
      <c r="J918" s="418">
        <v>167290</v>
      </c>
      <c r="K918" s="418">
        <v>157513.24</v>
      </c>
      <c r="L918" s="385">
        <v>1</v>
      </c>
    </row>
    <row r="919" spans="1:12" s="383" customFormat="1" ht="15" x14ac:dyDescent="0.25">
      <c r="A919" s="384" t="s">
        <v>227</v>
      </c>
      <c r="B919" s="417" t="s">
        <v>189</v>
      </c>
      <c r="C919" s="416">
        <v>97.271000000000001</v>
      </c>
      <c r="D919" s="416"/>
      <c r="E919" s="429" t="s">
        <v>476</v>
      </c>
      <c r="F919" s="416">
        <v>10</v>
      </c>
      <c r="G919" s="416">
        <v>10.365005605657201</v>
      </c>
      <c r="H919" s="417" t="s">
        <v>190</v>
      </c>
      <c r="I919" s="418">
        <v>2200</v>
      </c>
      <c r="J919" s="418">
        <v>2200</v>
      </c>
      <c r="K919" s="418">
        <v>2139.96</v>
      </c>
      <c r="L919" s="385">
        <v>1</v>
      </c>
    </row>
    <row r="920" spans="1:12" s="383" customFormat="1" ht="15" x14ac:dyDescent="0.25">
      <c r="A920" s="384" t="s">
        <v>227</v>
      </c>
      <c r="B920" s="417" t="s">
        <v>189</v>
      </c>
      <c r="C920" s="416">
        <v>99.132599999999996</v>
      </c>
      <c r="D920" s="416"/>
      <c r="E920" s="429" t="s">
        <v>217</v>
      </c>
      <c r="F920" s="416">
        <v>9</v>
      </c>
      <c r="G920" s="416">
        <v>9.3746033213089994</v>
      </c>
      <c r="H920" s="417" t="s">
        <v>190</v>
      </c>
      <c r="I920" s="418">
        <v>70700</v>
      </c>
      <c r="J920" s="418">
        <v>70700</v>
      </c>
      <c r="K920" s="418">
        <v>70086.740000000005</v>
      </c>
      <c r="L920" s="385">
        <v>1</v>
      </c>
    </row>
    <row r="921" spans="1:12" s="383" customFormat="1" ht="15" x14ac:dyDescent="0.25">
      <c r="A921" s="384" t="s">
        <v>858</v>
      </c>
      <c r="B921" s="417" t="s">
        <v>189</v>
      </c>
      <c r="C921" s="416">
        <v>95.263300000000001</v>
      </c>
      <c r="D921" s="416"/>
      <c r="E921" s="429" t="s">
        <v>212</v>
      </c>
      <c r="F921" s="416">
        <v>5</v>
      </c>
      <c r="G921" s="416">
        <v>5.0006832745440999</v>
      </c>
      <c r="H921" s="417" t="s">
        <v>190</v>
      </c>
      <c r="I921" s="418">
        <v>240000</v>
      </c>
      <c r="J921" s="418">
        <v>240000</v>
      </c>
      <c r="K921" s="418">
        <v>228631.91</v>
      </c>
      <c r="L921" s="385">
        <v>1</v>
      </c>
    </row>
    <row r="922" spans="1:12" s="383" customFormat="1" ht="15" x14ac:dyDescent="0.25">
      <c r="A922" s="384" t="s">
        <v>345</v>
      </c>
      <c r="B922" s="417" t="s">
        <v>189</v>
      </c>
      <c r="C922" s="416">
        <v>90.521600000000007</v>
      </c>
      <c r="D922" s="416"/>
      <c r="E922" s="429" t="s">
        <v>192</v>
      </c>
      <c r="F922" s="416">
        <v>10.5</v>
      </c>
      <c r="G922" s="416">
        <v>10.501480576837199</v>
      </c>
      <c r="H922" s="417" t="s">
        <v>190</v>
      </c>
      <c r="I922" s="418">
        <v>24899</v>
      </c>
      <c r="J922" s="418">
        <v>24899</v>
      </c>
      <c r="K922" s="418">
        <v>22538.98</v>
      </c>
      <c r="L922" s="385">
        <v>1</v>
      </c>
    </row>
    <row r="923" spans="1:12" s="383" customFormat="1" ht="15" x14ac:dyDescent="0.25">
      <c r="A923" s="384" t="s">
        <v>345</v>
      </c>
      <c r="B923" s="417" t="s">
        <v>189</v>
      </c>
      <c r="C923" s="416">
        <v>94.749300000000005</v>
      </c>
      <c r="D923" s="416"/>
      <c r="E923" s="429" t="s">
        <v>204</v>
      </c>
      <c r="F923" s="416">
        <v>9.5</v>
      </c>
      <c r="G923" s="416">
        <v>9.6870457424286993</v>
      </c>
      <c r="H923" s="417" t="s">
        <v>190</v>
      </c>
      <c r="I923" s="418">
        <v>12616</v>
      </c>
      <c r="J923" s="418">
        <v>12616</v>
      </c>
      <c r="K923" s="418">
        <v>11953.57</v>
      </c>
      <c r="L923" s="385">
        <v>1</v>
      </c>
    </row>
    <row r="924" spans="1:12" s="383" customFormat="1" ht="15" x14ac:dyDescent="0.25">
      <c r="A924" s="384" t="s">
        <v>345</v>
      </c>
      <c r="B924" s="417" t="s">
        <v>189</v>
      </c>
      <c r="C924" s="416">
        <v>97.203999999999994</v>
      </c>
      <c r="D924" s="416"/>
      <c r="E924" s="429" t="s">
        <v>859</v>
      </c>
      <c r="F924" s="416">
        <v>9.5</v>
      </c>
      <c r="G924" s="416">
        <v>9.8185599052950998</v>
      </c>
      <c r="H924" s="417" t="s">
        <v>190</v>
      </c>
      <c r="I924" s="418">
        <v>22294</v>
      </c>
      <c r="J924" s="418">
        <v>22294</v>
      </c>
      <c r="K924" s="418">
        <v>21670.67</v>
      </c>
      <c r="L924" s="385">
        <v>1</v>
      </c>
    </row>
    <row r="925" spans="1:12" s="383" customFormat="1" ht="15" x14ac:dyDescent="0.25">
      <c r="A925" s="384" t="s">
        <v>228</v>
      </c>
      <c r="B925" s="417" t="s">
        <v>189</v>
      </c>
      <c r="C925" s="416">
        <v>96.878399999999999</v>
      </c>
      <c r="D925" s="416"/>
      <c r="E925" s="429" t="s">
        <v>638</v>
      </c>
      <c r="F925" s="416">
        <v>8</v>
      </c>
      <c r="G925" s="416">
        <v>8.1920979685041004</v>
      </c>
      <c r="H925" s="417" t="s">
        <v>190</v>
      </c>
      <c r="I925" s="418">
        <v>46971</v>
      </c>
      <c r="J925" s="418">
        <v>46971</v>
      </c>
      <c r="K925" s="418">
        <v>45504.74</v>
      </c>
      <c r="L925" s="385">
        <v>1</v>
      </c>
    </row>
    <row r="926" spans="1:12" s="383" customFormat="1" ht="15" x14ac:dyDescent="0.25">
      <c r="A926" s="384" t="s">
        <v>228</v>
      </c>
      <c r="B926" s="417" t="s">
        <v>189</v>
      </c>
      <c r="C926" s="416">
        <v>97.236900000000006</v>
      </c>
      <c r="D926" s="416"/>
      <c r="E926" s="429" t="s">
        <v>392</v>
      </c>
      <c r="F926" s="416">
        <v>7.75</v>
      </c>
      <c r="G926" s="416">
        <v>7.9415056485352</v>
      </c>
      <c r="H926" s="417" t="s">
        <v>190</v>
      </c>
      <c r="I926" s="418">
        <v>30000</v>
      </c>
      <c r="J926" s="418">
        <v>30000</v>
      </c>
      <c r="K926" s="418">
        <v>29171.06</v>
      </c>
      <c r="L926" s="385">
        <v>1</v>
      </c>
    </row>
    <row r="927" spans="1:12" s="383" customFormat="1" ht="15" x14ac:dyDescent="0.25">
      <c r="A927" s="384" t="s">
        <v>252</v>
      </c>
      <c r="B927" s="417" t="s">
        <v>189</v>
      </c>
      <c r="C927" s="416">
        <v>90.114900000000006</v>
      </c>
      <c r="D927" s="416"/>
      <c r="E927" s="429" t="s">
        <v>192</v>
      </c>
      <c r="F927" s="416">
        <v>11</v>
      </c>
      <c r="G927" s="416">
        <v>11.0016224280382</v>
      </c>
      <c r="H927" s="417" t="s">
        <v>190</v>
      </c>
      <c r="I927" s="418">
        <v>11031</v>
      </c>
      <c r="J927" s="418">
        <v>11031</v>
      </c>
      <c r="K927" s="418">
        <v>9940.58</v>
      </c>
      <c r="L927" s="385">
        <v>2</v>
      </c>
    </row>
    <row r="928" spans="1:12" s="383" customFormat="1" ht="15" x14ac:dyDescent="0.25">
      <c r="A928" s="384" t="s">
        <v>252</v>
      </c>
      <c r="B928" s="417" t="s">
        <v>189</v>
      </c>
      <c r="C928" s="416">
        <v>94.358199999999997</v>
      </c>
      <c r="D928" s="416"/>
      <c r="E928" s="429" t="s">
        <v>860</v>
      </c>
      <c r="F928" s="416">
        <v>10.5</v>
      </c>
      <c r="G928" s="416">
        <v>10.736210890593499</v>
      </c>
      <c r="H928" s="417" t="s">
        <v>190</v>
      </c>
      <c r="I928" s="418">
        <v>200000</v>
      </c>
      <c r="J928" s="418">
        <v>200000</v>
      </c>
      <c r="K928" s="418">
        <v>188716.34</v>
      </c>
      <c r="L928" s="385">
        <v>1</v>
      </c>
    </row>
    <row r="929" spans="1:12" s="383" customFormat="1" ht="15" x14ac:dyDescent="0.25">
      <c r="A929" s="384" t="s">
        <v>252</v>
      </c>
      <c r="B929" s="417" t="s">
        <v>189</v>
      </c>
      <c r="C929" s="416">
        <v>95.441299999999998</v>
      </c>
      <c r="D929" s="416"/>
      <c r="E929" s="429" t="s">
        <v>199</v>
      </c>
      <c r="F929" s="416">
        <v>9.5</v>
      </c>
      <c r="G929" s="416">
        <v>9.7243325226188997</v>
      </c>
      <c r="H929" s="417" t="s">
        <v>190</v>
      </c>
      <c r="I929" s="418">
        <v>5312</v>
      </c>
      <c r="J929" s="418">
        <v>5312</v>
      </c>
      <c r="K929" s="418">
        <v>5069.84</v>
      </c>
      <c r="L929" s="385">
        <v>1</v>
      </c>
    </row>
    <row r="930" spans="1:12" s="383" customFormat="1" ht="15" x14ac:dyDescent="0.25">
      <c r="A930" s="384" t="s">
        <v>252</v>
      </c>
      <c r="B930" s="417" t="s">
        <v>189</v>
      </c>
      <c r="C930" s="416">
        <v>96.455299999999994</v>
      </c>
      <c r="D930" s="416"/>
      <c r="E930" s="429" t="s">
        <v>486</v>
      </c>
      <c r="F930" s="416">
        <v>9</v>
      </c>
      <c r="G930" s="416">
        <v>9.2409363403361002</v>
      </c>
      <c r="H930" s="417" t="s">
        <v>190</v>
      </c>
      <c r="I930" s="418">
        <v>168554</v>
      </c>
      <c r="J930" s="418">
        <v>168554</v>
      </c>
      <c r="K930" s="418">
        <v>162579.21</v>
      </c>
      <c r="L930" s="385">
        <v>1</v>
      </c>
    </row>
    <row r="931" spans="1:12" s="383" customFormat="1" ht="15" x14ac:dyDescent="0.25">
      <c r="A931" s="384" t="s">
        <v>252</v>
      </c>
      <c r="B931" s="417" t="s">
        <v>189</v>
      </c>
      <c r="C931" s="416">
        <v>96.711799999999997</v>
      </c>
      <c r="D931" s="416"/>
      <c r="E931" s="429" t="s">
        <v>861</v>
      </c>
      <c r="F931" s="416">
        <v>9</v>
      </c>
      <c r="G931" s="416">
        <v>9.2538425063355998</v>
      </c>
      <c r="H931" s="417" t="s">
        <v>190</v>
      </c>
      <c r="I931" s="418">
        <v>200000</v>
      </c>
      <c r="J931" s="418">
        <v>200000</v>
      </c>
      <c r="K931" s="418">
        <v>193423.6</v>
      </c>
      <c r="L931" s="385">
        <v>1</v>
      </c>
    </row>
    <row r="932" spans="1:12" s="383" customFormat="1" ht="15" x14ac:dyDescent="0.25">
      <c r="A932" s="384" t="s">
        <v>252</v>
      </c>
      <c r="B932" s="417" t="s">
        <v>189</v>
      </c>
      <c r="C932" s="416">
        <v>97.301500000000004</v>
      </c>
      <c r="D932" s="416"/>
      <c r="E932" s="429" t="s">
        <v>265</v>
      </c>
      <c r="F932" s="416">
        <v>10.4</v>
      </c>
      <c r="G932" s="416">
        <v>10.803035874264699</v>
      </c>
      <c r="H932" s="417" t="s">
        <v>190</v>
      </c>
      <c r="I932" s="418">
        <v>9580</v>
      </c>
      <c r="J932" s="418">
        <v>9580</v>
      </c>
      <c r="K932" s="418">
        <v>9321.48</v>
      </c>
      <c r="L932" s="385">
        <v>1</v>
      </c>
    </row>
    <row r="933" spans="1:12" s="383" customFormat="1" ht="15" x14ac:dyDescent="0.25">
      <c r="A933" s="384" t="s">
        <v>273</v>
      </c>
      <c r="B933" s="417" t="s">
        <v>189</v>
      </c>
      <c r="C933" s="416">
        <v>90.932100000000005</v>
      </c>
      <c r="D933" s="416"/>
      <c r="E933" s="429" t="s">
        <v>192</v>
      </c>
      <c r="F933" s="416">
        <v>10</v>
      </c>
      <c r="G933" s="416">
        <v>10.0013450136257</v>
      </c>
      <c r="H933" s="417" t="s">
        <v>190</v>
      </c>
      <c r="I933" s="418">
        <v>134864</v>
      </c>
      <c r="J933" s="418">
        <v>134864</v>
      </c>
      <c r="K933" s="418">
        <v>122634.61</v>
      </c>
      <c r="L933" s="385">
        <v>3</v>
      </c>
    </row>
    <row r="934" spans="1:12" s="383" customFormat="1" ht="15" x14ac:dyDescent="0.25">
      <c r="A934" s="384" t="s">
        <v>273</v>
      </c>
      <c r="B934" s="417" t="s">
        <v>189</v>
      </c>
      <c r="C934" s="416">
        <v>90.954999999999998</v>
      </c>
      <c r="D934" s="416"/>
      <c r="E934" s="429" t="s">
        <v>212</v>
      </c>
      <c r="F934" s="416">
        <v>10</v>
      </c>
      <c r="G934" s="416">
        <v>10.002690500363199</v>
      </c>
      <c r="H934" s="417" t="s">
        <v>190</v>
      </c>
      <c r="I934" s="418">
        <v>57600</v>
      </c>
      <c r="J934" s="418">
        <v>57600</v>
      </c>
      <c r="K934" s="418">
        <v>52390.1</v>
      </c>
      <c r="L934" s="385">
        <v>1</v>
      </c>
    </row>
    <row r="935" spans="1:12" s="383" customFormat="1" ht="15" x14ac:dyDescent="0.25">
      <c r="A935" s="384" t="s">
        <v>238</v>
      </c>
      <c r="B935" s="417" t="s">
        <v>189</v>
      </c>
      <c r="C935" s="416">
        <v>93.712599999999995</v>
      </c>
      <c r="D935" s="416"/>
      <c r="E935" s="429" t="s">
        <v>391</v>
      </c>
      <c r="F935" s="416">
        <v>8.8473000000000006</v>
      </c>
      <c r="G935" s="416">
        <v>8.9404800401303</v>
      </c>
      <c r="H935" s="417" t="s">
        <v>190</v>
      </c>
      <c r="I935" s="418">
        <v>128000</v>
      </c>
      <c r="J935" s="418">
        <v>128000</v>
      </c>
      <c r="K935" s="418">
        <v>119952.17</v>
      </c>
      <c r="L935" s="385">
        <v>1</v>
      </c>
    </row>
    <row r="936" spans="1:12" s="383" customFormat="1" ht="15" x14ac:dyDescent="0.25">
      <c r="A936" s="384" t="s">
        <v>238</v>
      </c>
      <c r="B936" s="417" t="s">
        <v>189</v>
      </c>
      <c r="C936" s="416">
        <v>94.854200000000006</v>
      </c>
      <c r="D936" s="416"/>
      <c r="E936" s="429" t="s">
        <v>446</v>
      </c>
      <c r="F936" s="416">
        <v>7.75</v>
      </c>
      <c r="G936" s="416">
        <v>7.8391820862154002</v>
      </c>
      <c r="H936" s="417" t="s">
        <v>190</v>
      </c>
      <c r="I936" s="418">
        <v>17850</v>
      </c>
      <c r="J936" s="418">
        <v>17850</v>
      </c>
      <c r="K936" s="418">
        <v>16931.47</v>
      </c>
      <c r="L936" s="385">
        <v>1</v>
      </c>
    </row>
    <row r="937" spans="1:12" s="383" customFormat="1" ht="15" x14ac:dyDescent="0.25">
      <c r="A937" s="384" t="s">
        <v>238</v>
      </c>
      <c r="B937" s="417" t="s">
        <v>189</v>
      </c>
      <c r="C937" s="416">
        <v>95.009399999999999</v>
      </c>
      <c r="D937" s="416"/>
      <c r="E937" s="429" t="s">
        <v>427</v>
      </c>
      <c r="F937" s="416">
        <v>7.75</v>
      </c>
      <c r="G937" s="416">
        <v>7.8458958721411998</v>
      </c>
      <c r="H937" s="417" t="s">
        <v>190</v>
      </c>
      <c r="I937" s="418">
        <v>500000</v>
      </c>
      <c r="J937" s="418">
        <v>500000</v>
      </c>
      <c r="K937" s="418">
        <v>475046.84</v>
      </c>
      <c r="L937" s="385">
        <v>1</v>
      </c>
    </row>
    <row r="938" spans="1:12" s="289" customFormat="1" ht="15.6" x14ac:dyDescent="0.25">
      <c r="A938" s="384" t="s">
        <v>238</v>
      </c>
      <c r="B938" s="417" t="s">
        <v>189</v>
      </c>
      <c r="C938" s="416">
        <v>96.346800000000002</v>
      </c>
      <c r="D938" s="416"/>
      <c r="E938" s="429" t="s">
        <v>202</v>
      </c>
      <c r="F938" s="416">
        <v>7.5</v>
      </c>
      <c r="G938" s="416">
        <v>7.6390242401104</v>
      </c>
      <c r="H938" s="417" t="s">
        <v>190</v>
      </c>
      <c r="I938" s="418">
        <v>21389</v>
      </c>
      <c r="J938" s="418">
        <v>21389</v>
      </c>
      <c r="K938" s="418">
        <v>20607.63</v>
      </c>
      <c r="L938" s="385">
        <v>1</v>
      </c>
    </row>
    <row r="939" spans="1:12" s="289" customFormat="1" ht="15.6" x14ac:dyDescent="0.25">
      <c r="A939" s="384" t="s">
        <v>238</v>
      </c>
      <c r="B939" s="417" t="s">
        <v>189</v>
      </c>
      <c r="C939" s="416">
        <v>96.385499999999993</v>
      </c>
      <c r="D939" s="416"/>
      <c r="E939" s="429" t="s">
        <v>207</v>
      </c>
      <c r="F939" s="416">
        <v>7.5</v>
      </c>
      <c r="G939" s="416">
        <v>7.640625</v>
      </c>
      <c r="H939" s="417" t="s">
        <v>190</v>
      </c>
      <c r="I939" s="418">
        <v>224060</v>
      </c>
      <c r="J939" s="418">
        <v>224060</v>
      </c>
      <c r="K939" s="418">
        <v>215961.45</v>
      </c>
      <c r="L939" s="385">
        <v>1</v>
      </c>
    </row>
    <row r="940" spans="1:12" s="383" customFormat="1" ht="15" x14ac:dyDescent="0.25">
      <c r="A940" s="384" t="s">
        <v>238</v>
      </c>
      <c r="B940" s="417" t="s">
        <v>189</v>
      </c>
      <c r="C940" s="416">
        <v>97.806200000000004</v>
      </c>
      <c r="D940" s="416"/>
      <c r="E940" s="429" t="s">
        <v>300</v>
      </c>
      <c r="F940" s="416">
        <v>8.5</v>
      </c>
      <c r="G940" s="416">
        <v>8.7694937882261996</v>
      </c>
      <c r="H940" s="417" t="s">
        <v>190</v>
      </c>
      <c r="I940" s="418">
        <v>7000</v>
      </c>
      <c r="J940" s="418">
        <v>7000</v>
      </c>
      <c r="K940" s="418">
        <v>6846.43</v>
      </c>
      <c r="L940" s="385">
        <v>1</v>
      </c>
    </row>
    <row r="941" spans="1:12" s="289" customFormat="1" ht="15.6" x14ac:dyDescent="0.25">
      <c r="A941" s="384" t="s">
        <v>238</v>
      </c>
      <c r="B941" s="417" t="s">
        <v>189</v>
      </c>
      <c r="C941" s="416">
        <v>98.261300000000006</v>
      </c>
      <c r="D941" s="416"/>
      <c r="E941" s="429" t="s">
        <v>201</v>
      </c>
      <c r="F941" s="416">
        <v>7</v>
      </c>
      <c r="G941" s="416">
        <v>7.1851904543540002</v>
      </c>
      <c r="H941" s="417" t="s">
        <v>190</v>
      </c>
      <c r="I941" s="418">
        <v>399231</v>
      </c>
      <c r="J941" s="418">
        <v>399231</v>
      </c>
      <c r="K941" s="418">
        <v>392289.65</v>
      </c>
      <c r="L941" s="385">
        <v>2</v>
      </c>
    </row>
    <row r="942" spans="1:12" s="289" customFormat="1" ht="15.6" x14ac:dyDescent="0.25">
      <c r="A942" s="384" t="s">
        <v>238</v>
      </c>
      <c r="B942" s="417" t="s">
        <v>189</v>
      </c>
      <c r="C942" s="416">
        <v>98.280100000000004</v>
      </c>
      <c r="D942" s="416"/>
      <c r="E942" s="429" t="s">
        <v>214</v>
      </c>
      <c r="F942" s="416">
        <v>7</v>
      </c>
      <c r="G942" s="416">
        <v>7.1859031289062001</v>
      </c>
      <c r="H942" s="417" t="s">
        <v>190</v>
      </c>
      <c r="I942" s="418">
        <v>799332</v>
      </c>
      <c r="J942" s="418">
        <v>799332</v>
      </c>
      <c r="K942" s="418">
        <v>785584.29</v>
      </c>
      <c r="L942" s="385">
        <v>5</v>
      </c>
    </row>
    <row r="943" spans="1:12" s="383" customFormat="1" ht="15" x14ac:dyDescent="0.25">
      <c r="A943" s="384" t="s">
        <v>238</v>
      </c>
      <c r="B943" s="417" t="s">
        <v>189</v>
      </c>
      <c r="C943" s="416">
        <v>98.998999999999995</v>
      </c>
      <c r="D943" s="416"/>
      <c r="E943" s="429" t="s">
        <v>862</v>
      </c>
      <c r="F943" s="416">
        <v>7</v>
      </c>
      <c r="G943" s="416">
        <v>7.2131237975019999</v>
      </c>
      <c r="H943" s="417" t="s">
        <v>190</v>
      </c>
      <c r="I943" s="418">
        <v>444556</v>
      </c>
      <c r="J943" s="418">
        <v>444556</v>
      </c>
      <c r="K943" s="418">
        <v>440106.04</v>
      </c>
      <c r="L943" s="385">
        <v>1</v>
      </c>
    </row>
    <row r="944" spans="1:12" s="383" customFormat="1" ht="15" x14ac:dyDescent="0.25">
      <c r="A944" s="384" t="s">
        <v>349</v>
      </c>
      <c r="B944" s="417" t="s">
        <v>189</v>
      </c>
      <c r="C944" s="416">
        <v>90.545500000000004</v>
      </c>
      <c r="D944" s="416"/>
      <c r="E944" s="429" t="s">
        <v>212</v>
      </c>
      <c r="F944" s="416">
        <v>10.5</v>
      </c>
      <c r="G944" s="416">
        <v>10.502961699160201</v>
      </c>
      <c r="H944" s="417" t="s">
        <v>190</v>
      </c>
      <c r="I944" s="418">
        <v>90000</v>
      </c>
      <c r="J944" s="418">
        <v>90000</v>
      </c>
      <c r="K944" s="418">
        <v>81490.98</v>
      </c>
      <c r="L944" s="385">
        <v>1</v>
      </c>
    </row>
    <row r="945" spans="1:12" s="383" customFormat="1" ht="15" x14ac:dyDescent="0.25">
      <c r="A945" s="384" t="s">
        <v>349</v>
      </c>
      <c r="B945" s="417" t="s">
        <v>189</v>
      </c>
      <c r="C945" s="416">
        <v>97.620500000000007</v>
      </c>
      <c r="D945" s="416"/>
      <c r="E945" s="429" t="s">
        <v>214</v>
      </c>
      <c r="F945" s="416">
        <v>9.75</v>
      </c>
      <c r="G945" s="416">
        <v>10.112312546401901</v>
      </c>
      <c r="H945" s="417" t="s">
        <v>190</v>
      </c>
      <c r="I945" s="418">
        <v>44000</v>
      </c>
      <c r="J945" s="418">
        <v>44000</v>
      </c>
      <c r="K945" s="418">
        <v>42953.02</v>
      </c>
      <c r="L945" s="385">
        <v>1</v>
      </c>
    </row>
    <row r="946" spans="1:12" s="383" customFormat="1" ht="15" x14ac:dyDescent="0.25">
      <c r="A946" s="384" t="s">
        <v>349</v>
      </c>
      <c r="B946" s="417" t="s">
        <v>189</v>
      </c>
      <c r="C946" s="416">
        <v>99.214600000000004</v>
      </c>
      <c r="D946" s="416"/>
      <c r="E946" s="429" t="s">
        <v>506</v>
      </c>
      <c r="F946" s="416">
        <v>7.5</v>
      </c>
      <c r="G946" s="416">
        <v>7.7565879932841</v>
      </c>
      <c r="H946" s="417" t="s">
        <v>190</v>
      </c>
      <c r="I946" s="418">
        <v>200000</v>
      </c>
      <c r="J946" s="418">
        <v>200000</v>
      </c>
      <c r="K946" s="418">
        <v>198429.1</v>
      </c>
      <c r="L946" s="385">
        <v>1</v>
      </c>
    </row>
    <row r="947" spans="1:12" s="383" customFormat="1" ht="15" x14ac:dyDescent="0.25">
      <c r="A947" s="384" t="s">
        <v>229</v>
      </c>
      <c r="B947" s="417" t="s">
        <v>189</v>
      </c>
      <c r="C947" s="416">
        <v>92.139399999999995</v>
      </c>
      <c r="D947" s="416"/>
      <c r="E947" s="429" t="s">
        <v>366</v>
      </c>
      <c r="F947" s="416">
        <v>9.75</v>
      </c>
      <c r="G947" s="416">
        <v>9.8080205561024005</v>
      </c>
      <c r="H947" s="417" t="s">
        <v>190</v>
      </c>
      <c r="I947" s="418">
        <v>11050</v>
      </c>
      <c r="J947" s="418">
        <v>11050</v>
      </c>
      <c r="K947" s="418">
        <v>10181.4</v>
      </c>
      <c r="L947" s="385">
        <v>1</v>
      </c>
    </row>
    <row r="948" spans="1:12" s="383" customFormat="1" ht="15" x14ac:dyDescent="0.25">
      <c r="A948" s="384" t="s">
        <v>229</v>
      </c>
      <c r="B948" s="417" t="s">
        <v>189</v>
      </c>
      <c r="C948" s="416">
        <v>92.208399999999997</v>
      </c>
      <c r="D948" s="416"/>
      <c r="E948" s="429" t="s">
        <v>315</v>
      </c>
      <c r="F948" s="416">
        <v>9.75</v>
      </c>
      <c r="G948" s="416">
        <v>9.8119207811528</v>
      </c>
      <c r="H948" s="417" t="s">
        <v>190</v>
      </c>
      <c r="I948" s="418">
        <v>24353</v>
      </c>
      <c r="J948" s="418">
        <v>24353</v>
      </c>
      <c r="K948" s="418">
        <v>22455.51</v>
      </c>
      <c r="L948" s="385">
        <v>1</v>
      </c>
    </row>
    <row r="949" spans="1:12" s="383" customFormat="1" ht="15" x14ac:dyDescent="0.25">
      <c r="A949" s="384" t="s">
        <v>229</v>
      </c>
      <c r="B949" s="417" t="s">
        <v>189</v>
      </c>
      <c r="C949" s="416">
        <v>92.485500000000002</v>
      </c>
      <c r="D949" s="416"/>
      <c r="E949" s="429" t="s">
        <v>339</v>
      </c>
      <c r="F949" s="416">
        <v>9.75</v>
      </c>
      <c r="G949" s="416">
        <v>9.8275623836531008</v>
      </c>
      <c r="H949" s="417" t="s">
        <v>190</v>
      </c>
      <c r="I949" s="418">
        <v>207000</v>
      </c>
      <c r="J949" s="418">
        <v>207000</v>
      </c>
      <c r="K949" s="418">
        <v>191445.09</v>
      </c>
      <c r="L949" s="385">
        <v>2</v>
      </c>
    </row>
    <row r="950" spans="1:12" s="383" customFormat="1" ht="15" x14ac:dyDescent="0.25">
      <c r="A950" s="384" t="s">
        <v>229</v>
      </c>
      <c r="B950" s="417" t="s">
        <v>189</v>
      </c>
      <c r="C950" s="416">
        <v>93.283600000000007</v>
      </c>
      <c r="D950" s="416"/>
      <c r="E950" s="429" t="s">
        <v>236</v>
      </c>
      <c r="F950" s="416">
        <v>9.6</v>
      </c>
      <c r="G950" s="416">
        <v>9.7134100617943009</v>
      </c>
      <c r="H950" s="417" t="s">
        <v>190</v>
      </c>
      <c r="I950" s="418">
        <v>31385</v>
      </c>
      <c r="J950" s="418">
        <v>31385</v>
      </c>
      <c r="K950" s="418">
        <v>29277.05</v>
      </c>
      <c r="L950" s="385">
        <v>2</v>
      </c>
    </row>
    <row r="951" spans="1:12" s="383" customFormat="1" ht="15" x14ac:dyDescent="0.25">
      <c r="A951" s="384" t="s">
        <v>229</v>
      </c>
      <c r="B951" s="417" t="s">
        <v>189</v>
      </c>
      <c r="C951" s="416">
        <v>94.348299999999995</v>
      </c>
      <c r="D951" s="416"/>
      <c r="E951" s="429" t="s">
        <v>317</v>
      </c>
      <c r="F951" s="416">
        <v>9.5</v>
      </c>
      <c r="G951" s="416">
        <v>9.6653617211019007</v>
      </c>
      <c r="H951" s="417" t="s">
        <v>190</v>
      </c>
      <c r="I951" s="418">
        <v>79000</v>
      </c>
      <c r="J951" s="418">
        <v>79000</v>
      </c>
      <c r="K951" s="418">
        <v>74535.14</v>
      </c>
      <c r="L951" s="385">
        <v>1</v>
      </c>
    </row>
    <row r="952" spans="1:12" s="383" customFormat="1" ht="15" x14ac:dyDescent="0.25">
      <c r="A952" s="384" t="s">
        <v>229</v>
      </c>
      <c r="B952" s="417" t="s">
        <v>189</v>
      </c>
      <c r="C952" s="416">
        <v>95.321299999999994</v>
      </c>
      <c r="D952" s="416"/>
      <c r="E952" s="429" t="s">
        <v>863</v>
      </c>
      <c r="F952" s="416">
        <v>9.5</v>
      </c>
      <c r="G952" s="416">
        <v>9.7178768934029005</v>
      </c>
      <c r="H952" s="417" t="s">
        <v>190</v>
      </c>
      <c r="I952" s="418">
        <v>7400</v>
      </c>
      <c r="J952" s="418">
        <v>7400</v>
      </c>
      <c r="K952" s="418">
        <v>7053.78</v>
      </c>
      <c r="L952" s="385">
        <v>1</v>
      </c>
    </row>
    <row r="953" spans="1:12" s="383" customFormat="1" ht="15" x14ac:dyDescent="0.25">
      <c r="A953" s="384" t="s">
        <v>229</v>
      </c>
      <c r="B953" s="417" t="s">
        <v>189</v>
      </c>
      <c r="C953" s="416">
        <v>95.465400000000002</v>
      </c>
      <c r="D953" s="416"/>
      <c r="E953" s="429" t="s">
        <v>207</v>
      </c>
      <c r="F953" s="416">
        <v>9.5</v>
      </c>
      <c r="G953" s="416">
        <v>9.7256250000000009</v>
      </c>
      <c r="H953" s="417" t="s">
        <v>190</v>
      </c>
      <c r="I953" s="418">
        <v>61680</v>
      </c>
      <c r="J953" s="418">
        <v>61680</v>
      </c>
      <c r="K953" s="418">
        <v>58883.06</v>
      </c>
      <c r="L953" s="385">
        <v>2</v>
      </c>
    </row>
    <row r="954" spans="1:12" s="383" customFormat="1" ht="15" x14ac:dyDescent="0.25">
      <c r="A954" s="384" t="s">
        <v>229</v>
      </c>
      <c r="B954" s="417" t="s">
        <v>189</v>
      </c>
      <c r="C954" s="416">
        <v>97.403899999999993</v>
      </c>
      <c r="D954" s="416"/>
      <c r="E954" s="429" t="s">
        <v>476</v>
      </c>
      <c r="F954" s="416">
        <v>9.5</v>
      </c>
      <c r="G954" s="416">
        <v>9.8291782576387998</v>
      </c>
      <c r="H954" s="417" t="s">
        <v>190</v>
      </c>
      <c r="I954" s="418">
        <v>337430</v>
      </c>
      <c r="J954" s="418">
        <v>337430</v>
      </c>
      <c r="K954" s="418">
        <v>328670.03000000003</v>
      </c>
      <c r="L954" s="385">
        <v>2</v>
      </c>
    </row>
    <row r="955" spans="1:12" s="383" customFormat="1" ht="15" x14ac:dyDescent="0.25">
      <c r="A955" s="384" t="s">
        <v>229</v>
      </c>
      <c r="B955" s="417" t="s">
        <v>189</v>
      </c>
      <c r="C955" s="416">
        <v>97.479100000000003</v>
      </c>
      <c r="D955" s="416"/>
      <c r="E955" s="429" t="s">
        <v>269</v>
      </c>
      <c r="F955" s="416">
        <v>9.5</v>
      </c>
      <c r="G955" s="416">
        <v>9.8331679302691999</v>
      </c>
      <c r="H955" s="417" t="s">
        <v>190</v>
      </c>
      <c r="I955" s="418">
        <v>62570</v>
      </c>
      <c r="J955" s="418">
        <v>62570</v>
      </c>
      <c r="K955" s="418">
        <v>60992.66</v>
      </c>
      <c r="L955" s="385">
        <v>1</v>
      </c>
    </row>
    <row r="956" spans="1:12" s="383" customFormat="1" ht="15" x14ac:dyDescent="0.25">
      <c r="A956" s="384" t="s">
        <v>229</v>
      </c>
      <c r="B956" s="417" t="s">
        <v>189</v>
      </c>
      <c r="C956" s="416">
        <v>97.680099999999996</v>
      </c>
      <c r="D956" s="416"/>
      <c r="E956" s="429" t="s">
        <v>214</v>
      </c>
      <c r="F956" s="416">
        <v>9.5</v>
      </c>
      <c r="G956" s="416">
        <v>9.8438279104003001</v>
      </c>
      <c r="H956" s="417" t="s">
        <v>190</v>
      </c>
      <c r="I956" s="418">
        <v>287240</v>
      </c>
      <c r="J956" s="418">
        <v>287240</v>
      </c>
      <c r="K956" s="418">
        <v>280576.31</v>
      </c>
      <c r="L956" s="385">
        <v>1</v>
      </c>
    </row>
    <row r="957" spans="1:12" s="383" customFormat="1" ht="15" x14ac:dyDescent="0.25">
      <c r="A957" s="384" t="s">
        <v>239</v>
      </c>
      <c r="B957" s="417" t="s">
        <v>189</v>
      </c>
      <c r="C957" s="416">
        <v>93.611000000000004</v>
      </c>
      <c r="D957" s="416"/>
      <c r="E957" s="429" t="s">
        <v>446</v>
      </c>
      <c r="F957" s="416">
        <v>9.75</v>
      </c>
      <c r="G957" s="416">
        <v>9.8907880573717009</v>
      </c>
      <c r="H957" s="417" t="s">
        <v>190</v>
      </c>
      <c r="I957" s="418">
        <v>122630</v>
      </c>
      <c r="J957" s="418">
        <v>122630</v>
      </c>
      <c r="K957" s="418">
        <v>114795.23</v>
      </c>
      <c r="L957" s="385">
        <v>1</v>
      </c>
    </row>
    <row r="958" spans="1:12" s="383" customFormat="1" ht="15" x14ac:dyDescent="0.25">
      <c r="A958" s="384" t="s">
        <v>239</v>
      </c>
      <c r="B958" s="417" t="s">
        <v>189</v>
      </c>
      <c r="C958" s="416">
        <v>94.160700000000006</v>
      </c>
      <c r="D958" s="416"/>
      <c r="E958" s="429" t="s">
        <v>847</v>
      </c>
      <c r="F958" s="416">
        <v>9.5</v>
      </c>
      <c r="G958" s="416">
        <v>9.6552014511080007</v>
      </c>
      <c r="H958" s="417" t="s">
        <v>190</v>
      </c>
      <c r="I958" s="418">
        <v>49000</v>
      </c>
      <c r="J958" s="418">
        <v>49000</v>
      </c>
      <c r="K958" s="418">
        <v>46138.75</v>
      </c>
      <c r="L958" s="385">
        <v>2</v>
      </c>
    </row>
    <row r="959" spans="1:12" s="383" customFormat="1" ht="15" x14ac:dyDescent="0.25">
      <c r="A959" s="384" t="s">
        <v>239</v>
      </c>
      <c r="B959" s="417" t="s">
        <v>189</v>
      </c>
      <c r="C959" s="416">
        <v>97.033100000000005</v>
      </c>
      <c r="D959" s="416"/>
      <c r="E959" s="429" t="s">
        <v>660</v>
      </c>
      <c r="F959" s="416">
        <v>9.25</v>
      </c>
      <c r="G959" s="416">
        <v>9.5393898550277996</v>
      </c>
      <c r="H959" s="417" t="s">
        <v>190</v>
      </c>
      <c r="I959" s="418">
        <v>30685</v>
      </c>
      <c r="J959" s="418">
        <v>30685</v>
      </c>
      <c r="K959" s="418">
        <v>29774.6</v>
      </c>
      <c r="L959" s="385">
        <v>2</v>
      </c>
    </row>
    <row r="960" spans="1:12" s="383" customFormat="1" ht="15" x14ac:dyDescent="0.25">
      <c r="A960" s="384" t="s">
        <v>239</v>
      </c>
      <c r="B960" s="417" t="s">
        <v>189</v>
      </c>
      <c r="C960" s="416">
        <v>97.561000000000007</v>
      </c>
      <c r="D960" s="416"/>
      <c r="E960" s="429" t="s">
        <v>853</v>
      </c>
      <c r="F960" s="416">
        <v>9</v>
      </c>
      <c r="G960" s="416">
        <v>9.2964145959190994</v>
      </c>
      <c r="H960" s="417" t="s">
        <v>190</v>
      </c>
      <c r="I960" s="418">
        <v>165154</v>
      </c>
      <c r="J960" s="418">
        <v>165154</v>
      </c>
      <c r="K960" s="418">
        <v>161125.85</v>
      </c>
      <c r="L960" s="385">
        <v>2</v>
      </c>
    </row>
    <row r="961" spans="1:12" s="383" customFormat="1" ht="15" x14ac:dyDescent="0.25">
      <c r="A961" s="384" t="s">
        <v>239</v>
      </c>
      <c r="B961" s="417" t="s">
        <v>189</v>
      </c>
      <c r="C961" s="416">
        <v>97.584800000000001</v>
      </c>
      <c r="D961" s="416"/>
      <c r="E961" s="429" t="s">
        <v>864</v>
      </c>
      <c r="F961" s="416">
        <v>9</v>
      </c>
      <c r="G961" s="416">
        <v>9.2976045175661994</v>
      </c>
      <c r="H961" s="417" t="s">
        <v>190</v>
      </c>
      <c r="I961" s="418">
        <v>20445</v>
      </c>
      <c r="J961" s="418">
        <v>20445</v>
      </c>
      <c r="K961" s="418">
        <v>19951.21</v>
      </c>
      <c r="L961" s="385">
        <v>1</v>
      </c>
    </row>
    <row r="962" spans="1:12" s="383" customFormat="1" ht="15" x14ac:dyDescent="0.25">
      <c r="A962" s="384" t="s">
        <v>239</v>
      </c>
      <c r="B962" s="417" t="s">
        <v>189</v>
      </c>
      <c r="C962" s="416">
        <v>97.632400000000004</v>
      </c>
      <c r="D962" s="416"/>
      <c r="E962" s="429" t="s">
        <v>257</v>
      </c>
      <c r="F962" s="416">
        <v>9</v>
      </c>
      <c r="G962" s="416">
        <v>9.2999855637094999</v>
      </c>
      <c r="H962" s="417" t="s">
        <v>190</v>
      </c>
      <c r="I962" s="418">
        <v>35775</v>
      </c>
      <c r="J962" s="418">
        <v>35775</v>
      </c>
      <c r="K962" s="418">
        <v>34928</v>
      </c>
      <c r="L962" s="385">
        <v>2</v>
      </c>
    </row>
    <row r="963" spans="1:12" s="383" customFormat="1" ht="15" x14ac:dyDescent="0.25">
      <c r="A963" s="384" t="s">
        <v>230</v>
      </c>
      <c r="B963" s="417" t="s">
        <v>189</v>
      </c>
      <c r="C963" s="416">
        <v>90.545500000000004</v>
      </c>
      <c r="D963" s="416"/>
      <c r="E963" s="429" t="s">
        <v>212</v>
      </c>
      <c r="F963" s="416">
        <v>10.5</v>
      </c>
      <c r="G963" s="416">
        <v>10.502961699160201</v>
      </c>
      <c r="H963" s="417" t="s">
        <v>190</v>
      </c>
      <c r="I963" s="418">
        <v>150000</v>
      </c>
      <c r="J963" s="418">
        <v>150000</v>
      </c>
      <c r="K963" s="418">
        <v>135818.31</v>
      </c>
      <c r="L963" s="385">
        <v>1</v>
      </c>
    </row>
    <row r="964" spans="1:12" s="383" customFormat="1" ht="15" x14ac:dyDescent="0.25">
      <c r="A964" s="384" t="s">
        <v>230</v>
      </c>
      <c r="B964" s="417" t="s">
        <v>189</v>
      </c>
      <c r="C964" s="416">
        <v>90.726399999999998</v>
      </c>
      <c r="D964" s="416"/>
      <c r="E964" s="429" t="s">
        <v>192</v>
      </c>
      <c r="F964" s="416">
        <v>10.25</v>
      </c>
      <c r="G964" s="416">
        <v>10.2514120074619</v>
      </c>
      <c r="H964" s="417" t="s">
        <v>190</v>
      </c>
      <c r="I964" s="418">
        <v>32955</v>
      </c>
      <c r="J964" s="418">
        <v>32955</v>
      </c>
      <c r="K964" s="418">
        <v>29898.880000000001</v>
      </c>
      <c r="L964" s="385">
        <v>1</v>
      </c>
    </row>
    <row r="965" spans="1:12" s="383" customFormat="1" ht="15" x14ac:dyDescent="0.25">
      <c r="A965" s="384" t="s">
        <v>230</v>
      </c>
      <c r="B965" s="417" t="s">
        <v>189</v>
      </c>
      <c r="C965" s="416">
        <v>90.932100000000005</v>
      </c>
      <c r="D965" s="416"/>
      <c r="E965" s="429" t="s">
        <v>192</v>
      </c>
      <c r="F965" s="416">
        <v>10</v>
      </c>
      <c r="G965" s="416">
        <v>10.0013450136257</v>
      </c>
      <c r="H965" s="417" t="s">
        <v>190</v>
      </c>
      <c r="I965" s="418">
        <v>324407</v>
      </c>
      <c r="J965" s="418">
        <v>324407</v>
      </c>
      <c r="K965" s="418">
        <v>294989.96000000002</v>
      </c>
      <c r="L965" s="385">
        <v>5</v>
      </c>
    </row>
    <row r="966" spans="1:12" s="383" customFormat="1" ht="15" x14ac:dyDescent="0.25">
      <c r="A966" s="384" t="s">
        <v>230</v>
      </c>
      <c r="B966" s="417" t="s">
        <v>189</v>
      </c>
      <c r="C966" s="416">
        <v>93.132199999999997</v>
      </c>
      <c r="D966" s="416"/>
      <c r="E966" s="429" t="s">
        <v>455</v>
      </c>
      <c r="F966" s="416">
        <v>10.25</v>
      </c>
      <c r="G966" s="416">
        <v>10.3952325122841</v>
      </c>
      <c r="H966" s="417" t="s">
        <v>190</v>
      </c>
      <c r="I966" s="418">
        <v>307655</v>
      </c>
      <c r="J966" s="418">
        <v>307655</v>
      </c>
      <c r="K966" s="418">
        <v>286525.71999999997</v>
      </c>
      <c r="L966" s="385">
        <v>1</v>
      </c>
    </row>
    <row r="967" spans="1:12" s="383" customFormat="1" ht="15" x14ac:dyDescent="0.25">
      <c r="A967" s="384" t="s">
        <v>230</v>
      </c>
      <c r="B967" s="417" t="s">
        <v>189</v>
      </c>
      <c r="C967" s="416">
        <v>93.143600000000006</v>
      </c>
      <c r="D967" s="416"/>
      <c r="E967" s="429" t="s">
        <v>453</v>
      </c>
      <c r="F967" s="416">
        <v>10</v>
      </c>
      <c r="G967" s="416">
        <v>10.129927945004001</v>
      </c>
      <c r="H967" s="417" t="s">
        <v>190</v>
      </c>
      <c r="I967" s="418">
        <v>117833</v>
      </c>
      <c r="J967" s="418">
        <v>117833</v>
      </c>
      <c r="K967" s="418">
        <v>109753.89</v>
      </c>
      <c r="L967" s="385">
        <v>2</v>
      </c>
    </row>
    <row r="968" spans="1:12" s="383" customFormat="1" ht="15" x14ac:dyDescent="0.25">
      <c r="A968" s="384" t="s">
        <v>230</v>
      </c>
      <c r="B968" s="417" t="s">
        <v>189</v>
      </c>
      <c r="C968" s="416">
        <v>93.143600000000006</v>
      </c>
      <c r="D968" s="416"/>
      <c r="E968" s="429" t="s">
        <v>453</v>
      </c>
      <c r="F968" s="416">
        <v>10</v>
      </c>
      <c r="G968" s="416">
        <v>10.129927945004001</v>
      </c>
      <c r="H968" s="417" t="s">
        <v>190</v>
      </c>
      <c r="I968" s="418">
        <v>5370</v>
      </c>
      <c r="J968" s="418">
        <v>5370</v>
      </c>
      <c r="K968" s="418">
        <v>5001.8100000000004</v>
      </c>
      <c r="L968" s="385">
        <v>1</v>
      </c>
    </row>
    <row r="969" spans="1:12" s="383" customFormat="1" ht="15" x14ac:dyDescent="0.25">
      <c r="A969" s="384" t="s">
        <v>230</v>
      </c>
      <c r="B969" s="417" t="s">
        <v>189</v>
      </c>
      <c r="C969" s="416">
        <v>93.191800000000001</v>
      </c>
      <c r="D969" s="416"/>
      <c r="E969" s="429" t="s">
        <v>454</v>
      </c>
      <c r="F969" s="416">
        <v>10</v>
      </c>
      <c r="G969" s="416">
        <v>10.1327109106607</v>
      </c>
      <c r="H969" s="417" t="s">
        <v>190</v>
      </c>
      <c r="I969" s="418">
        <v>540990</v>
      </c>
      <c r="J969" s="418">
        <v>540990</v>
      </c>
      <c r="K969" s="418">
        <v>504158.43</v>
      </c>
      <c r="L969" s="385">
        <v>9</v>
      </c>
    </row>
    <row r="970" spans="1:12" s="383" customFormat="1" ht="15" x14ac:dyDescent="0.25">
      <c r="A970" s="384" t="s">
        <v>230</v>
      </c>
      <c r="B970" s="417" t="s">
        <v>189</v>
      </c>
      <c r="C970" s="416">
        <v>93.288399999999996</v>
      </c>
      <c r="D970" s="416"/>
      <c r="E970" s="429" t="s">
        <v>455</v>
      </c>
      <c r="F970" s="416">
        <v>10</v>
      </c>
      <c r="G970" s="416">
        <v>10.138282854858399</v>
      </c>
      <c r="H970" s="417" t="s">
        <v>190</v>
      </c>
      <c r="I970" s="418">
        <v>47190</v>
      </c>
      <c r="J970" s="418">
        <v>47190</v>
      </c>
      <c r="K970" s="418">
        <v>44022.8</v>
      </c>
      <c r="L970" s="385">
        <v>5</v>
      </c>
    </row>
    <row r="971" spans="1:12" s="383" customFormat="1" ht="15" x14ac:dyDescent="0.25">
      <c r="A971" s="384" t="s">
        <v>230</v>
      </c>
      <c r="B971" s="417" t="s">
        <v>189</v>
      </c>
      <c r="C971" s="416">
        <v>93.336799999999997</v>
      </c>
      <c r="D971" s="416"/>
      <c r="E971" s="429" t="s">
        <v>344</v>
      </c>
      <c r="F971" s="416">
        <v>10</v>
      </c>
      <c r="G971" s="416">
        <v>10.141071838224301</v>
      </c>
      <c r="H971" s="417" t="s">
        <v>190</v>
      </c>
      <c r="I971" s="418">
        <v>88810</v>
      </c>
      <c r="J971" s="418">
        <v>88810</v>
      </c>
      <c r="K971" s="418">
        <v>82892.399999999994</v>
      </c>
      <c r="L971" s="385">
        <v>1</v>
      </c>
    </row>
    <row r="972" spans="1:12" s="383" customFormat="1" ht="15" x14ac:dyDescent="0.25">
      <c r="A972" s="384" t="s">
        <v>230</v>
      </c>
      <c r="B972" s="417" t="s">
        <v>189</v>
      </c>
      <c r="C972" s="416">
        <v>93.361000000000004</v>
      </c>
      <c r="D972" s="416"/>
      <c r="E972" s="429" t="s">
        <v>314</v>
      </c>
      <c r="F972" s="416">
        <v>10</v>
      </c>
      <c r="G972" s="416">
        <v>10.142467083781399</v>
      </c>
      <c r="H972" s="417" t="s">
        <v>190</v>
      </c>
      <c r="I972" s="418">
        <v>21081</v>
      </c>
      <c r="J972" s="418">
        <v>21081</v>
      </c>
      <c r="K972" s="418">
        <v>19681.43</v>
      </c>
      <c r="L972" s="385">
        <v>1</v>
      </c>
    </row>
    <row r="973" spans="1:12" s="383" customFormat="1" ht="15" x14ac:dyDescent="0.25">
      <c r="A973" s="384" t="s">
        <v>230</v>
      </c>
      <c r="B973" s="417" t="s">
        <v>189</v>
      </c>
      <c r="C973" s="416">
        <v>93.457899999999995</v>
      </c>
      <c r="D973" s="416"/>
      <c r="E973" s="429" t="s">
        <v>446</v>
      </c>
      <c r="F973" s="416">
        <v>10</v>
      </c>
      <c r="G973" s="416">
        <v>10.1480530989035</v>
      </c>
      <c r="H973" s="417" t="s">
        <v>190</v>
      </c>
      <c r="I973" s="418">
        <v>5336</v>
      </c>
      <c r="J973" s="418">
        <v>5336</v>
      </c>
      <c r="K973" s="418">
        <v>4986.92</v>
      </c>
      <c r="L973" s="385">
        <v>1</v>
      </c>
    </row>
    <row r="974" spans="1:12" s="383" customFormat="1" ht="15" x14ac:dyDescent="0.25">
      <c r="A974" s="384" t="s">
        <v>230</v>
      </c>
      <c r="B974" s="417" t="s">
        <v>189</v>
      </c>
      <c r="C974" s="416">
        <v>93.506500000000003</v>
      </c>
      <c r="D974" s="416"/>
      <c r="E974" s="429" t="s">
        <v>342</v>
      </c>
      <c r="F974" s="416">
        <v>10</v>
      </c>
      <c r="G974" s="416">
        <v>10.1508491304484</v>
      </c>
      <c r="H974" s="417" t="s">
        <v>190</v>
      </c>
      <c r="I974" s="418">
        <v>7734</v>
      </c>
      <c r="J974" s="418">
        <v>7734</v>
      </c>
      <c r="K974" s="418">
        <v>7231.79</v>
      </c>
      <c r="L974" s="385">
        <v>1</v>
      </c>
    </row>
    <row r="975" spans="1:12" s="383" customFormat="1" ht="15" x14ac:dyDescent="0.25">
      <c r="A975" s="384" t="s">
        <v>230</v>
      </c>
      <c r="B975" s="417" t="s">
        <v>189</v>
      </c>
      <c r="C975" s="416">
        <v>93.7012</v>
      </c>
      <c r="D975" s="416"/>
      <c r="E975" s="429" t="s">
        <v>291</v>
      </c>
      <c r="F975" s="416">
        <v>10</v>
      </c>
      <c r="G975" s="416">
        <v>10.162053473338499</v>
      </c>
      <c r="H975" s="417" t="s">
        <v>190</v>
      </c>
      <c r="I975" s="418">
        <v>10698</v>
      </c>
      <c r="J975" s="418">
        <v>10698</v>
      </c>
      <c r="K975" s="418">
        <v>10024.15</v>
      </c>
      <c r="L975" s="385">
        <v>1</v>
      </c>
    </row>
    <row r="976" spans="1:12" s="383" customFormat="1" ht="15" x14ac:dyDescent="0.25">
      <c r="A976" s="384" t="s">
        <v>230</v>
      </c>
      <c r="B976" s="417" t="s">
        <v>189</v>
      </c>
      <c r="C976" s="416">
        <v>93.753699999999995</v>
      </c>
      <c r="D976" s="416"/>
      <c r="E976" s="429" t="s">
        <v>845</v>
      </c>
      <c r="F976" s="416">
        <v>9.75</v>
      </c>
      <c r="G976" s="416">
        <v>9.8987663933509005</v>
      </c>
      <c r="H976" s="417" t="s">
        <v>190</v>
      </c>
      <c r="I976" s="418">
        <v>10641</v>
      </c>
      <c r="J976" s="418">
        <v>10641</v>
      </c>
      <c r="K976" s="418">
        <v>9976.33</v>
      </c>
      <c r="L976" s="385">
        <v>1</v>
      </c>
    </row>
    <row r="977" spans="1:12" s="383" customFormat="1" ht="15" x14ac:dyDescent="0.25">
      <c r="A977" s="384" t="s">
        <v>230</v>
      </c>
      <c r="B977" s="417" t="s">
        <v>189</v>
      </c>
      <c r="C977" s="416">
        <v>93.777500000000003</v>
      </c>
      <c r="D977" s="416"/>
      <c r="E977" s="429" t="s">
        <v>393</v>
      </c>
      <c r="F977" s="416">
        <v>9.75</v>
      </c>
      <c r="G977" s="416">
        <v>9.9000977566405997</v>
      </c>
      <c r="H977" s="417" t="s">
        <v>190</v>
      </c>
      <c r="I977" s="418">
        <v>7000</v>
      </c>
      <c r="J977" s="418">
        <v>7000</v>
      </c>
      <c r="K977" s="418">
        <v>6564.42</v>
      </c>
      <c r="L977" s="385">
        <v>1</v>
      </c>
    </row>
    <row r="978" spans="1:12" s="383" customFormat="1" ht="15" x14ac:dyDescent="0.25">
      <c r="A978" s="384" t="s">
        <v>230</v>
      </c>
      <c r="B978" s="417" t="s">
        <v>189</v>
      </c>
      <c r="C978" s="416">
        <v>95.351600000000005</v>
      </c>
      <c r="D978" s="416"/>
      <c r="E978" s="429" t="s">
        <v>207</v>
      </c>
      <c r="F978" s="416">
        <v>9.75</v>
      </c>
      <c r="G978" s="416">
        <v>9.9876562500000006</v>
      </c>
      <c r="H978" s="417" t="s">
        <v>190</v>
      </c>
      <c r="I978" s="418">
        <v>1401162</v>
      </c>
      <c r="J978" s="418">
        <v>1401162</v>
      </c>
      <c r="K978" s="418">
        <v>1336030.51</v>
      </c>
      <c r="L978" s="385">
        <v>4</v>
      </c>
    </row>
    <row r="979" spans="1:12" s="383" customFormat="1" ht="15" x14ac:dyDescent="0.25">
      <c r="A979" s="384" t="s">
        <v>230</v>
      </c>
      <c r="B979" s="417" t="s">
        <v>189</v>
      </c>
      <c r="C979" s="416">
        <v>96.707899999999995</v>
      </c>
      <c r="D979" s="416"/>
      <c r="E979" s="429" t="s">
        <v>865</v>
      </c>
      <c r="F979" s="416">
        <v>10.75</v>
      </c>
      <c r="G979" s="416">
        <v>11.150033212864701</v>
      </c>
      <c r="H979" s="417" t="s">
        <v>190</v>
      </c>
      <c r="I979" s="418">
        <v>1100</v>
      </c>
      <c r="J979" s="418">
        <v>1100</v>
      </c>
      <c r="K979" s="418">
        <v>1063.79</v>
      </c>
      <c r="L979" s="385">
        <v>1</v>
      </c>
    </row>
    <row r="980" spans="1:12" s="383" customFormat="1" ht="15" x14ac:dyDescent="0.25">
      <c r="A980" s="384" t="s">
        <v>301</v>
      </c>
      <c r="B980" s="417" t="s">
        <v>189</v>
      </c>
      <c r="C980" s="416">
        <v>98.425200000000004</v>
      </c>
      <c r="D980" s="416"/>
      <c r="E980" s="429" t="s">
        <v>232</v>
      </c>
      <c r="F980" s="416">
        <v>4.8</v>
      </c>
      <c r="G980" s="416">
        <v>4.8772095999999001</v>
      </c>
      <c r="H980" s="417" t="s">
        <v>190</v>
      </c>
      <c r="I980" s="418">
        <v>720000</v>
      </c>
      <c r="J980" s="418">
        <v>720000</v>
      </c>
      <c r="K980" s="418">
        <v>708661.41</v>
      </c>
      <c r="L980" s="385">
        <v>3</v>
      </c>
    </row>
    <row r="981" spans="1:12" s="383" customFormat="1" ht="15" x14ac:dyDescent="0.25">
      <c r="A981" s="384" t="s">
        <v>301</v>
      </c>
      <c r="B981" s="417" t="s">
        <v>189</v>
      </c>
      <c r="C981" s="416">
        <v>98.425200000000004</v>
      </c>
      <c r="D981" s="416"/>
      <c r="E981" s="429" t="s">
        <v>232</v>
      </c>
      <c r="F981" s="416">
        <v>4.8</v>
      </c>
      <c r="G981" s="416">
        <v>4.8772095999999996</v>
      </c>
      <c r="H981" s="417" t="s">
        <v>190</v>
      </c>
      <c r="I981" s="418">
        <v>1280000</v>
      </c>
      <c r="J981" s="418">
        <v>1280000</v>
      </c>
      <c r="K981" s="418">
        <v>1259842.52</v>
      </c>
      <c r="L981" s="385">
        <v>1</v>
      </c>
    </row>
    <row r="982" spans="1:12" s="383" customFormat="1" ht="15.6" x14ac:dyDescent="0.3">
      <c r="A982" s="386" t="s">
        <v>195</v>
      </c>
      <c r="B982" s="421" t="s">
        <v>195</v>
      </c>
      <c r="C982" s="420" t="s">
        <v>195</v>
      </c>
      <c r="D982" s="420" t="s">
        <v>195</v>
      </c>
      <c r="E982" s="430" t="s">
        <v>195</v>
      </c>
      <c r="F982" s="420" t="s">
        <v>195</v>
      </c>
      <c r="G982" s="420" t="s">
        <v>195</v>
      </c>
      <c r="H982" s="421" t="s">
        <v>195</v>
      </c>
      <c r="I982" s="422">
        <v>33477969</v>
      </c>
      <c r="J982" s="422">
        <v>33477969</v>
      </c>
      <c r="K982" s="422">
        <v>31672194.350000001</v>
      </c>
      <c r="L982" s="387">
        <v>286</v>
      </c>
    </row>
    <row r="983" spans="1:12" s="383" customFormat="1" ht="15.6" x14ac:dyDescent="0.3">
      <c r="A983" s="386" t="s">
        <v>256</v>
      </c>
      <c r="B983" s="421"/>
      <c r="C983" s="420"/>
      <c r="D983" s="420"/>
      <c r="E983" s="430"/>
      <c r="F983" s="420"/>
      <c r="G983" s="420"/>
      <c r="H983" s="421"/>
      <c r="I983" s="422"/>
      <c r="J983" s="422"/>
      <c r="K983" s="422"/>
      <c r="L983" s="387"/>
    </row>
    <row r="984" spans="1:12" s="383" customFormat="1" ht="15" x14ac:dyDescent="0.25">
      <c r="A984" s="384" t="s">
        <v>290</v>
      </c>
      <c r="B984" s="417" t="s">
        <v>189</v>
      </c>
      <c r="C984" s="416">
        <v>100.11879999999999</v>
      </c>
      <c r="D984" s="416">
        <v>8.5</v>
      </c>
      <c r="E984" s="429" t="s">
        <v>833</v>
      </c>
      <c r="F984" s="416">
        <v>4</v>
      </c>
      <c r="G984" s="416">
        <v>4.0787662439102004</v>
      </c>
      <c r="H984" s="417" t="s">
        <v>190</v>
      </c>
      <c r="I984" s="418">
        <v>10886.1</v>
      </c>
      <c r="J984" s="418">
        <v>10300</v>
      </c>
      <c r="K984" s="418">
        <v>10312.24</v>
      </c>
      <c r="L984" s="385">
        <v>1</v>
      </c>
    </row>
    <row r="985" spans="1:12" s="383" customFormat="1" ht="15" x14ac:dyDescent="0.25">
      <c r="A985" s="384" t="s">
        <v>290</v>
      </c>
      <c r="B985" s="417" t="s">
        <v>189</v>
      </c>
      <c r="C985" s="416">
        <v>100.1229</v>
      </c>
      <c r="D985" s="416">
        <v>8.5</v>
      </c>
      <c r="E985" s="429" t="s">
        <v>833</v>
      </c>
      <c r="F985" s="416">
        <v>4</v>
      </c>
      <c r="G985" s="416">
        <v>4.0787662439102004</v>
      </c>
      <c r="H985" s="417" t="s">
        <v>190</v>
      </c>
      <c r="I985" s="418">
        <v>3569.22</v>
      </c>
      <c r="J985" s="418">
        <v>3499</v>
      </c>
      <c r="K985" s="418">
        <v>3503.3</v>
      </c>
      <c r="L985" s="385">
        <v>1</v>
      </c>
    </row>
    <row r="986" spans="1:12" s="383" customFormat="1" ht="15" x14ac:dyDescent="0.25">
      <c r="A986" s="384" t="s">
        <v>240</v>
      </c>
      <c r="B986" s="417" t="s">
        <v>189</v>
      </c>
      <c r="C986" s="416">
        <v>95.555800000000005</v>
      </c>
      <c r="D986" s="416">
        <v>8.5</v>
      </c>
      <c r="E986" s="429" t="s">
        <v>866</v>
      </c>
      <c r="F986" s="416">
        <v>14</v>
      </c>
      <c r="G986" s="416">
        <v>14.083957532344099</v>
      </c>
      <c r="H986" s="417" t="s">
        <v>190</v>
      </c>
      <c r="I986" s="418">
        <v>109576.1</v>
      </c>
      <c r="J986" s="418">
        <v>101700</v>
      </c>
      <c r="K986" s="418">
        <v>97180.22</v>
      </c>
      <c r="L986" s="385">
        <v>1</v>
      </c>
    </row>
    <row r="987" spans="1:12" s="383" customFormat="1" ht="15" x14ac:dyDescent="0.25">
      <c r="A987" s="384" t="s">
        <v>240</v>
      </c>
      <c r="B987" s="417" t="s">
        <v>189</v>
      </c>
      <c r="C987" s="416">
        <v>95.579800000000006</v>
      </c>
      <c r="D987" s="416">
        <v>8.5</v>
      </c>
      <c r="E987" s="429" t="s">
        <v>867</v>
      </c>
      <c r="F987" s="416">
        <v>14</v>
      </c>
      <c r="G987" s="416">
        <v>14.0892483661922</v>
      </c>
      <c r="H987" s="417" t="s">
        <v>190</v>
      </c>
      <c r="I987" s="418">
        <v>12815.97</v>
      </c>
      <c r="J987" s="418">
        <v>11900</v>
      </c>
      <c r="K987" s="418">
        <v>11374</v>
      </c>
      <c r="L987" s="385">
        <v>1</v>
      </c>
    </row>
    <row r="988" spans="1:12" s="383" customFormat="1" ht="15" x14ac:dyDescent="0.25">
      <c r="A988" s="384" t="s">
        <v>240</v>
      </c>
      <c r="B988" s="417" t="s">
        <v>189</v>
      </c>
      <c r="C988" s="416">
        <v>95.624700000000004</v>
      </c>
      <c r="D988" s="416">
        <v>9</v>
      </c>
      <c r="E988" s="429" t="s">
        <v>192</v>
      </c>
      <c r="F988" s="416">
        <v>14</v>
      </c>
      <c r="G988" s="416">
        <v>14.0026040226566</v>
      </c>
      <c r="H988" s="417" t="s">
        <v>190</v>
      </c>
      <c r="I988" s="418">
        <v>289873.5</v>
      </c>
      <c r="J988" s="418">
        <v>266000</v>
      </c>
      <c r="K988" s="418">
        <v>254361.77</v>
      </c>
      <c r="L988" s="385">
        <v>2</v>
      </c>
    </row>
    <row r="989" spans="1:12" s="383" customFormat="1" ht="15" x14ac:dyDescent="0.25">
      <c r="A989" s="384" t="s">
        <v>240</v>
      </c>
      <c r="B989" s="417" t="s">
        <v>189</v>
      </c>
      <c r="C989" s="416">
        <v>97.658100000000005</v>
      </c>
      <c r="D989" s="416">
        <v>8.5</v>
      </c>
      <c r="E989" s="429" t="s">
        <v>207</v>
      </c>
      <c r="F989" s="416">
        <v>13.5</v>
      </c>
      <c r="G989" s="416">
        <v>13.9556249999999</v>
      </c>
      <c r="H989" s="417" t="s">
        <v>190</v>
      </c>
      <c r="I989" s="418">
        <v>107273.25</v>
      </c>
      <c r="J989" s="418">
        <v>102900</v>
      </c>
      <c r="K989" s="418">
        <v>100490.16</v>
      </c>
      <c r="L989" s="385">
        <v>1</v>
      </c>
    </row>
    <row r="990" spans="1:12" s="383" customFormat="1" ht="15" x14ac:dyDescent="0.25">
      <c r="A990" s="384" t="s">
        <v>240</v>
      </c>
      <c r="B990" s="417" t="s">
        <v>189</v>
      </c>
      <c r="C990" s="416">
        <v>98.412199999999999</v>
      </c>
      <c r="D990" s="416">
        <v>9</v>
      </c>
      <c r="E990" s="429" t="s">
        <v>276</v>
      </c>
      <c r="F990" s="416">
        <v>12</v>
      </c>
      <c r="G990" s="416">
        <v>12.320666541676101</v>
      </c>
      <c r="H990" s="417" t="s">
        <v>190</v>
      </c>
      <c r="I990" s="418">
        <v>33047.879999999997</v>
      </c>
      <c r="J990" s="418">
        <v>31325</v>
      </c>
      <c r="K990" s="418">
        <v>30827.61</v>
      </c>
      <c r="L990" s="385">
        <v>1</v>
      </c>
    </row>
    <row r="991" spans="1:12" s="383" customFormat="1" ht="15" x14ac:dyDescent="0.25">
      <c r="A991" s="384" t="s">
        <v>240</v>
      </c>
      <c r="B991" s="417" t="s">
        <v>189</v>
      </c>
      <c r="C991" s="416">
        <v>98.418099999999995</v>
      </c>
      <c r="D991" s="416">
        <v>9</v>
      </c>
      <c r="E991" s="429" t="s">
        <v>868</v>
      </c>
      <c r="F991" s="416">
        <v>12</v>
      </c>
      <c r="G991" s="416">
        <v>12.322728568677199</v>
      </c>
      <c r="H991" s="417" t="s">
        <v>190</v>
      </c>
      <c r="I991" s="418">
        <v>27282.3</v>
      </c>
      <c r="J991" s="418">
        <v>25860</v>
      </c>
      <c r="K991" s="418">
        <v>25450.92</v>
      </c>
      <c r="L991" s="385">
        <v>1</v>
      </c>
    </row>
    <row r="992" spans="1:12" s="383" customFormat="1" ht="15" x14ac:dyDescent="0.25">
      <c r="A992" s="384" t="s">
        <v>240</v>
      </c>
      <c r="B992" s="417" t="s">
        <v>189</v>
      </c>
      <c r="C992" s="416">
        <v>98.839600000000004</v>
      </c>
      <c r="D992" s="416">
        <v>9</v>
      </c>
      <c r="E992" s="429" t="s">
        <v>354</v>
      </c>
      <c r="F992" s="416">
        <v>12</v>
      </c>
      <c r="G992" s="416">
        <v>12.443891811480899</v>
      </c>
      <c r="H992" s="417" t="s">
        <v>190</v>
      </c>
      <c r="I992" s="418">
        <v>78487.820000000007</v>
      </c>
      <c r="J992" s="418">
        <v>75090</v>
      </c>
      <c r="K992" s="418">
        <v>74218.69</v>
      </c>
      <c r="L992" s="385">
        <v>1</v>
      </c>
    </row>
    <row r="993" spans="1:12" s="383" customFormat="1" ht="15.6" x14ac:dyDescent="0.3">
      <c r="A993" s="386" t="s">
        <v>195</v>
      </c>
      <c r="B993" s="421" t="s">
        <v>195</v>
      </c>
      <c r="C993" s="420" t="s">
        <v>195</v>
      </c>
      <c r="D993" s="420" t="s">
        <v>195</v>
      </c>
      <c r="E993" s="430" t="s">
        <v>195</v>
      </c>
      <c r="F993" s="420" t="s">
        <v>195</v>
      </c>
      <c r="G993" s="420" t="s">
        <v>195</v>
      </c>
      <c r="H993" s="421" t="s">
        <v>195</v>
      </c>
      <c r="I993" s="422">
        <v>672812.14</v>
      </c>
      <c r="J993" s="422">
        <v>628574</v>
      </c>
      <c r="K993" s="422">
        <v>607718.91</v>
      </c>
      <c r="L993" s="387">
        <v>10</v>
      </c>
    </row>
    <row r="994" spans="1:12" s="383" customFormat="1" ht="15.6" x14ac:dyDescent="0.3">
      <c r="A994" s="386" t="s">
        <v>132</v>
      </c>
      <c r="B994" s="421"/>
      <c r="C994" s="420"/>
      <c r="D994" s="420"/>
      <c r="E994" s="430"/>
      <c r="F994" s="420"/>
      <c r="G994" s="420"/>
      <c r="H994" s="421"/>
      <c r="I994" s="422"/>
      <c r="J994" s="422"/>
      <c r="K994" s="422"/>
      <c r="L994" s="387"/>
    </row>
    <row r="995" spans="1:12" s="383" customFormat="1" ht="15" x14ac:dyDescent="0.25">
      <c r="A995" s="384" t="s">
        <v>193</v>
      </c>
      <c r="B995" s="417" t="s">
        <v>189</v>
      </c>
      <c r="C995" s="416">
        <v>100</v>
      </c>
      <c r="D995" s="416">
        <v>5.25</v>
      </c>
      <c r="E995" s="429" t="s">
        <v>396</v>
      </c>
      <c r="F995" s="416">
        <v>5.25</v>
      </c>
      <c r="G995" s="416">
        <v>5.3263197824380004</v>
      </c>
      <c r="H995" s="417" t="s">
        <v>190</v>
      </c>
      <c r="I995" s="418">
        <v>4605656.25</v>
      </c>
      <c r="J995" s="418">
        <v>4500000</v>
      </c>
      <c r="K995" s="418">
        <v>4500000</v>
      </c>
      <c r="L995" s="385">
        <v>1</v>
      </c>
    </row>
    <row r="996" spans="1:12" s="383" customFormat="1" ht="15" x14ac:dyDescent="0.25">
      <c r="A996" s="384" t="s">
        <v>193</v>
      </c>
      <c r="B996" s="417" t="s">
        <v>189</v>
      </c>
      <c r="C996" s="416">
        <v>100</v>
      </c>
      <c r="D996" s="416">
        <v>6</v>
      </c>
      <c r="E996" s="429" t="s">
        <v>551</v>
      </c>
      <c r="F996" s="416">
        <v>6</v>
      </c>
      <c r="G996" s="416">
        <v>5.3873952061782999</v>
      </c>
      <c r="H996" s="417" t="s">
        <v>190</v>
      </c>
      <c r="I996" s="418">
        <v>3900</v>
      </c>
      <c r="J996" s="418">
        <v>3000</v>
      </c>
      <c r="K996" s="418">
        <v>3000</v>
      </c>
      <c r="L996" s="385">
        <v>1</v>
      </c>
    </row>
    <row r="997" spans="1:12" s="383" customFormat="1" ht="15" x14ac:dyDescent="0.25">
      <c r="A997" s="384" t="s">
        <v>193</v>
      </c>
      <c r="B997" s="417" t="s">
        <v>189</v>
      </c>
      <c r="C997" s="416">
        <v>100</v>
      </c>
      <c r="D997" s="416">
        <v>6.2</v>
      </c>
      <c r="E997" s="429" t="s">
        <v>210</v>
      </c>
      <c r="F997" s="416">
        <v>6.2</v>
      </c>
      <c r="G997" s="416">
        <v>6.1994768731184999</v>
      </c>
      <c r="H997" s="417" t="s">
        <v>190</v>
      </c>
      <c r="I997" s="418">
        <v>2124344.44</v>
      </c>
      <c r="J997" s="418">
        <v>2000000</v>
      </c>
      <c r="K997" s="418">
        <v>2000000</v>
      </c>
      <c r="L997" s="385">
        <v>1</v>
      </c>
    </row>
    <row r="998" spans="1:12" s="383" customFormat="1" ht="15" x14ac:dyDescent="0.25">
      <c r="A998" s="384" t="s">
        <v>193</v>
      </c>
      <c r="B998" s="417" t="s">
        <v>189</v>
      </c>
      <c r="C998" s="416">
        <v>101.0099</v>
      </c>
      <c r="D998" s="416">
        <v>5.45</v>
      </c>
      <c r="E998" s="429" t="s">
        <v>869</v>
      </c>
      <c r="F998" s="416">
        <v>2.85</v>
      </c>
      <c r="G998" s="416">
        <v>2.8745280520451</v>
      </c>
      <c r="H998" s="417" t="s">
        <v>190</v>
      </c>
      <c r="I998" s="418">
        <v>1031791.66</v>
      </c>
      <c r="J998" s="418">
        <v>1000000</v>
      </c>
      <c r="K998" s="418">
        <v>1010098.62</v>
      </c>
      <c r="L998" s="385">
        <v>1</v>
      </c>
    </row>
    <row r="999" spans="1:12" s="383" customFormat="1" ht="15.6" x14ac:dyDescent="0.3">
      <c r="A999" s="386" t="s">
        <v>195</v>
      </c>
      <c r="B999" s="421" t="s">
        <v>195</v>
      </c>
      <c r="C999" s="420" t="s">
        <v>195</v>
      </c>
      <c r="D999" s="420" t="s">
        <v>195</v>
      </c>
      <c r="E999" s="430" t="s">
        <v>195</v>
      </c>
      <c r="F999" s="420" t="s">
        <v>195</v>
      </c>
      <c r="G999" s="420" t="s">
        <v>195</v>
      </c>
      <c r="H999" s="421" t="s">
        <v>195</v>
      </c>
      <c r="I999" s="422">
        <v>7765692.3499999996</v>
      </c>
      <c r="J999" s="422">
        <v>7503000</v>
      </c>
      <c r="K999" s="422">
        <v>7513098.6200000001</v>
      </c>
      <c r="L999" s="387">
        <v>4</v>
      </c>
    </row>
    <row r="1000" spans="1:12" s="383" customFormat="1" ht="15.6" x14ac:dyDescent="0.3">
      <c r="A1000" s="386" t="s">
        <v>133</v>
      </c>
      <c r="B1000" s="421"/>
      <c r="C1000" s="420"/>
      <c r="D1000" s="420"/>
      <c r="E1000" s="430"/>
      <c r="F1000" s="420"/>
      <c r="G1000" s="420"/>
      <c r="H1000" s="421"/>
      <c r="I1000" s="422"/>
      <c r="J1000" s="422"/>
      <c r="K1000" s="422"/>
      <c r="L1000" s="387"/>
    </row>
    <row r="1001" spans="1:12" s="383" customFormat="1" ht="15" x14ac:dyDescent="0.25">
      <c r="A1001" s="384" t="s">
        <v>870</v>
      </c>
      <c r="B1001" s="417" t="s">
        <v>189</v>
      </c>
      <c r="C1001" s="416">
        <v>99.997900000000001</v>
      </c>
      <c r="D1001" s="416">
        <v>8.25</v>
      </c>
      <c r="E1001" s="429" t="s">
        <v>871</v>
      </c>
      <c r="F1001" s="416">
        <v>8.25</v>
      </c>
      <c r="G1001" s="416">
        <v>8.5087619433745001</v>
      </c>
      <c r="H1001" s="417" t="s">
        <v>197</v>
      </c>
      <c r="I1001" s="418">
        <v>84000</v>
      </c>
      <c r="J1001" s="418">
        <v>140000</v>
      </c>
      <c r="K1001" s="418">
        <v>83998.26</v>
      </c>
      <c r="L1001" s="385">
        <v>1</v>
      </c>
    </row>
    <row r="1002" spans="1:12" s="383" customFormat="1" ht="15" x14ac:dyDescent="0.25">
      <c r="A1002" s="384" t="s">
        <v>870</v>
      </c>
      <c r="B1002" s="417" t="s">
        <v>189</v>
      </c>
      <c r="C1002" s="416">
        <v>99.999700000000004</v>
      </c>
      <c r="D1002" s="416">
        <v>8.5</v>
      </c>
      <c r="E1002" s="429" t="s">
        <v>872</v>
      </c>
      <c r="F1002" s="416">
        <v>8.5</v>
      </c>
      <c r="G1002" s="416">
        <v>8.8390905892635008</v>
      </c>
      <c r="H1002" s="417" t="s">
        <v>197</v>
      </c>
      <c r="I1002" s="418">
        <v>142000</v>
      </c>
      <c r="J1002" s="418">
        <v>142000</v>
      </c>
      <c r="K1002" s="418">
        <v>141999.59</v>
      </c>
      <c r="L1002" s="385">
        <v>2</v>
      </c>
    </row>
    <row r="1003" spans="1:12" s="383" customFormat="1" ht="15" x14ac:dyDescent="0.25">
      <c r="A1003" s="384" t="s">
        <v>481</v>
      </c>
      <c r="B1003" s="417" t="s">
        <v>189</v>
      </c>
      <c r="C1003" s="416">
        <v>100.0343</v>
      </c>
      <c r="D1003" s="416">
        <v>9</v>
      </c>
      <c r="E1003" s="429" t="s">
        <v>466</v>
      </c>
      <c r="F1003" s="416">
        <v>8.9</v>
      </c>
      <c r="G1003" s="416">
        <v>9.2014680649379006</v>
      </c>
      <c r="H1003" s="417" t="s">
        <v>197</v>
      </c>
      <c r="I1003" s="418">
        <v>16400</v>
      </c>
      <c r="J1003" s="418">
        <v>90159.43</v>
      </c>
      <c r="K1003" s="418">
        <v>16405.63</v>
      </c>
      <c r="L1003" s="385">
        <v>1</v>
      </c>
    </row>
    <row r="1004" spans="1:12" s="383" customFormat="1" ht="15" x14ac:dyDescent="0.25">
      <c r="A1004" s="384" t="s">
        <v>873</v>
      </c>
      <c r="B1004" s="417" t="s">
        <v>189</v>
      </c>
      <c r="C1004" s="416">
        <v>100</v>
      </c>
      <c r="D1004" s="416">
        <v>8.9499999999999993</v>
      </c>
      <c r="E1004" s="429" t="s">
        <v>874</v>
      </c>
      <c r="F1004" s="416">
        <v>8.9441990866023993</v>
      </c>
      <c r="G1004" s="416">
        <v>9.1441958298543007</v>
      </c>
      <c r="H1004" s="417" t="s">
        <v>197</v>
      </c>
      <c r="I1004" s="418">
        <v>249250</v>
      </c>
      <c r="J1004" s="418">
        <v>332333.33</v>
      </c>
      <c r="K1004" s="418">
        <v>249250</v>
      </c>
      <c r="L1004" s="385">
        <v>1</v>
      </c>
    </row>
    <row r="1005" spans="1:12" s="383" customFormat="1" ht="15" x14ac:dyDescent="0.25">
      <c r="A1005" s="384" t="s">
        <v>241</v>
      </c>
      <c r="B1005" s="417" t="s">
        <v>189</v>
      </c>
      <c r="C1005" s="416">
        <v>99.322800000000001</v>
      </c>
      <c r="D1005" s="416">
        <v>9</v>
      </c>
      <c r="E1005" s="429" t="s">
        <v>418</v>
      </c>
      <c r="F1005" s="416">
        <v>9.8000000000000007</v>
      </c>
      <c r="G1005" s="416">
        <v>10.2523891898909</v>
      </c>
      <c r="H1005" s="417" t="s">
        <v>197</v>
      </c>
      <c r="I1005" s="418">
        <v>23000</v>
      </c>
      <c r="J1005" s="418">
        <v>34328.36</v>
      </c>
      <c r="K1005" s="418">
        <v>22844.23</v>
      </c>
      <c r="L1005" s="385">
        <v>1</v>
      </c>
    </row>
    <row r="1006" spans="1:12" s="383" customFormat="1" ht="15" x14ac:dyDescent="0.25">
      <c r="A1006" s="384" t="s">
        <v>241</v>
      </c>
      <c r="B1006" s="417" t="s">
        <v>189</v>
      </c>
      <c r="C1006" s="416">
        <v>101.83159999999999</v>
      </c>
      <c r="D1006" s="416">
        <v>9</v>
      </c>
      <c r="E1006" s="429" t="s">
        <v>875</v>
      </c>
      <c r="F1006" s="416">
        <v>7</v>
      </c>
      <c r="G1006" s="416">
        <v>7.2290080856234997</v>
      </c>
      <c r="H1006" s="417" t="s">
        <v>197</v>
      </c>
      <c r="I1006" s="418">
        <v>100000</v>
      </c>
      <c r="J1006" s="418">
        <v>149253.73000000001</v>
      </c>
      <c r="K1006" s="418">
        <v>101831.58</v>
      </c>
      <c r="L1006" s="385">
        <v>1</v>
      </c>
    </row>
    <row r="1007" spans="1:12" s="383" customFormat="1" ht="15" x14ac:dyDescent="0.25">
      <c r="A1007" s="384" t="s">
        <v>351</v>
      </c>
      <c r="B1007" s="417" t="s">
        <v>189</v>
      </c>
      <c r="C1007" s="416">
        <v>102</v>
      </c>
      <c r="D1007" s="416">
        <v>8.5</v>
      </c>
      <c r="E1007" s="429" t="s">
        <v>876</v>
      </c>
      <c r="F1007" s="416">
        <v>7.5647853085243</v>
      </c>
      <c r="G1007" s="416">
        <v>7.7821011525524</v>
      </c>
      <c r="H1007" s="417" t="s">
        <v>197</v>
      </c>
      <c r="I1007" s="418">
        <v>700000</v>
      </c>
      <c r="J1007" s="418">
        <v>700000</v>
      </c>
      <c r="K1007" s="418">
        <v>714000</v>
      </c>
      <c r="L1007" s="385">
        <v>5</v>
      </c>
    </row>
    <row r="1008" spans="1:12" s="383" customFormat="1" ht="15" x14ac:dyDescent="0.25">
      <c r="A1008" s="384" t="s">
        <v>351</v>
      </c>
      <c r="B1008" s="417" t="s">
        <v>189</v>
      </c>
      <c r="C1008" s="416">
        <v>102</v>
      </c>
      <c r="D1008" s="416">
        <v>8.5</v>
      </c>
      <c r="E1008" s="429" t="s">
        <v>877</v>
      </c>
      <c r="F1008" s="416">
        <v>7.5795206226906</v>
      </c>
      <c r="G1008" s="416">
        <v>7.7976892436969001</v>
      </c>
      <c r="H1008" s="417" t="s">
        <v>197</v>
      </c>
      <c r="I1008" s="418">
        <v>355000</v>
      </c>
      <c r="J1008" s="418">
        <v>355000</v>
      </c>
      <c r="K1008" s="418">
        <v>362100</v>
      </c>
      <c r="L1008" s="385">
        <v>3</v>
      </c>
    </row>
    <row r="1009" spans="1:12" s="383" customFormat="1" ht="15" x14ac:dyDescent="0.25">
      <c r="A1009" s="384" t="s">
        <v>351</v>
      </c>
      <c r="B1009" s="417" t="s">
        <v>189</v>
      </c>
      <c r="C1009" s="416">
        <v>102</v>
      </c>
      <c r="D1009" s="416">
        <v>8.5</v>
      </c>
      <c r="E1009" s="429" t="s">
        <v>678</v>
      </c>
      <c r="F1009" s="416">
        <v>7.5805026529828003</v>
      </c>
      <c r="G1009" s="416">
        <v>7.7987281671315003</v>
      </c>
      <c r="H1009" s="417" t="s">
        <v>197</v>
      </c>
      <c r="I1009" s="418">
        <v>345000</v>
      </c>
      <c r="J1009" s="418">
        <v>345000</v>
      </c>
      <c r="K1009" s="418">
        <v>351900</v>
      </c>
      <c r="L1009" s="385">
        <v>2</v>
      </c>
    </row>
    <row r="1010" spans="1:12" s="383" customFormat="1" ht="15" x14ac:dyDescent="0.25">
      <c r="A1010" s="384" t="s">
        <v>483</v>
      </c>
      <c r="B1010" s="417" t="s">
        <v>189</v>
      </c>
      <c r="C1010" s="416">
        <v>98.880499999999998</v>
      </c>
      <c r="D1010" s="416">
        <v>9.5</v>
      </c>
      <c r="E1010" s="429" t="s">
        <v>878</v>
      </c>
      <c r="F1010" s="416">
        <v>10</v>
      </c>
      <c r="G1010" s="416">
        <v>10.381289062499899</v>
      </c>
      <c r="H1010" s="417" t="s">
        <v>197</v>
      </c>
      <c r="I1010" s="418">
        <v>49300</v>
      </c>
      <c r="J1010" s="418">
        <v>49300</v>
      </c>
      <c r="K1010" s="418">
        <v>48748.07</v>
      </c>
      <c r="L1010" s="385">
        <v>1</v>
      </c>
    </row>
    <row r="1011" spans="1:12" s="383" customFormat="1" ht="15" x14ac:dyDescent="0.25">
      <c r="A1011" s="384" t="s">
        <v>484</v>
      </c>
      <c r="B1011" s="417" t="s">
        <v>189</v>
      </c>
      <c r="C1011" s="416">
        <v>99.157399999999996</v>
      </c>
      <c r="D1011" s="416">
        <v>9</v>
      </c>
      <c r="E1011" s="429" t="s">
        <v>531</v>
      </c>
      <c r="F1011" s="416"/>
      <c r="G1011" s="416">
        <v>10.4890405535063</v>
      </c>
      <c r="H1011" s="417" t="s">
        <v>197</v>
      </c>
      <c r="I1011" s="418">
        <v>15226</v>
      </c>
      <c r="J1011" s="418">
        <v>26094.26</v>
      </c>
      <c r="K1011" s="418">
        <v>15097.71</v>
      </c>
      <c r="L1011" s="385">
        <v>1</v>
      </c>
    </row>
    <row r="1012" spans="1:12" s="383" customFormat="1" ht="15.6" x14ac:dyDescent="0.3">
      <c r="A1012" s="386" t="s">
        <v>195</v>
      </c>
      <c r="B1012" s="421" t="s">
        <v>195</v>
      </c>
      <c r="C1012" s="420" t="s">
        <v>195</v>
      </c>
      <c r="D1012" s="420" t="s">
        <v>195</v>
      </c>
      <c r="E1012" s="430" t="s">
        <v>195</v>
      </c>
      <c r="F1012" s="420" t="s">
        <v>195</v>
      </c>
      <c r="G1012" s="420" t="s">
        <v>195</v>
      </c>
      <c r="H1012" s="421" t="s">
        <v>195</v>
      </c>
      <c r="I1012" s="422">
        <v>2079176</v>
      </c>
      <c r="J1012" s="422">
        <v>2363469.11</v>
      </c>
      <c r="K1012" s="422">
        <v>2108175.0699999998</v>
      </c>
      <c r="L1012" s="387">
        <v>19</v>
      </c>
    </row>
    <row r="1013" spans="1:12" s="383" customFormat="1" ht="15.6" x14ac:dyDescent="0.3">
      <c r="A1013" s="386" t="s">
        <v>879</v>
      </c>
      <c r="B1013" s="421"/>
      <c r="C1013" s="420"/>
      <c r="D1013" s="420"/>
      <c r="E1013" s="430"/>
      <c r="F1013" s="420"/>
      <c r="G1013" s="420"/>
      <c r="H1013" s="421"/>
      <c r="I1013" s="422"/>
      <c r="J1013" s="422"/>
      <c r="K1013" s="422"/>
      <c r="L1013" s="387"/>
    </row>
    <row r="1014" spans="1:12" s="383" customFormat="1" ht="15" x14ac:dyDescent="0.25">
      <c r="A1014" s="384" t="s">
        <v>211</v>
      </c>
      <c r="B1014" s="417" t="s">
        <v>189</v>
      </c>
      <c r="C1014" s="416">
        <v>0</v>
      </c>
      <c r="D1014" s="416"/>
      <c r="E1014" s="429" t="s">
        <v>207</v>
      </c>
      <c r="F1014" s="416">
        <v>8.5</v>
      </c>
      <c r="G1014" s="416"/>
      <c r="H1014" s="417"/>
      <c r="I1014" s="418">
        <v>22405.45</v>
      </c>
      <c r="J1014" s="418">
        <v>22405</v>
      </c>
      <c r="K1014" s="418">
        <v>23357.68</v>
      </c>
      <c r="L1014" s="385">
        <v>3</v>
      </c>
    </row>
    <row r="1015" spans="1:12" s="383" customFormat="1" ht="15" x14ac:dyDescent="0.25">
      <c r="A1015" s="384" t="s">
        <v>485</v>
      </c>
      <c r="B1015" s="417" t="s">
        <v>189</v>
      </c>
      <c r="C1015" s="416">
        <v>0</v>
      </c>
      <c r="D1015" s="416"/>
      <c r="E1015" s="429" t="s">
        <v>207</v>
      </c>
      <c r="F1015" s="416">
        <v>8.5</v>
      </c>
      <c r="G1015" s="416"/>
      <c r="H1015" s="417"/>
      <c r="I1015" s="418">
        <v>23387.24</v>
      </c>
      <c r="J1015" s="418">
        <v>23387.24</v>
      </c>
      <c r="K1015" s="418">
        <v>24381.200000000001</v>
      </c>
      <c r="L1015" s="385">
        <v>1</v>
      </c>
    </row>
    <row r="1016" spans="1:12" s="383" customFormat="1" ht="15" x14ac:dyDescent="0.25">
      <c r="A1016" s="384" t="s">
        <v>242</v>
      </c>
      <c r="B1016" s="417" t="s">
        <v>189</v>
      </c>
      <c r="C1016" s="416">
        <v>0</v>
      </c>
      <c r="D1016" s="416"/>
      <c r="E1016" s="429" t="s">
        <v>207</v>
      </c>
      <c r="F1016" s="416">
        <v>8</v>
      </c>
      <c r="G1016" s="416"/>
      <c r="H1016" s="417"/>
      <c r="I1016" s="418">
        <v>25876</v>
      </c>
      <c r="J1016" s="418">
        <v>25876</v>
      </c>
      <c r="K1016" s="418">
        <v>26911.040000000001</v>
      </c>
      <c r="L1016" s="385">
        <v>1</v>
      </c>
    </row>
    <row r="1017" spans="1:12" s="383" customFormat="1" ht="15" x14ac:dyDescent="0.25">
      <c r="A1017" s="384" t="s">
        <v>242</v>
      </c>
      <c r="B1017" s="417" t="s">
        <v>189</v>
      </c>
      <c r="C1017" s="416">
        <v>0</v>
      </c>
      <c r="D1017" s="416"/>
      <c r="E1017" s="429" t="s">
        <v>207</v>
      </c>
      <c r="F1017" s="416">
        <v>8.5</v>
      </c>
      <c r="G1017" s="416"/>
      <c r="H1017" s="417"/>
      <c r="I1017" s="418">
        <v>48900</v>
      </c>
      <c r="J1017" s="418">
        <v>48900</v>
      </c>
      <c r="K1017" s="418">
        <v>50978.25</v>
      </c>
      <c r="L1017" s="385">
        <v>2</v>
      </c>
    </row>
    <row r="1018" spans="1:12" s="383" customFormat="1" ht="15" x14ac:dyDescent="0.25">
      <c r="A1018" s="384" t="s">
        <v>242</v>
      </c>
      <c r="B1018" s="417" t="s">
        <v>189</v>
      </c>
      <c r="C1018" s="416">
        <v>0</v>
      </c>
      <c r="D1018" s="416"/>
      <c r="E1018" s="429" t="s">
        <v>207</v>
      </c>
      <c r="F1018" s="416">
        <v>9</v>
      </c>
      <c r="G1018" s="416"/>
      <c r="H1018" s="417"/>
      <c r="I1018" s="418">
        <v>204004.25</v>
      </c>
      <c r="J1018" s="418">
        <v>204004.25</v>
      </c>
      <c r="K1018" s="418">
        <v>213184.44</v>
      </c>
      <c r="L1018" s="385">
        <v>3</v>
      </c>
    </row>
    <row r="1019" spans="1:12" s="383" customFormat="1" ht="15" x14ac:dyDescent="0.25">
      <c r="A1019" s="384" t="s">
        <v>242</v>
      </c>
      <c r="B1019" s="417" t="s">
        <v>189</v>
      </c>
      <c r="C1019" s="416">
        <v>0</v>
      </c>
      <c r="D1019" s="416"/>
      <c r="E1019" s="429" t="s">
        <v>207</v>
      </c>
      <c r="F1019" s="416">
        <v>10</v>
      </c>
      <c r="G1019" s="416"/>
      <c r="H1019" s="417"/>
      <c r="I1019" s="418">
        <v>6473.15</v>
      </c>
      <c r="J1019" s="418">
        <v>6473.15</v>
      </c>
      <c r="K1019" s="418">
        <v>6796.81</v>
      </c>
      <c r="L1019" s="385">
        <v>1</v>
      </c>
    </row>
    <row r="1020" spans="1:12" s="383" customFormat="1" ht="15" x14ac:dyDescent="0.25">
      <c r="A1020" s="384" t="s">
        <v>227</v>
      </c>
      <c r="B1020" s="417" t="s">
        <v>189</v>
      </c>
      <c r="C1020" s="416">
        <v>0</v>
      </c>
      <c r="D1020" s="416"/>
      <c r="E1020" s="429" t="s">
        <v>880</v>
      </c>
      <c r="F1020" s="416">
        <v>10.59</v>
      </c>
      <c r="G1020" s="416"/>
      <c r="H1020" s="417"/>
      <c r="I1020" s="418">
        <v>27235</v>
      </c>
      <c r="J1020" s="418">
        <v>27235</v>
      </c>
      <c r="K1020" s="418">
        <v>28300.55</v>
      </c>
      <c r="L1020" s="385">
        <v>1</v>
      </c>
    </row>
    <row r="1021" spans="1:12" s="383" customFormat="1" ht="15" x14ac:dyDescent="0.25">
      <c r="A1021" s="384" t="s">
        <v>227</v>
      </c>
      <c r="B1021" s="417" t="s">
        <v>189</v>
      </c>
      <c r="C1021" s="416">
        <v>0</v>
      </c>
      <c r="D1021" s="416"/>
      <c r="E1021" s="429" t="s">
        <v>838</v>
      </c>
      <c r="F1021" s="416">
        <v>7.09</v>
      </c>
      <c r="G1021" s="416"/>
      <c r="H1021" s="417"/>
      <c r="I1021" s="418">
        <v>42928</v>
      </c>
      <c r="J1021" s="418">
        <v>42928</v>
      </c>
      <c r="K1021" s="418">
        <v>44060.89</v>
      </c>
      <c r="L1021" s="385">
        <v>1</v>
      </c>
    </row>
    <row r="1022" spans="1:12" s="383" customFormat="1" ht="15" x14ac:dyDescent="0.25">
      <c r="A1022" s="384" t="s">
        <v>227</v>
      </c>
      <c r="B1022" s="417" t="s">
        <v>189</v>
      </c>
      <c r="C1022" s="416">
        <v>0</v>
      </c>
      <c r="D1022" s="416"/>
      <c r="E1022" s="429" t="s">
        <v>838</v>
      </c>
      <c r="F1022" s="416">
        <v>10.59</v>
      </c>
      <c r="G1022" s="416"/>
      <c r="H1022" s="417"/>
      <c r="I1022" s="418">
        <v>78165</v>
      </c>
      <c r="J1022" s="418">
        <v>78165</v>
      </c>
      <c r="K1022" s="418">
        <v>81246.13</v>
      </c>
      <c r="L1022" s="385">
        <v>1</v>
      </c>
    </row>
    <row r="1023" spans="1:12" s="383" customFormat="1" ht="15" x14ac:dyDescent="0.25">
      <c r="A1023" s="384" t="s">
        <v>227</v>
      </c>
      <c r="B1023" s="417" t="s">
        <v>189</v>
      </c>
      <c r="C1023" s="416">
        <v>0</v>
      </c>
      <c r="D1023" s="416"/>
      <c r="E1023" s="429" t="s">
        <v>329</v>
      </c>
      <c r="F1023" s="416">
        <v>8</v>
      </c>
      <c r="G1023" s="416"/>
      <c r="H1023" s="417"/>
      <c r="I1023" s="418">
        <v>46300</v>
      </c>
      <c r="J1023" s="418">
        <v>46300</v>
      </c>
      <c r="K1023" s="418">
        <v>47843.33</v>
      </c>
      <c r="L1023" s="385">
        <v>1</v>
      </c>
    </row>
    <row r="1024" spans="1:12" s="383" customFormat="1" ht="15" x14ac:dyDescent="0.25">
      <c r="A1024" s="384" t="s">
        <v>227</v>
      </c>
      <c r="B1024" s="417" t="s">
        <v>189</v>
      </c>
      <c r="C1024" s="416">
        <v>0</v>
      </c>
      <c r="D1024" s="416"/>
      <c r="E1024" s="429" t="s">
        <v>329</v>
      </c>
      <c r="F1024" s="416">
        <v>11</v>
      </c>
      <c r="G1024" s="416"/>
      <c r="H1024" s="417"/>
      <c r="I1024" s="418">
        <v>150000</v>
      </c>
      <c r="J1024" s="418">
        <v>150000</v>
      </c>
      <c r="K1024" s="418">
        <v>156875</v>
      </c>
      <c r="L1024" s="385">
        <v>1</v>
      </c>
    </row>
    <row r="1025" spans="1:14" s="383" customFormat="1" ht="15" x14ac:dyDescent="0.25">
      <c r="A1025" s="384" t="s">
        <v>227</v>
      </c>
      <c r="B1025" s="417" t="s">
        <v>189</v>
      </c>
      <c r="C1025" s="416">
        <v>0</v>
      </c>
      <c r="D1025" s="416"/>
      <c r="E1025" s="429" t="s">
        <v>215</v>
      </c>
      <c r="F1025" s="416">
        <v>7.09</v>
      </c>
      <c r="G1025" s="416"/>
      <c r="H1025" s="417"/>
      <c r="I1025" s="418">
        <v>165415</v>
      </c>
      <c r="J1025" s="418">
        <v>165415</v>
      </c>
      <c r="K1025" s="418">
        <v>166294.6</v>
      </c>
      <c r="L1025" s="385">
        <v>3</v>
      </c>
    </row>
    <row r="1026" spans="1:14" s="383" customFormat="1" ht="15" x14ac:dyDescent="0.25">
      <c r="A1026" s="384" t="s">
        <v>227</v>
      </c>
      <c r="B1026" s="417" t="s">
        <v>189</v>
      </c>
      <c r="C1026" s="416">
        <v>0</v>
      </c>
      <c r="D1026" s="416"/>
      <c r="E1026" s="429" t="s">
        <v>215</v>
      </c>
      <c r="F1026" s="416">
        <v>8</v>
      </c>
      <c r="G1026" s="416"/>
      <c r="H1026" s="417"/>
      <c r="I1026" s="418">
        <v>11149</v>
      </c>
      <c r="J1026" s="418">
        <v>11149</v>
      </c>
      <c r="K1026" s="418">
        <v>11215.89</v>
      </c>
      <c r="L1026" s="385">
        <v>1</v>
      </c>
    </row>
    <row r="1027" spans="1:14" s="383" customFormat="1" ht="15" x14ac:dyDescent="0.25">
      <c r="A1027" s="384" t="s">
        <v>227</v>
      </c>
      <c r="B1027" s="417" t="s">
        <v>189</v>
      </c>
      <c r="C1027" s="416">
        <v>0</v>
      </c>
      <c r="D1027" s="416"/>
      <c r="E1027" s="429" t="s">
        <v>215</v>
      </c>
      <c r="F1027" s="416">
        <v>10</v>
      </c>
      <c r="G1027" s="416"/>
      <c r="H1027" s="417"/>
      <c r="I1027" s="418">
        <v>37263.43</v>
      </c>
      <c r="J1027" s="418">
        <v>37263.43</v>
      </c>
      <c r="K1027" s="418">
        <v>37542.910000000003</v>
      </c>
      <c r="L1027" s="385">
        <v>1</v>
      </c>
    </row>
    <row r="1028" spans="1:14" s="383" customFormat="1" ht="15" x14ac:dyDescent="0.25">
      <c r="A1028" s="384" t="s">
        <v>227</v>
      </c>
      <c r="B1028" s="417" t="s">
        <v>189</v>
      </c>
      <c r="C1028" s="416">
        <v>0</v>
      </c>
      <c r="D1028" s="416"/>
      <c r="E1028" s="429" t="s">
        <v>215</v>
      </c>
      <c r="F1028" s="416">
        <v>10.34</v>
      </c>
      <c r="G1028" s="416"/>
      <c r="H1028" s="417"/>
      <c r="I1028" s="418">
        <v>421971.3</v>
      </c>
      <c r="J1028" s="418">
        <v>421971.3</v>
      </c>
      <c r="K1028" s="418">
        <v>425243.69</v>
      </c>
      <c r="L1028" s="385">
        <v>1</v>
      </c>
    </row>
    <row r="1029" spans="1:14" s="383" customFormat="1" ht="15" x14ac:dyDescent="0.25">
      <c r="A1029" s="384" t="s">
        <v>227</v>
      </c>
      <c r="B1029" s="417" t="s">
        <v>189</v>
      </c>
      <c r="C1029" s="416">
        <v>0</v>
      </c>
      <c r="D1029" s="416"/>
      <c r="E1029" s="429" t="s">
        <v>215</v>
      </c>
      <c r="F1029" s="416">
        <v>11</v>
      </c>
      <c r="G1029" s="416"/>
      <c r="H1029" s="417"/>
      <c r="I1029" s="418">
        <v>207500</v>
      </c>
      <c r="J1029" s="418">
        <v>207500</v>
      </c>
      <c r="K1029" s="418">
        <v>209211.88</v>
      </c>
      <c r="L1029" s="385">
        <v>1</v>
      </c>
    </row>
    <row r="1030" spans="1:14" s="383" customFormat="1" ht="15" x14ac:dyDescent="0.25">
      <c r="A1030" s="384" t="s">
        <v>227</v>
      </c>
      <c r="B1030" s="417" t="s">
        <v>189</v>
      </c>
      <c r="C1030" s="416">
        <v>0</v>
      </c>
      <c r="D1030" s="416"/>
      <c r="E1030" s="429" t="s">
        <v>881</v>
      </c>
      <c r="F1030" s="416">
        <v>8</v>
      </c>
      <c r="G1030" s="416"/>
      <c r="H1030" s="417"/>
      <c r="I1030" s="418">
        <v>132822.12</v>
      </c>
      <c r="J1030" s="418">
        <v>132822.12</v>
      </c>
      <c r="K1030" s="418">
        <v>133648.57</v>
      </c>
      <c r="L1030" s="385">
        <v>1</v>
      </c>
    </row>
    <row r="1031" spans="1:14" s="383" customFormat="1" ht="15" x14ac:dyDescent="0.25">
      <c r="A1031" s="384" t="s">
        <v>227</v>
      </c>
      <c r="B1031" s="417" t="s">
        <v>189</v>
      </c>
      <c r="C1031" s="416">
        <v>0</v>
      </c>
      <c r="D1031" s="416"/>
      <c r="E1031" s="429" t="s">
        <v>881</v>
      </c>
      <c r="F1031" s="416">
        <v>11</v>
      </c>
      <c r="G1031" s="416"/>
      <c r="H1031" s="417"/>
      <c r="I1031" s="418">
        <v>268694.56</v>
      </c>
      <c r="J1031" s="418">
        <v>268694.56</v>
      </c>
      <c r="K1031" s="418">
        <v>270993.39</v>
      </c>
      <c r="L1031" s="385">
        <v>1</v>
      </c>
    </row>
    <row r="1032" spans="1:14" s="383" customFormat="1" ht="15" x14ac:dyDescent="0.25">
      <c r="A1032" s="384" t="s">
        <v>227</v>
      </c>
      <c r="B1032" s="417" t="s">
        <v>189</v>
      </c>
      <c r="C1032" s="416">
        <v>0</v>
      </c>
      <c r="D1032" s="416"/>
      <c r="E1032" s="429" t="s">
        <v>208</v>
      </c>
      <c r="F1032" s="416">
        <v>10.5</v>
      </c>
      <c r="G1032" s="416"/>
      <c r="H1032" s="417"/>
      <c r="I1032" s="418">
        <v>55000</v>
      </c>
      <c r="J1032" s="418">
        <v>55000</v>
      </c>
      <c r="K1032" s="418">
        <v>55481.25</v>
      </c>
      <c r="L1032" s="385">
        <v>1</v>
      </c>
    </row>
    <row r="1033" spans="1:14" s="383" customFormat="1" ht="15" x14ac:dyDescent="0.25">
      <c r="A1033" s="384" t="s">
        <v>227</v>
      </c>
      <c r="B1033" s="417" t="s">
        <v>189</v>
      </c>
      <c r="C1033" s="416">
        <v>0</v>
      </c>
      <c r="D1033" s="416"/>
      <c r="E1033" s="429" t="s">
        <v>208</v>
      </c>
      <c r="F1033" s="416">
        <v>10.59</v>
      </c>
      <c r="G1033" s="416"/>
      <c r="H1033" s="417"/>
      <c r="I1033" s="418">
        <v>48379</v>
      </c>
      <c r="J1033" s="418">
        <v>48379</v>
      </c>
      <c r="K1033" s="418">
        <v>48805.94</v>
      </c>
      <c r="L1033" s="385">
        <v>1</v>
      </c>
    </row>
    <row r="1034" spans="1:14" s="383" customFormat="1" ht="15" x14ac:dyDescent="0.25">
      <c r="A1034" s="384" t="s">
        <v>227</v>
      </c>
      <c r="B1034" s="417" t="s">
        <v>189</v>
      </c>
      <c r="C1034" s="416">
        <v>0</v>
      </c>
      <c r="D1034" s="416"/>
      <c r="E1034" s="429" t="s">
        <v>208</v>
      </c>
      <c r="F1034" s="416">
        <v>10.79</v>
      </c>
      <c r="G1034" s="416"/>
      <c r="H1034" s="417"/>
      <c r="I1034" s="418">
        <v>264979.95</v>
      </c>
      <c r="J1034" s="418">
        <v>264979.95</v>
      </c>
      <c r="K1034" s="418">
        <v>267362.56</v>
      </c>
      <c r="L1034" s="385">
        <v>1</v>
      </c>
    </row>
    <row r="1035" spans="1:14" s="383" customFormat="1" ht="15" x14ac:dyDescent="0.25">
      <c r="A1035" s="384" t="s">
        <v>227</v>
      </c>
      <c r="B1035" s="417" t="s">
        <v>189</v>
      </c>
      <c r="C1035" s="416">
        <v>0</v>
      </c>
      <c r="D1035" s="416"/>
      <c r="E1035" s="429" t="s">
        <v>206</v>
      </c>
      <c r="F1035" s="416">
        <v>11</v>
      </c>
      <c r="G1035" s="416"/>
      <c r="H1035" s="417"/>
      <c r="I1035" s="418">
        <v>45000</v>
      </c>
      <c r="J1035" s="418">
        <v>45000</v>
      </c>
      <c r="K1035" s="418">
        <v>45426.25</v>
      </c>
      <c r="L1035" s="385">
        <v>1</v>
      </c>
    </row>
    <row r="1036" spans="1:14" s="383" customFormat="1" ht="15" x14ac:dyDescent="0.25">
      <c r="A1036" s="384" t="s">
        <v>227</v>
      </c>
      <c r="B1036" s="417" t="s">
        <v>189</v>
      </c>
      <c r="C1036" s="416">
        <v>0</v>
      </c>
      <c r="D1036" s="416"/>
      <c r="E1036" s="429" t="s">
        <v>297</v>
      </c>
      <c r="F1036" s="416">
        <v>11</v>
      </c>
      <c r="G1036" s="416"/>
      <c r="H1036" s="417"/>
      <c r="I1036" s="418">
        <v>133000</v>
      </c>
      <c r="J1036" s="418">
        <v>133000</v>
      </c>
      <c r="K1036" s="418">
        <v>134381.72</v>
      </c>
      <c r="L1036" s="385">
        <v>1</v>
      </c>
    </row>
    <row r="1037" spans="1:14" s="383" customFormat="1" ht="15.6" x14ac:dyDescent="0.3">
      <c r="A1037" s="386" t="s">
        <v>195</v>
      </c>
      <c r="B1037" s="421" t="s">
        <v>195</v>
      </c>
      <c r="C1037" s="419" t="s">
        <v>195</v>
      </c>
      <c r="D1037" s="419" t="s">
        <v>195</v>
      </c>
      <c r="E1037" s="431" t="s">
        <v>195</v>
      </c>
      <c r="F1037" s="419" t="s">
        <v>195</v>
      </c>
      <c r="G1037" s="419" t="s">
        <v>195</v>
      </c>
      <c r="H1037" s="421" t="s">
        <v>195</v>
      </c>
      <c r="I1037" s="422">
        <f>SUM(I1014:I1036)</f>
        <v>2466848.4500000002</v>
      </c>
      <c r="J1037" s="422">
        <f>SUM(J1014:J1036)</f>
        <v>2466848.0000000005</v>
      </c>
      <c r="K1037" s="422">
        <f>SUM(K1014:K1036)</f>
        <v>2509543.9700000002</v>
      </c>
      <c r="L1037" s="387">
        <f>SUM(L1014:L1036)</f>
        <v>30</v>
      </c>
    </row>
    <row r="1038" spans="1:14" s="289" customFormat="1" ht="16.8" customHeight="1" x14ac:dyDescent="0.45">
      <c r="A1038" s="389" t="s">
        <v>195</v>
      </c>
      <c r="B1038" s="390" t="s">
        <v>195</v>
      </c>
      <c r="C1038" s="391" t="s">
        <v>195</v>
      </c>
      <c r="D1038" s="391" t="s">
        <v>195</v>
      </c>
      <c r="E1038" s="392" t="s">
        <v>195</v>
      </c>
      <c r="F1038" s="391" t="s">
        <v>195</v>
      </c>
      <c r="G1038" s="391" t="s">
        <v>195</v>
      </c>
      <c r="H1038" s="390" t="s">
        <v>195</v>
      </c>
      <c r="I1038" s="393"/>
      <c r="J1038" s="393"/>
      <c r="K1038" s="393"/>
      <c r="L1038" s="394"/>
    </row>
    <row r="1039" spans="1:14" ht="20.399999999999999" x14ac:dyDescent="0.3">
      <c r="A1039" s="249" t="s">
        <v>134</v>
      </c>
      <c r="B1039" s="250" t="s">
        <v>182</v>
      </c>
      <c r="C1039" s="251" t="s">
        <v>182</v>
      </c>
      <c r="D1039" s="251" t="s">
        <v>182</v>
      </c>
      <c r="E1039" s="250" t="s">
        <v>182</v>
      </c>
      <c r="F1039" s="251" t="s">
        <v>182</v>
      </c>
      <c r="G1039" s="251" t="s">
        <v>182</v>
      </c>
      <c r="H1039" s="251" t="s">
        <v>182</v>
      </c>
      <c r="I1039" s="253">
        <f>I47+I56+I59+I69+I73+I123+I126+I165+I193+I255+I265+I276+I294+I386+I401+I413+I420+I439+I518+I527+I531+I656+I818+I982+I993+I999+I1012+I1037</f>
        <v>717592188.78999984</v>
      </c>
      <c r="J1039" s="253">
        <f>J47+J56+J59+J69+J73+J123+J126+J165+J193+J255+J265+J276+J294+J386+J401+J413+J420+J439+J518+J527+J531+J656+J818+J982+J993+J999+J1012+J1037</f>
        <v>711674245.01999998</v>
      </c>
      <c r="K1039" s="253">
        <f>K47+K56+K59+K69+K73+K123+K126+K165+K193+K255+K265+K276+K294+K386+K401+K413+K420+K439+K518+K527+K531+K656+K818+K982+K993+K999+K1012+K1037</f>
        <v>704276153.23000014</v>
      </c>
      <c r="L1039" s="401">
        <f>L47+L56+L59+L69+L73+L123+L126+L165+L193+L255+L265+L276+L294+L386+L401+L413+L420+L439+L518+L527+L531+L656+L818+L982+L993+L999+L1012+L1037</f>
        <v>1797</v>
      </c>
      <c r="M1039" s="242" t="s">
        <v>182</v>
      </c>
      <c r="N1039" s="61"/>
    </row>
    <row r="1040" spans="1:14" s="289" customFormat="1" ht="20.399999999999999" x14ac:dyDescent="0.3">
      <c r="A1040" s="286" t="s">
        <v>182</v>
      </c>
      <c r="B1040" s="287" t="s">
        <v>182</v>
      </c>
      <c r="C1040" s="287" t="s">
        <v>182</v>
      </c>
      <c r="D1040" s="287" t="s">
        <v>182</v>
      </c>
      <c r="E1040" s="288" t="s">
        <v>182</v>
      </c>
      <c r="F1040" s="287" t="s">
        <v>182</v>
      </c>
      <c r="G1040" s="287" t="s">
        <v>182</v>
      </c>
      <c r="H1040" s="308" t="s">
        <v>182</v>
      </c>
      <c r="I1040" s="291"/>
      <c r="J1040" s="291" t="s">
        <v>182</v>
      </c>
      <c r="K1040" s="291" t="s">
        <v>182</v>
      </c>
      <c r="L1040" s="312" t="s">
        <v>182</v>
      </c>
      <c r="M1040" s="289" t="s">
        <v>182</v>
      </c>
      <c r="N1040" s="289" t="s">
        <v>182</v>
      </c>
    </row>
    <row r="1041" spans="1:14" ht="24.6" x14ac:dyDescent="0.3">
      <c r="A1041" s="279" t="s">
        <v>13</v>
      </c>
      <c r="B1041" s="280" t="s">
        <v>182</v>
      </c>
      <c r="C1041" s="281" t="s">
        <v>182</v>
      </c>
      <c r="D1041" s="281" t="s">
        <v>182</v>
      </c>
      <c r="E1041" s="280" t="s">
        <v>182</v>
      </c>
      <c r="F1041" s="281" t="s">
        <v>182</v>
      </c>
      <c r="G1041" s="281" t="s">
        <v>182</v>
      </c>
      <c r="H1041" s="399" t="s">
        <v>182</v>
      </c>
      <c r="I1041" s="388"/>
      <c r="J1041" s="388">
        <f>J1039+J41</f>
        <v>713574095.01999998</v>
      </c>
      <c r="K1041" s="388">
        <f>K1039+K41</f>
        <v>707501911.12000012</v>
      </c>
      <c r="L1041" s="284">
        <f>L1039+L41</f>
        <v>1933</v>
      </c>
      <c r="M1041" s="242" t="s">
        <v>182</v>
      </c>
      <c r="N1041" s="242" t="s">
        <v>182</v>
      </c>
    </row>
  </sheetData>
  <mergeCells count="3">
    <mergeCell ref="A1:F1"/>
    <mergeCell ref="A3:L3"/>
    <mergeCell ref="A43:L43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H43"/>
  <sheetViews>
    <sheetView showGridLines="0" zoomScale="60" zoomScaleNormal="60" workbookViewId="0">
      <selection activeCell="F52" sqref="F52"/>
    </sheetView>
  </sheetViews>
  <sheetFormatPr baseColWidth="10" defaultColWidth="12.88671875" defaultRowHeight="13.2" x14ac:dyDescent="0.25"/>
  <cols>
    <col min="1" max="1" width="1.109375" style="212" customWidth="1"/>
    <col min="2" max="2" width="63" style="209" customWidth="1"/>
    <col min="3" max="3" width="42.5546875" style="210" customWidth="1"/>
    <col min="4" max="4" width="17.33203125" style="211" customWidth="1"/>
    <col min="5" max="5" width="4.88671875" style="211" customWidth="1"/>
    <col min="6" max="6" width="30.77734375" style="210" customWidth="1"/>
    <col min="7" max="7" width="13.109375" style="211" customWidth="1"/>
    <col min="8" max="16384" width="12.88671875" style="212"/>
  </cols>
  <sheetData>
    <row r="1" spans="2:8" ht="4.5" customHeight="1" x14ac:dyDescent="0.25"/>
    <row r="2" spans="2:8" ht="112.5" customHeight="1" x14ac:dyDescent="0.25">
      <c r="B2" s="470" t="s">
        <v>501</v>
      </c>
      <c r="C2" s="470"/>
      <c r="D2" s="213"/>
      <c r="E2" s="214"/>
      <c r="F2" s="215"/>
      <c r="G2" s="214"/>
    </row>
    <row r="3" spans="2:8" ht="19.8" x14ac:dyDescent="0.25">
      <c r="B3" s="216"/>
      <c r="C3" s="215"/>
      <c r="D3" s="214"/>
      <c r="E3" s="214"/>
      <c r="F3" s="215"/>
      <c r="G3" s="214"/>
    </row>
    <row r="4" spans="2:8" ht="25.5" customHeight="1" x14ac:dyDescent="0.25">
      <c r="B4" s="217" t="s">
        <v>40</v>
      </c>
      <c r="C4" s="218" t="s">
        <v>117</v>
      </c>
      <c r="D4" s="219" t="s">
        <v>76</v>
      </c>
      <c r="E4" s="219"/>
      <c r="F4" s="218" t="s">
        <v>118</v>
      </c>
      <c r="G4" s="219" t="s">
        <v>76</v>
      </c>
    </row>
    <row r="5" spans="2:8" ht="19.5" customHeight="1" x14ac:dyDescent="0.45">
      <c r="B5" s="220" t="s">
        <v>119</v>
      </c>
      <c r="C5" s="221"/>
      <c r="D5" s="222"/>
      <c r="E5" s="222"/>
      <c r="F5" s="221"/>
      <c r="G5" s="411"/>
    </row>
    <row r="6" spans="2:8" ht="22.5" customHeight="1" x14ac:dyDescent="0.25">
      <c r="B6" s="223" t="s">
        <v>186</v>
      </c>
      <c r="C6" s="224">
        <v>1539727</v>
      </c>
      <c r="D6" s="375">
        <f>(C6/$C$41)*100</f>
        <v>0.21577675125059645</v>
      </c>
      <c r="E6" s="376"/>
      <c r="F6" s="224">
        <v>2838648.5400000005</v>
      </c>
      <c r="G6" s="412">
        <f>(F6/$F$41)*100</f>
        <v>0.40122132468961402</v>
      </c>
    </row>
    <row r="7" spans="2:8" ht="22.5" customHeight="1" x14ac:dyDescent="0.25">
      <c r="B7" s="223" t="s">
        <v>187</v>
      </c>
      <c r="C7" s="224">
        <v>360123</v>
      </c>
      <c r="D7" s="375">
        <f>(C7/$C$41)*100</f>
        <v>5.046749910251528E-2</v>
      </c>
      <c r="E7" s="376"/>
      <c r="F7" s="224">
        <v>387109.35</v>
      </c>
      <c r="G7" s="412">
        <f>(F7/$F$41)*100</f>
        <v>5.4714954675838597E-2</v>
      </c>
    </row>
    <row r="8" spans="2:8" ht="18.75" customHeight="1" x14ac:dyDescent="0.25">
      <c r="B8" s="226"/>
      <c r="C8" s="227">
        <f>SUM(C6:C7)</f>
        <v>1899850</v>
      </c>
      <c r="D8" s="375"/>
      <c r="E8" s="377"/>
      <c r="F8" s="227">
        <f>SUM(F6:F7)</f>
        <v>3225757.8900000006</v>
      </c>
      <c r="G8" s="413"/>
    </row>
    <row r="9" spans="2:8" ht="7.5" customHeight="1" x14ac:dyDescent="0.25">
      <c r="B9" s="228"/>
      <c r="C9" s="229"/>
      <c r="D9" s="378"/>
      <c r="E9" s="379"/>
      <c r="F9" s="380"/>
      <c r="G9" s="414"/>
    </row>
    <row r="10" spans="2:8" ht="15.75" customHeight="1" x14ac:dyDescent="0.45">
      <c r="B10" s="220" t="s">
        <v>120</v>
      </c>
      <c r="C10" s="229"/>
      <c r="D10" s="378"/>
      <c r="E10" s="379"/>
      <c r="F10" s="380"/>
      <c r="G10" s="414"/>
    </row>
    <row r="11" spans="2:8" ht="22.5" customHeight="1" x14ac:dyDescent="0.3">
      <c r="B11" s="223" t="s">
        <v>502</v>
      </c>
      <c r="C11" s="224">
        <v>371365</v>
      </c>
      <c r="D11" s="375">
        <f t="shared" ref="D11:D38" si="0">(C11/$C$41)*100</f>
        <v>5.2042948670886297E-2</v>
      </c>
      <c r="E11" s="376"/>
      <c r="F11" s="224">
        <v>366075.71</v>
      </c>
      <c r="G11" s="375">
        <f t="shared" ref="G11:G38" si="1">(F11/$F$41)*100</f>
        <v>5.1742010056268176E-2</v>
      </c>
      <c r="H11" s="386"/>
    </row>
    <row r="12" spans="2:8" ht="22.5" customHeight="1" x14ac:dyDescent="0.3">
      <c r="B12" s="223" t="s">
        <v>122</v>
      </c>
      <c r="C12" s="224">
        <v>1390000</v>
      </c>
      <c r="D12" s="375">
        <f t="shared" si="0"/>
        <v>0.19479406689518924</v>
      </c>
      <c r="E12" s="376"/>
      <c r="F12" s="224">
        <v>1350978.81</v>
      </c>
      <c r="G12" s="375">
        <f t="shared" si="1"/>
        <v>0.19095055274993583</v>
      </c>
      <c r="H12" s="386"/>
    </row>
    <row r="13" spans="2:8" ht="22.5" customHeight="1" x14ac:dyDescent="0.3">
      <c r="B13" s="223" t="s">
        <v>507</v>
      </c>
      <c r="C13" s="224">
        <v>776482.98</v>
      </c>
      <c r="D13" s="375">
        <f t="shared" si="0"/>
        <v>0.10881602701373805</v>
      </c>
      <c r="E13" s="376"/>
      <c r="F13" s="224">
        <v>783418.87</v>
      </c>
      <c r="G13" s="375">
        <f t="shared" si="1"/>
        <v>0.11073028322422772</v>
      </c>
      <c r="H13" s="386"/>
    </row>
    <row r="14" spans="2:8" ht="22.5" customHeight="1" x14ac:dyDescent="0.3">
      <c r="B14" s="223" t="s">
        <v>113</v>
      </c>
      <c r="C14" s="224">
        <v>1001198.24</v>
      </c>
      <c r="D14" s="375">
        <f t="shared" si="0"/>
        <v>0.1403075373653998</v>
      </c>
      <c r="E14" s="376"/>
      <c r="F14" s="224">
        <v>939018.63</v>
      </c>
      <c r="G14" s="375">
        <f t="shared" si="1"/>
        <v>0.1327231227564461</v>
      </c>
      <c r="H14" s="386"/>
    </row>
    <row r="15" spans="2:8" ht="22.5" customHeight="1" x14ac:dyDescent="0.3">
      <c r="B15" s="223" t="s">
        <v>511</v>
      </c>
      <c r="C15" s="224">
        <v>650000</v>
      </c>
      <c r="D15" s="375">
        <f t="shared" si="0"/>
        <v>9.1090750706383464E-2</v>
      </c>
      <c r="E15" s="376"/>
      <c r="F15" s="224">
        <v>627253.15</v>
      </c>
      <c r="G15" s="375">
        <f t="shared" si="1"/>
        <v>8.8657449561802104E-2</v>
      </c>
      <c r="H15" s="386"/>
    </row>
    <row r="16" spans="2:8" ht="22.5" customHeight="1" x14ac:dyDescent="0.3">
      <c r="B16" s="223" t="s">
        <v>114</v>
      </c>
      <c r="C16" s="224">
        <v>2978145.87</v>
      </c>
      <c r="D16" s="375">
        <f t="shared" si="0"/>
        <v>0.41735622001756228</v>
      </c>
      <c r="E16" s="376"/>
      <c r="F16" s="224">
        <v>2735342.68</v>
      </c>
      <c r="G16" s="375">
        <f t="shared" si="1"/>
        <v>0.38661982914927506</v>
      </c>
      <c r="H16" s="386"/>
    </row>
    <row r="17" spans="2:8" ht="22.5" customHeight="1" x14ac:dyDescent="0.3">
      <c r="B17" s="223" t="s">
        <v>533</v>
      </c>
      <c r="C17" s="224">
        <v>1300</v>
      </c>
      <c r="D17" s="375">
        <f t="shared" si="0"/>
        <v>1.8218150141276692E-4</v>
      </c>
      <c r="E17" s="376"/>
      <c r="F17" s="224">
        <v>1273.06</v>
      </c>
      <c r="G17" s="375">
        <f t="shared" si="1"/>
        <v>1.7993732313524097E-4</v>
      </c>
      <c r="H17" s="386"/>
    </row>
    <row r="18" spans="2:8" ht="22.5" customHeight="1" x14ac:dyDescent="0.3">
      <c r="B18" s="223" t="s">
        <v>279</v>
      </c>
      <c r="C18" s="224">
        <v>30962263.370000001</v>
      </c>
      <c r="D18" s="375">
        <f t="shared" si="0"/>
        <v>4.3390397137570123</v>
      </c>
      <c r="E18" s="376"/>
      <c r="F18" s="224">
        <v>30769962.41</v>
      </c>
      <c r="G18" s="375">
        <f t="shared" si="1"/>
        <v>4.3490995467828597</v>
      </c>
      <c r="H18" s="386"/>
    </row>
    <row r="19" spans="2:8" ht="22.5" customHeight="1" x14ac:dyDescent="0.3">
      <c r="B19" s="223" t="s">
        <v>371</v>
      </c>
      <c r="C19" s="224">
        <v>2050140</v>
      </c>
      <c r="D19" s="375">
        <f t="shared" si="0"/>
        <v>0.28730583331259224</v>
      </c>
      <c r="E19" s="376"/>
      <c r="F19" s="224">
        <v>1856818.16</v>
      </c>
      <c r="G19" s="375">
        <f t="shared" si="1"/>
        <v>0.26244708753656826</v>
      </c>
      <c r="H19" s="386"/>
    </row>
    <row r="20" spans="2:8" ht="22.5" customHeight="1" x14ac:dyDescent="0.3">
      <c r="B20" s="223" t="s">
        <v>312</v>
      </c>
      <c r="C20" s="224">
        <v>2798762.5</v>
      </c>
      <c r="D20" s="375">
        <f t="shared" si="0"/>
        <v>0.3922175033444224</v>
      </c>
      <c r="E20" s="376"/>
      <c r="F20" s="224">
        <v>2392558.6800000002</v>
      </c>
      <c r="G20" s="375">
        <f t="shared" si="1"/>
        <v>0.33816992468790602</v>
      </c>
      <c r="H20" s="386"/>
    </row>
    <row r="21" spans="2:8" ht="22.5" customHeight="1" x14ac:dyDescent="0.3">
      <c r="B21" s="223" t="s">
        <v>388</v>
      </c>
      <c r="C21" s="224">
        <v>5643041.5099999998</v>
      </c>
      <c r="D21" s="375">
        <f t="shared" si="0"/>
        <v>0.79081367294335947</v>
      </c>
      <c r="E21" s="376"/>
      <c r="F21" s="224">
        <v>5650654.8300000001</v>
      </c>
      <c r="G21" s="375">
        <f t="shared" si="1"/>
        <v>0.79867697050525521</v>
      </c>
      <c r="H21" s="386"/>
    </row>
    <row r="22" spans="2:8" ht="22.5" customHeight="1" x14ac:dyDescent="0.3">
      <c r="B22" s="223" t="s">
        <v>123</v>
      </c>
      <c r="C22" s="224">
        <v>3254307.65</v>
      </c>
      <c r="D22" s="375">
        <f t="shared" si="0"/>
        <v>0.45605742595081011</v>
      </c>
      <c r="E22" s="376"/>
      <c r="F22" s="224">
        <v>3254266.61</v>
      </c>
      <c r="G22" s="375">
        <f t="shared" si="1"/>
        <v>0.45996576954094481</v>
      </c>
      <c r="H22" s="386"/>
    </row>
    <row r="23" spans="2:8" ht="22.5" customHeight="1" x14ac:dyDescent="0.3">
      <c r="B23" s="223" t="s">
        <v>124</v>
      </c>
      <c r="C23" s="224">
        <v>885445</v>
      </c>
      <c r="D23" s="375">
        <f t="shared" si="0"/>
        <v>0.12408592270648261</v>
      </c>
      <c r="E23" s="376"/>
      <c r="F23" s="224">
        <v>776140.52</v>
      </c>
      <c r="G23" s="375">
        <f t="shared" si="1"/>
        <v>0.10970154395361881</v>
      </c>
      <c r="H23" s="386"/>
    </row>
    <row r="24" spans="2:8" ht="22.5" customHeight="1" x14ac:dyDescent="0.3">
      <c r="B24" s="223" t="s">
        <v>125</v>
      </c>
      <c r="C24" s="224">
        <v>205365634.71000001</v>
      </c>
      <c r="D24" s="375">
        <f t="shared" si="0"/>
        <v>28.779861284656651</v>
      </c>
      <c r="E24" s="376"/>
      <c r="F24" s="224">
        <v>205492392.49000001</v>
      </c>
      <c r="G24" s="375">
        <f t="shared" si="1"/>
        <v>29.044782672699554</v>
      </c>
      <c r="H24" s="386"/>
    </row>
    <row r="25" spans="2:8" ht="22.5" customHeight="1" x14ac:dyDescent="0.3">
      <c r="B25" s="223" t="s">
        <v>126</v>
      </c>
      <c r="C25" s="224">
        <v>21962500</v>
      </c>
      <c r="D25" s="375">
        <f t="shared" si="0"/>
        <v>3.0778163267522261</v>
      </c>
      <c r="E25" s="376"/>
      <c r="F25" s="224">
        <v>21997428.210000001</v>
      </c>
      <c r="G25" s="375">
        <f t="shared" si="1"/>
        <v>3.1091687335766069</v>
      </c>
      <c r="H25" s="386"/>
    </row>
    <row r="26" spans="2:8" ht="22.5" customHeight="1" x14ac:dyDescent="0.3">
      <c r="B26" s="223" t="s">
        <v>127</v>
      </c>
      <c r="C26" s="224">
        <v>158080000</v>
      </c>
      <c r="D26" s="375">
        <f t="shared" si="0"/>
        <v>22.153270571792458</v>
      </c>
      <c r="E26" s="376"/>
      <c r="F26" s="224">
        <v>156298611.88</v>
      </c>
      <c r="G26" s="375">
        <f t="shared" si="1"/>
        <v>22.091616916281378</v>
      </c>
      <c r="H26" s="386"/>
    </row>
    <row r="27" spans="2:8" ht="22.5" customHeight="1" x14ac:dyDescent="0.3">
      <c r="B27" s="223" t="s">
        <v>658</v>
      </c>
      <c r="C27" s="224">
        <v>723840</v>
      </c>
      <c r="D27" s="375">
        <f t="shared" si="0"/>
        <v>0.10143865998662861</v>
      </c>
      <c r="E27" s="376"/>
      <c r="F27" s="224">
        <v>723840</v>
      </c>
      <c r="G27" s="375">
        <f t="shared" si="1"/>
        <v>0.102309264275221</v>
      </c>
      <c r="H27" s="386"/>
    </row>
    <row r="28" spans="2:8" ht="22.5" customHeight="1" x14ac:dyDescent="0.3">
      <c r="B28" s="223" t="s">
        <v>128</v>
      </c>
      <c r="C28" s="224">
        <v>111887000</v>
      </c>
      <c r="D28" s="375">
        <f t="shared" si="0"/>
        <v>15.679801268130964</v>
      </c>
      <c r="E28" s="376"/>
      <c r="F28" s="224">
        <v>111887032.19000001</v>
      </c>
      <c r="G28" s="375">
        <f t="shared" si="1"/>
        <v>15.814378792684666</v>
      </c>
      <c r="H28" s="386"/>
    </row>
    <row r="29" spans="2:8" ht="22.5" customHeight="1" x14ac:dyDescent="0.3">
      <c r="B29" s="223" t="s">
        <v>115</v>
      </c>
      <c r="C29" s="224">
        <v>31978127.02</v>
      </c>
      <c r="D29" s="375">
        <f t="shared" si="0"/>
        <v>4.4814024560552079</v>
      </c>
      <c r="E29" s="376"/>
      <c r="F29" s="224">
        <v>31908308.329999998</v>
      </c>
      <c r="G29" s="375">
        <f t="shared" si="1"/>
        <v>4.5099960619877386</v>
      </c>
      <c r="H29" s="386"/>
    </row>
    <row r="30" spans="2:8" ht="22.5" customHeight="1" x14ac:dyDescent="0.3">
      <c r="B30" s="223" t="s">
        <v>129</v>
      </c>
      <c r="C30" s="224">
        <v>1122849.1299999999</v>
      </c>
      <c r="D30" s="375">
        <f t="shared" si="0"/>
        <v>0.1573556464333993</v>
      </c>
      <c r="E30" s="376"/>
      <c r="F30" s="224">
        <v>1119464.6200000001</v>
      </c>
      <c r="G30" s="375">
        <f t="shared" si="1"/>
        <v>0.15822778743139346</v>
      </c>
      <c r="H30" s="386"/>
    </row>
    <row r="31" spans="2:8" ht="22.5" customHeight="1" x14ac:dyDescent="0.3">
      <c r="B31" s="223" t="s">
        <v>284</v>
      </c>
      <c r="C31" s="224">
        <v>45000000</v>
      </c>
      <c r="D31" s="375">
        <f t="shared" ref="D31:D33" si="2">(C31/$C$41)*100</f>
        <v>6.3062827412111622</v>
      </c>
      <c r="E31" s="376"/>
      <c r="F31" s="224">
        <v>44706706.329999998</v>
      </c>
      <c r="G31" s="375">
        <f t="shared" ref="G31:G33" si="3">(F31/$F$41)*100</f>
        <v>6.3189520236387384</v>
      </c>
      <c r="H31" s="386"/>
    </row>
    <row r="32" spans="2:8" ht="22.5" customHeight="1" x14ac:dyDescent="0.3">
      <c r="B32" s="223" t="s">
        <v>130</v>
      </c>
      <c r="C32" s="224">
        <v>21972071.75</v>
      </c>
      <c r="D32" s="375">
        <f t="shared" si="2"/>
        <v>3.0791577081261856</v>
      </c>
      <c r="E32" s="376"/>
      <c r="F32" s="224">
        <v>20252482.670000002</v>
      </c>
      <c r="G32" s="375">
        <f t="shared" si="3"/>
        <v>2.8625339877795688</v>
      </c>
      <c r="H32" s="386"/>
    </row>
    <row r="33" spans="1:8" ht="22.5" customHeight="1" x14ac:dyDescent="0.3">
      <c r="B33" s="223" t="s">
        <v>116</v>
      </c>
      <c r="C33" s="224">
        <v>14379910.18</v>
      </c>
      <c r="D33" s="375">
        <f t="shared" si="2"/>
        <v>2.0151950975177932</v>
      </c>
      <c r="E33" s="376"/>
      <c r="F33" s="224">
        <v>13975393.470000001</v>
      </c>
      <c r="G33" s="375">
        <f t="shared" si="3"/>
        <v>1.975315296021811</v>
      </c>
      <c r="H33" s="386"/>
    </row>
    <row r="34" spans="1:8" ht="22.5" customHeight="1" x14ac:dyDescent="0.3">
      <c r="B34" s="223" t="s">
        <v>131</v>
      </c>
      <c r="C34" s="224">
        <v>33477969</v>
      </c>
      <c r="D34" s="375">
        <f t="shared" si="0"/>
        <v>4.6915897359000516</v>
      </c>
      <c r="E34" s="376"/>
      <c r="F34" s="224">
        <v>31672194.350000001</v>
      </c>
      <c r="G34" s="375">
        <f t="shared" si="1"/>
        <v>4.4766231514289219</v>
      </c>
      <c r="H34" s="386"/>
    </row>
    <row r="35" spans="1:8" ht="22.5" customHeight="1" x14ac:dyDescent="0.3">
      <c r="B35" s="223" t="s">
        <v>256</v>
      </c>
      <c r="C35" s="224">
        <v>628574</v>
      </c>
      <c r="D35" s="375">
        <f t="shared" si="0"/>
        <v>8.8088119283868116E-2</v>
      </c>
      <c r="E35" s="376"/>
      <c r="F35" s="224">
        <v>607718.91</v>
      </c>
      <c r="G35" s="375">
        <f t="shared" si="1"/>
        <v>8.589643369838533E-2</v>
      </c>
      <c r="H35" s="386"/>
    </row>
    <row r="36" spans="1:8" ht="22.5" customHeight="1" x14ac:dyDescent="0.3">
      <c r="B36" s="223" t="s">
        <v>132</v>
      </c>
      <c r="C36" s="224">
        <v>7503000</v>
      </c>
      <c r="D36" s="375">
        <f t="shared" si="0"/>
        <v>1.0514675423846078</v>
      </c>
      <c r="E36" s="376"/>
      <c r="F36" s="224">
        <v>7513098.6200000001</v>
      </c>
      <c r="G36" s="375">
        <f t="shared" si="1"/>
        <v>1.0619191979434379</v>
      </c>
      <c r="H36" s="386"/>
    </row>
    <row r="37" spans="1:8" ht="22.5" customHeight="1" x14ac:dyDescent="0.3">
      <c r="B37" s="223" t="s">
        <v>133</v>
      </c>
      <c r="C37" s="224">
        <v>2363469.11</v>
      </c>
      <c r="D37" s="375">
        <f t="shared" si="0"/>
        <v>0.33121565461730457</v>
      </c>
      <c r="E37" s="376"/>
      <c r="F37" s="224">
        <v>2108175.0699999998</v>
      </c>
      <c r="G37" s="375">
        <f t="shared" si="1"/>
        <v>0.29797447001417782</v>
      </c>
      <c r="H37" s="386"/>
    </row>
    <row r="38" spans="1:8" ht="22.5" customHeight="1" x14ac:dyDescent="0.3">
      <c r="B38" s="223" t="s">
        <v>879</v>
      </c>
      <c r="C38" s="224">
        <v>2466848.0000000005</v>
      </c>
      <c r="D38" s="375">
        <f t="shared" si="0"/>
        <v>0.34570313261313945</v>
      </c>
      <c r="E38" s="376"/>
      <c r="F38" s="224">
        <v>2509543.9700000002</v>
      </c>
      <c r="G38" s="375">
        <f t="shared" si="1"/>
        <v>0.35470490334468563</v>
      </c>
      <c r="H38" s="386"/>
    </row>
    <row r="39" spans="1:8" ht="22.5" customHeight="1" x14ac:dyDescent="0.25">
      <c r="B39" s="223"/>
      <c r="C39" s="227">
        <f>SUM(C11:C38)</f>
        <v>711674245.01999998</v>
      </c>
      <c r="D39" s="363"/>
      <c r="E39" s="225"/>
      <c r="F39" s="227">
        <f>SUM(F11:F38)</f>
        <v>704276153.23000014</v>
      </c>
      <c r="G39" s="415"/>
    </row>
    <row r="40" spans="1:8" x14ac:dyDescent="0.25">
      <c r="C40" s="230"/>
      <c r="F40" s="230"/>
    </row>
    <row r="41" spans="1:8" ht="24.6" x14ac:dyDescent="0.25">
      <c r="B41" s="231" t="s">
        <v>121</v>
      </c>
      <c r="C41" s="232">
        <f>C39+C8</f>
        <v>713574095.01999998</v>
      </c>
      <c r="D41" s="233">
        <v>100</v>
      </c>
      <c r="E41" s="234"/>
      <c r="F41" s="232">
        <f>F39+F8</f>
        <v>707501911.12000012</v>
      </c>
      <c r="G41" s="233">
        <f>(F41/F41)*100</f>
        <v>100</v>
      </c>
    </row>
    <row r="43" spans="1:8" s="210" customFormat="1" x14ac:dyDescent="0.25">
      <c r="A43" s="212"/>
      <c r="B43" s="209"/>
      <c r="D43" s="211"/>
      <c r="E43" s="211"/>
      <c r="F43" s="235"/>
      <c r="G43" s="211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2025-08-04T18:11:39Z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