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B64E7072-1BEF-4689-9877-072CE7371529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ñ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Año'!#REF!</definedName>
    <definedName name="_xlnm.Print_Area" localSheetId="5">'CV Mes'!$B$2:$P$55</definedName>
    <definedName name="_xlnm.Print_Area" localSheetId="4">Nacional!$B$3:$F$65</definedName>
    <definedName name="_xlnm.Print_Area" localSheetId="7">'Operaciones (mes)'!$A$1:$L$33</definedName>
    <definedName name="_xlnm.Print_Area" localSheetId="3">Titulos!$B$2:$I$59</definedName>
    <definedName name="_xlnm.Print_Area" localSheetId="8">'Titulos (mes)'!$B$1:$G$43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9" i="12" l="1"/>
  <c r="G28" i="12"/>
  <c r="G27" i="12"/>
  <c r="G26" i="12"/>
  <c r="G25" i="12"/>
  <c r="G24" i="12"/>
  <c r="G8" i="12"/>
  <c r="G9" i="12"/>
  <c r="G10" i="12"/>
  <c r="G11" i="12"/>
  <c r="G12" i="12"/>
  <c r="G13" i="12"/>
  <c r="G14" i="12"/>
  <c r="G15" i="12"/>
  <c r="G16" i="12"/>
  <c r="G7" i="12"/>
  <c r="L754" i="12"/>
  <c r="L756" i="12" s="1"/>
  <c r="J754" i="12"/>
  <c r="K754" i="12"/>
  <c r="I754" i="12"/>
  <c r="K348" i="12" l="1"/>
  <c r="K756" i="12" s="1"/>
  <c r="J348" i="12"/>
  <c r="J756" i="12" s="1"/>
  <c r="I348" i="12"/>
  <c r="I756" i="12" s="1"/>
  <c r="E34" i="7"/>
  <c r="E35" i="7"/>
  <c r="E33" i="7"/>
  <c r="D35" i="7"/>
  <c r="D33" i="7"/>
  <c r="D6" i="7"/>
  <c r="D14" i="5"/>
  <c r="D11" i="5"/>
  <c r="J54" i="23"/>
  <c r="K34" i="23" s="1"/>
  <c r="I54" i="23"/>
  <c r="D54" i="23"/>
  <c r="E42" i="23" s="1"/>
  <c r="O48" i="23"/>
  <c r="N48" i="23"/>
  <c r="N54" i="23" s="1"/>
  <c r="L48" i="23"/>
  <c r="J48" i="23"/>
  <c r="K48" i="23" s="1"/>
  <c r="I48" i="23"/>
  <c r="H48" i="23"/>
  <c r="F48" i="23"/>
  <c r="D48" i="23"/>
  <c r="K45" i="23"/>
  <c r="I45" i="23"/>
  <c r="E45" i="23"/>
  <c r="E44" i="23"/>
  <c r="I39" i="23"/>
  <c r="O34" i="23"/>
  <c r="O54" i="23" s="1"/>
  <c r="N34" i="23"/>
  <c r="L34" i="23"/>
  <c r="J34" i="23"/>
  <c r="H34" i="23"/>
  <c r="H54" i="23" s="1"/>
  <c r="F34" i="23"/>
  <c r="D34" i="23"/>
  <c r="K30" i="23"/>
  <c r="I28" i="23"/>
  <c r="I27" i="23"/>
  <c r="E25" i="23"/>
  <c r="I22" i="23"/>
  <c r="I21" i="23"/>
  <c r="E19" i="23"/>
  <c r="K18" i="23"/>
  <c r="I16" i="23"/>
  <c r="E13" i="23"/>
  <c r="I11" i="23"/>
  <c r="K10" i="23"/>
  <c r="I10" i="23"/>
  <c r="E8" i="23"/>
  <c r="E7" i="23"/>
  <c r="O47" i="22"/>
  <c r="O53" i="22" s="1"/>
  <c r="N47" i="22"/>
  <c r="L47" i="22"/>
  <c r="J47" i="22"/>
  <c r="H47" i="22"/>
  <c r="F47" i="22"/>
  <c r="D47" i="22"/>
  <c r="G43" i="22"/>
  <c r="O34" i="22"/>
  <c r="N34" i="22"/>
  <c r="N53" i="22" s="1"/>
  <c r="L34" i="22"/>
  <c r="J34" i="22"/>
  <c r="H34" i="22"/>
  <c r="F34" i="22"/>
  <c r="F53" i="22" s="1"/>
  <c r="D34" i="22"/>
  <c r="G25" i="22"/>
  <c r="G24" i="22"/>
  <c r="G18" i="22"/>
  <c r="G17" i="22"/>
  <c r="G14" i="22"/>
  <c r="G7" i="22"/>
  <c r="G6" i="22"/>
  <c r="L54" i="23" l="1"/>
  <c r="M34" i="23"/>
  <c r="G32" i="22"/>
  <c r="G20" i="22"/>
  <c r="G8" i="22"/>
  <c r="G45" i="22"/>
  <c r="G40" i="22"/>
  <c r="G22" i="22"/>
  <c r="G10" i="22"/>
  <c r="G39" i="22"/>
  <c r="G21" i="22"/>
  <c r="G9" i="22"/>
  <c r="G28" i="22"/>
  <c r="G16" i="22"/>
  <c r="G41" i="22"/>
  <c r="G19" i="22"/>
  <c r="G30" i="22"/>
  <c r="H53" i="22"/>
  <c r="E34" i="23"/>
  <c r="E41" i="23"/>
  <c r="G12" i="22"/>
  <c r="G23" i="22"/>
  <c r="G31" i="22"/>
  <c r="K16" i="23"/>
  <c r="K22" i="23"/>
  <c r="I29" i="23"/>
  <c r="I17" i="23"/>
  <c r="I46" i="23"/>
  <c r="I43" i="23"/>
  <c r="I40" i="23"/>
  <c r="I34" i="23"/>
  <c r="I24" i="23"/>
  <c r="I12" i="23"/>
  <c r="I31" i="23"/>
  <c r="I19" i="23"/>
  <c r="I7" i="23"/>
  <c r="I26" i="23"/>
  <c r="I14" i="23"/>
  <c r="I30" i="23"/>
  <c r="I18" i="23"/>
  <c r="I6" i="23"/>
  <c r="I25" i="23"/>
  <c r="I13" i="23"/>
  <c r="I44" i="23"/>
  <c r="I41" i="23"/>
  <c r="I32" i="23"/>
  <c r="I20" i="23"/>
  <c r="I8" i="23"/>
  <c r="I42" i="23"/>
  <c r="G27" i="22"/>
  <c r="K11" i="23"/>
  <c r="K17" i="23"/>
  <c r="I23" i="23"/>
  <c r="K28" i="23"/>
  <c r="K42" i="23"/>
  <c r="E14" i="23"/>
  <c r="F54" i="23"/>
  <c r="G13" i="22"/>
  <c r="G42" i="22"/>
  <c r="G47" i="22"/>
  <c r="K6" i="23"/>
  <c r="K23" i="23"/>
  <c r="K29" i="23"/>
  <c r="M48" i="23"/>
  <c r="E27" i="23"/>
  <c r="E15" i="23"/>
  <c r="E22" i="23"/>
  <c r="E10" i="23"/>
  <c r="E46" i="23"/>
  <c r="E43" i="23"/>
  <c r="E40" i="23"/>
  <c r="E29" i="23"/>
  <c r="E17" i="23"/>
  <c r="E24" i="23"/>
  <c r="E12" i="23"/>
  <c r="E28" i="23"/>
  <c r="E16" i="23"/>
  <c r="E23" i="23"/>
  <c r="E11" i="23"/>
  <c r="E30" i="23"/>
  <c r="E18" i="23"/>
  <c r="E6" i="23"/>
  <c r="E31" i="23"/>
  <c r="G44" i="22"/>
  <c r="G34" i="22"/>
  <c r="K46" i="23"/>
  <c r="K43" i="23"/>
  <c r="K40" i="23"/>
  <c r="K24" i="23"/>
  <c r="K12" i="23"/>
  <c r="K31" i="23"/>
  <c r="K19" i="23"/>
  <c r="K7" i="23"/>
  <c r="K26" i="23"/>
  <c r="K14" i="23"/>
  <c r="K21" i="23"/>
  <c r="K9" i="23"/>
  <c r="K25" i="23"/>
  <c r="K13" i="23"/>
  <c r="K44" i="23"/>
  <c r="K41" i="23"/>
  <c r="K32" i="23"/>
  <c r="K20" i="23"/>
  <c r="K8" i="23"/>
  <c r="K27" i="23"/>
  <c r="K15" i="23"/>
  <c r="K47" i="22"/>
  <c r="E34" i="22"/>
  <c r="E20" i="23"/>
  <c r="E39" i="23"/>
  <c r="G29" i="22"/>
  <c r="E9" i="23"/>
  <c r="E26" i="23"/>
  <c r="E32" i="23"/>
  <c r="G11" i="22"/>
  <c r="E21" i="23"/>
  <c r="K39" i="23"/>
  <c r="E48" i="23"/>
  <c r="E54" i="23" s="1"/>
  <c r="G15" i="22"/>
  <c r="G26" i="22"/>
  <c r="I9" i="23"/>
  <c r="I15" i="23"/>
  <c r="K54" i="23"/>
  <c r="D53" i="22"/>
  <c r="J53" i="22"/>
  <c r="L53" i="22"/>
  <c r="G53" i="22" l="1"/>
  <c r="G22" i="23"/>
  <c r="G10" i="23"/>
  <c r="G29" i="23"/>
  <c r="G17" i="23"/>
  <c r="G24" i="23"/>
  <c r="G12" i="23"/>
  <c r="G31" i="23"/>
  <c r="G19" i="23"/>
  <c r="G7" i="23"/>
  <c r="G23" i="23"/>
  <c r="G11" i="23"/>
  <c r="G30" i="23"/>
  <c r="G18" i="23"/>
  <c r="G6" i="23"/>
  <c r="G25" i="23"/>
  <c r="G13" i="23"/>
  <c r="G27" i="23"/>
  <c r="G21" i="23"/>
  <c r="G32" i="23"/>
  <c r="G26" i="23"/>
  <c r="G15" i="23"/>
  <c r="G9" i="23"/>
  <c r="G20" i="23"/>
  <c r="G14" i="23"/>
  <c r="G8" i="23"/>
  <c r="G28" i="23"/>
  <c r="G16" i="23"/>
  <c r="G34" i="23"/>
  <c r="G54" i="23" s="1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5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53" i="22" s="1"/>
  <c r="K8" i="22"/>
  <c r="K45" i="22"/>
  <c r="K15" i="22"/>
  <c r="K20" i="22"/>
  <c r="M47" i="22"/>
  <c r="M53" i="22" s="1"/>
  <c r="I45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5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M54" i="23"/>
  <c r="M31" i="23"/>
  <c r="M19" i="23"/>
  <c r="M7" i="23"/>
  <c r="M26" i="23"/>
  <c r="M14" i="23"/>
  <c r="M21" i="23"/>
  <c r="M9" i="23"/>
  <c r="M45" i="23"/>
  <c r="M42" i="23"/>
  <c r="M39" i="23"/>
  <c r="M28" i="23"/>
  <c r="M16" i="23"/>
  <c r="M44" i="23"/>
  <c r="M41" i="23"/>
  <c r="M32" i="23"/>
  <c r="M20" i="23"/>
  <c r="M8" i="23"/>
  <c r="M27" i="23"/>
  <c r="M15" i="23"/>
  <c r="M22" i="23"/>
  <c r="M10" i="23"/>
  <c r="M40" i="23"/>
  <c r="M46" i="23"/>
  <c r="M30" i="23"/>
  <c r="M13" i="23"/>
  <c r="M29" i="23"/>
  <c r="M43" i="23"/>
  <c r="M17" i="23"/>
  <c r="M11" i="23"/>
  <c r="M25" i="23"/>
  <c r="M18" i="23"/>
  <c r="M24" i="23"/>
  <c r="M23" i="23"/>
  <c r="M12" i="23"/>
  <c r="M6" i="23"/>
  <c r="E47" i="22"/>
  <c r="E53" i="22" s="1"/>
  <c r="I47" i="22"/>
  <c r="I53" i="22" s="1"/>
  <c r="D15" i="4" l="1"/>
  <c r="C15" i="4"/>
  <c r="D34" i="7"/>
  <c r="D8" i="5" l="1"/>
  <c r="D10" i="5"/>
  <c r="D12" i="5"/>
  <c r="D16" i="5"/>
  <c r="Q33" i="6" l="1"/>
  <c r="Q34" i="6"/>
  <c r="Q35" i="6"/>
  <c r="Q36" i="6"/>
  <c r="Q37" i="6"/>
  <c r="Q38" i="6"/>
  <c r="Q32" i="6"/>
  <c r="L33" i="7" l="1"/>
  <c r="L34" i="7"/>
  <c r="L39" i="7"/>
  <c r="L35" i="7" l="1"/>
  <c r="M33" i="7" s="1"/>
  <c r="M34" i="7" l="1"/>
  <c r="H5" i="6"/>
  <c r="G7" i="6"/>
  <c r="G8" i="6"/>
  <c r="G9" i="6"/>
  <c r="G10" i="6"/>
  <c r="G11" i="6"/>
  <c r="G13" i="6"/>
  <c r="G14" i="6"/>
  <c r="G15" i="6"/>
  <c r="G16" i="6"/>
  <c r="G17" i="6"/>
  <c r="G18" i="6"/>
  <c r="G19" i="6"/>
  <c r="G20" i="6"/>
  <c r="G22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C24" i="6"/>
  <c r="D5" i="6" l="1"/>
  <c r="D6" i="6"/>
  <c r="F15" i="4"/>
  <c r="F14" i="4"/>
  <c r="F16" i="4" l="1"/>
  <c r="M38" i="6"/>
  <c r="C41" i="13" l="1"/>
  <c r="F9" i="13"/>
  <c r="C9" i="13"/>
  <c r="F41" i="13"/>
  <c r="L17" i="12"/>
  <c r="K17" i="12"/>
  <c r="J17" i="12"/>
  <c r="I17" i="12"/>
  <c r="L30" i="12"/>
  <c r="K30" i="12"/>
  <c r="J30" i="12"/>
  <c r="I30" i="12"/>
  <c r="C43" i="13" l="1"/>
  <c r="D7" i="13" s="1"/>
  <c r="F43" i="13"/>
  <c r="G7" i="13" s="1"/>
  <c r="I33" i="12"/>
  <c r="I41" i="12" s="1"/>
  <c r="J33" i="12"/>
  <c r="K33" i="12"/>
  <c r="L33" i="12"/>
  <c r="L41" i="12" l="1"/>
  <c r="L758" i="12" s="1"/>
  <c r="K758" i="12"/>
  <c r="K41" i="12"/>
  <c r="J758" i="12"/>
  <c r="J41" i="12"/>
  <c r="G36" i="13"/>
  <c r="G35" i="13"/>
  <c r="D36" i="13"/>
  <c r="D35" i="13"/>
  <c r="D40" i="13"/>
  <c r="D39" i="13"/>
  <c r="D25" i="13"/>
  <c r="D13" i="13"/>
  <c r="D38" i="13"/>
  <c r="D24" i="13"/>
  <c r="D12" i="13"/>
  <c r="D37" i="13"/>
  <c r="D23" i="13"/>
  <c r="D8" i="13"/>
  <c r="D34" i="13"/>
  <c r="D22" i="13"/>
  <c r="D6" i="13"/>
  <c r="D33" i="13"/>
  <c r="D21" i="13"/>
  <c r="D32" i="13"/>
  <c r="D20" i="13"/>
  <c r="D31" i="13"/>
  <c r="D19" i="13"/>
  <c r="D30" i="13"/>
  <c r="D18" i="13"/>
  <c r="D29" i="13"/>
  <c r="D17" i="13"/>
  <c r="D28" i="13"/>
  <c r="D16" i="13"/>
  <c r="D27" i="13"/>
  <c r="D15" i="13"/>
  <c r="D26" i="13"/>
  <c r="D14" i="13"/>
  <c r="G33" i="13"/>
  <c r="G21" i="13"/>
  <c r="G32" i="13"/>
  <c r="G20" i="13"/>
  <c r="G31" i="13"/>
  <c r="G19" i="13"/>
  <c r="G30" i="13"/>
  <c r="G18" i="13"/>
  <c r="G29" i="13"/>
  <c r="G17" i="13"/>
  <c r="G28" i="13"/>
  <c r="G16" i="13"/>
  <c r="G8" i="13"/>
  <c r="G27" i="13"/>
  <c r="G15" i="13"/>
  <c r="G6" i="13"/>
  <c r="G26" i="13"/>
  <c r="G14" i="13"/>
  <c r="G39" i="13"/>
  <c r="G25" i="13"/>
  <c r="G13" i="13"/>
  <c r="G38" i="13"/>
  <c r="G24" i="13"/>
  <c r="G12" i="13"/>
  <c r="G37" i="13"/>
  <c r="G23" i="13"/>
  <c r="G40" i="13"/>
  <c r="G34" i="13"/>
  <c r="G22" i="13"/>
  <c r="G43" i="13"/>
  <c r="L13" i="7"/>
  <c r="C42" i="4"/>
  <c r="C43" i="4" s="1"/>
  <c r="J25" i="4"/>
  <c r="L40" i="7"/>
  <c r="L9" i="7"/>
  <c r="L8" i="7"/>
  <c r="L14" i="7"/>
  <c r="L19" i="7"/>
  <c r="F5" i="7"/>
  <c r="N33" i="6"/>
  <c r="E13" i="5"/>
  <c r="G15" i="4"/>
  <c r="D42" i="4"/>
  <c r="D43" i="4" s="1"/>
  <c r="J24" i="4"/>
  <c r="K26" i="4"/>
  <c r="K24" i="4"/>
  <c r="J52" i="4" l="1"/>
  <c r="F6" i="7"/>
  <c r="L15" i="7" s="1"/>
  <c r="F42" i="4"/>
  <c r="L41" i="7"/>
  <c r="M39" i="7" s="1"/>
  <c r="N32" i="6"/>
  <c r="N38" i="6"/>
  <c r="N37" i="6"/>
  <c r="N36" i="6"/>
  <c r="N35" i="6"/>
  <c r="N34" i="6"/>
  <c r="K53" i="4"/>
  <c r="K25" i="4"/>
  <c r="K52" i="4"/>
  <c r="K54" i="4"/>
  <c r="J26" i="4"/>
  <c r="F43" i="4" l="1"/>
  <c r="J53" i="4"/>
  <c r="G16" i="4"/>
  <c r="G14" i="4"/>
  <c r="F34" i="7"/>
  <c r="F33" i="7"/>
  <c r="L45" i="7"/>
  <c r="L44" i="7"/>
  <c r="F7" i="7"/>
  <c r="L20" i="7" s="1"/>
  <c r="L18" i="7"/>
  <c r="E24" i="6"/>
  <c r="F19" i="6" s="1"/>
  <c r="E17" i="5"/>
  <c r="E16" i="5"/>
  <c r="E15" i="5"/>
  <c r="E14" i="5"/>
  <c r="E12" i="5"/>
  <c r="E11" i="5"/>
  <c r="E10" i="5"/>
  <c r="E9" i="5"/>
  <c r="E8" i="5"/>
  <c r="E7" i="5"/>
  <c r="G42" i="4"/>
  <c r="J54" i="4"/>
  <c r="F44" i="4" l="1"/>
  <c r="G44" i="4" s="1"/>
  <c r="G43" i="4"/>
  <c r="F35" i="7"/>
  <c r="M18" i="7"/>
  <c r="F14" i="6"/>
  <c r="I24" i="6"/>
  <c r="F21" i="6"/>
  <c r="F18" i="6"/>
  <c r="F15" i="6"/>
  <c r="F20" i="6"/>
  <c r="F5" i="6"/>
  <c r="F6" i="6"/>
  <c r="F9" i="6"/>
  <c r="F7" i="6"/>
  <c r="F10" i="6"/>
  <c r="F22" i="6"/>
  <c r="F11" i="6"/>
  <c r="F12" i="6"/>
  <c r="F13" i="6"/>
  <c r="F16" i="6"/>
  <c r="F17" i="6"/>
  <c r="F8" i="6"/>
  <c r="F24" i="6" l="1"/>
  <c r="L46" i="7" l="1"/>
  <c r="M45" i="7" s="1"/>
  <c r="G35" i="7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4" i="6"/>
  <c r="D9" i="6"/>
  <c r="D13" i="6"/>
  <c r="D14" i="6" l="1"/>
  <c r="D8" i="6"/>
  <c r="D12" i="6"/>
  <c r="D17" i="6"/>
  <c r="D20" i="6"/>
  <c r="D10" i="6"/>
  <c r="D11" i="6"/>
  <c r="H24" i="6"/>
  <c r="D22" i="6"/>
  <c r="D15" i="6"/>
  <c r="D16" i="6"/>
  <c r="D21" i="6"/>
  <c r="D7" i="6"/>
  <c r="D18" i="6"/>
  <c r="D19" i="6"/>
  <c r="D24" i="6" l="1"/>
</calcChain>
</file>

<file path=xl/sharedStrings.xml><?xml version="1.0" encoding="utf-8"?>
<sst xmlns="http://schemas.openxmlformats.org/spreadsheetml/2006/main" count="3216" uniqueCount="700">
  <si>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</si>
  <si>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</si>
  <si>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</si>
  <si>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</si>
  <si>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</si>
  <si>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</si>
  <si>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</si>
  <si>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</si>
  <si>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</si>
  <si>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</si>
  <si>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</si>
  <si>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</si>
  <si>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</si>
  <si>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</si>
  <si>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</si>
  <si>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</si>
  <si>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</si>
  <si>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</si>
  <si>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</si>
  <si>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</si>
  <si>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</si>
  <si>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</si>
  <si>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</si>
  <si>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</si>
  <si>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</si>
  <si>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</si>
  <si>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</si>
  <si>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</si>
  <si>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</si>
  <si>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</si>
  <si>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</si>
  <si>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</si>
  <si>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</si>
  <si>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</si>
  <si>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</si>
  <si>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</si>
  <si>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</si>
  <si>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</si>
  <si>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</si>
  <si>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</si>
  <si>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</si>
  <si>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</si>
  <si>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</si>
  <si>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</si>
  <si>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</si>
  <si>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</si>
  <si>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</si>
  <si>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</si>
  <si>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</si>
  <si>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</si>
  <si>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</si>
  <si>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</si>
  <si>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</si>
  <si>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</si>
  <si>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</si>
  <si>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</si>
  <si>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</si>
  <si>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</si>
  <si>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</si>
  <si>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</si>
  <si>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</si>
  <si>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</si>
  <si>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</si>
  <si>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</si>
  <si>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</si>
  <si>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</si>
  <si>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</si>
  <si>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</si>
  <si>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</si>
  <si>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</si>
  <si>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</si>
  <si>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</si>
  <si>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</si>
  <si>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</si>
  <si>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</si>
  <si>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</si>
  <si>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</si>
  <si>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</si>
  <si>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</si>
  <si>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</si>
  <si>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</si>
  <si>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</si>
  <si>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</si>
  <si>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</si>
  <si>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</si>
  <si>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</si>
  <si>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</si>
  <si>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</si>
  <si>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</si>
  <si>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</si>
  <si>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</si>
  <si>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</si>
  <si>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</si>
  <si>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</si>
  <si>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</si>
  <si>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</si>
  <si>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</si>
  <si>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</si>
  <si>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</si>
  <si>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</si>
  <si>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</si>
  <si>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</si>
  <si>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</si>
  <si>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</si>
  <si>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</si>
  <si>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</si>
  <si>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</si>
  <si>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</si>
  <si>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</si>
  <si>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</si>
  <si>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</si>
  <si>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</si>
  <si>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</si>
  <si>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</si>
  <si>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</si>
  <si>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</si>
  <si>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</si>
  <si>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</si>
  <si>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</si>
  <si>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</si>
  <si>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</si>
  <si>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</si>
  <si>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</si>
  <si>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</si>
  <si>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</si>
  <si>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</si>
  <si>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</si>
  <si>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</si>
  <si>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ACTA RESOLUTIVA 002-2021</t>
  </si>
  <si>
    <t>BONO ACTA RESOLUTIVA 032-2019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</si>
  <si>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</si>
  <si>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</si>
  <si>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</si>
  <si>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</si>
  <si>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</si>
  <si>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</si>
  <si>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CERTIFICADO INVERSION DINERS</t>
  </si>
  <si>
    <t>NOTA DE CREDITO ISD</t>
  </si>
  <si>
    <t>OBLIGACIONES</t>
  </si>
  <si>
    <t>OBLIGACIONES CONV.EN ACCIONES</t>
  </si>
  <si>
    <t>PAPEL COMERCIAL CERO CUPON</t>
  </si>
  <si>
    <t>PAPEL COMERCIAL CON INTERES TIPO 1</t>
  </si>
  <si>
    <t>POLIZAS DE ACUMULACION</t>
  </si>
  <si>
    <t>VALORES TITULARIZACION CREDITICIA</t>
  </si>
  <si>
    <t>BONO ACTA RESOLUTIVA 002-2022</t>
  </si>
  <si>
    <t>BONO DEL ESTADOCDF-RES-2024-0004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</si>
  <si>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</si>
  <si>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</si>
  <si>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</si>
  <si>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</si>
  <si>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</si>
  <si>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</si>
  <si>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</si>
  <si>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</si>
  <si>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</si>
  <si>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</si>
  <si>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</si>
  <si>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</si>
  <si>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</si>
  <si>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</si>
  <si>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</si>
  <si>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</si>
  <si>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</si>
  <si>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</si>
  <si>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</si>
  <si>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</si>
  <si>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</si>
  <si>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</si>
  <si>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</si>
  <si>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</si>
  <si>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</si>
  <si>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</si>
  <si>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</si>
  <si>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</si>
  <si>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</si>
  <si>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</si>
  <si>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</si>
  <si>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</si>
  <si>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</si>
  <si>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</si>
  <si>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</si>
  <si>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</si>
  <si>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</si>
  <si>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</si>
  <si>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</si>
  <si>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</si>
  <si>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</si>
  <si>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</si>
  <si>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</si>
  <si>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</si>
  <si>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</si>
  <si>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</si>
  <si>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</si>
  <si>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</si>
  <si>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</si>
  <si>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</si>
  <si>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</si>
  <si>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</si>
  <si>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</si>
  <si>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VALORES TITULARIZACION PARTICIPACION</t>
  </si>
  <si>
    <t>bvg</t>
  </si>
  <si>
    <t>BONO DEL ESTADO CDF-RES-2024-0004 JUBILA</t>
  </si>
  <si>
    <t>CERTIFICADO DE AHORRO A PLAZO</t>
  </si>
  <si>
    <t>EN NOVIEMBRE DE 2024</t>
  </si>
  <si>
    <t>El monto tranzado en la BVG en el mes de Noviembre fue de US$ 697,7 millones, mientras que a nivel nacional  el monto negociado fue de US$ 1.335,9 millones
La participación de la BVG en valores efectivos en el monto nacional es del 52%
Por tipo de Renta a Nivel Nacional, la renta variable alcanzó US$ 3,6 millones que representa el 0.3% mientras que en renta fija se cerró US$ 1.332,2 millones que representa el 99.7% del total negociado.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</si>
  <si>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Noviembre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</si>
  <si>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 Enero-Noviembre 2024</t>
    </r>
  </si>
  <si>
    <t>ISSPOL</t>
  </si>
  <si>
    <t>En el periodo de Enero a Noviembre de 2024, el monto transado en BVG es de US$ 6.460,5 millones mostrando un incremento del 13% respecto al mismo período del año 2023.
Las negociaciones por sector de emisión, en papeles del sector privado se negociaron US$ 2.689,7 millones que representa el 42% del total transado frente a US$ 3.770,8 millones en papeles del sector público que tienen una participación del 58%. Los papeles del sector privado muestran un incremento del 2.2% respecto al período anterior mientras los papeles emitidos por el sector público presenta un incremento del 21.9%.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</si>
  <si>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Noviembre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</si>
  <si>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Noviembre 2024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</si>
  <si>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Noviembre de 2024 - No. 350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</si>
  <si>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Noviembre de 2024 - No. 350</t>
    </r>
  </si>
  <si>
    <t>CUOTA DE PARTICIPACION</t>
  </si>
  <si>
    <t>BONO ACTA RESOLUTIVA 004-2018 - JUBILADO</t>
  </si>
  <si>
    <t>REPORTO BURSATIL</t>
  </si>
  <si>
    <t>VALORES DE TITULARIZACION CRED. TIPO3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</si>
  <si>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Noviembre de 2024  Hasta: 30 de Noviembre de 2024</t>
    </r>
  </si>
  <si>
    <t>BANCO DEL PACIFICO S.A.</t>
  </si>
  <si>
    <t>$</t>
  </si>
  <si>
    <t>409 D</t>
  </si>
  <si>
    <t>(1)</t>
  </si>
  <si>
    <t>389 D</t>
  </si>
  <si>
    <t>BANCO GENERAL RUMIÑAHUI S.A.</t>
  </si>
  <si>
    <t>359 D</t>
  </si>
  <si>
    <t>350 D</t>
  </si>
  <si>
    <t>BANCO GUAYAQUIL S.A.</t>
  </si>
  <si>
    <t>286 D</t>
  </si>
  <si>
    <t>292 D</t>
  </si>
  <si>
    <t>288 D</t>
  </si>
  <si>
    <t>272 D</t>
  </si>
  <si>
    <t>128 D</t>
  </si>
  <si>
    <t>124 D</t>
  </si>
  <si>
    <t>117 D</t>
  </si>
  <si>
    <t>28 D</t>
  </si>
  <si>
    <t/>
  </si>
  <si>
    <t>MINISTERIO DE ECONOMÍA Y FINANZAS</t>
  </si>
  <si>
    <t>511 D</t>
  </si>
  <si>
    <t>(2)</t>
  </si>
  <si>
    <t>1381 D</t>
  </si>
  <si>
    <t>1786 D</t>
  </si>
  <si>
    <t>1782 D</t>
  </si>
  <si>
    <t>1779 D</t>
  </si>
  <si>
    <t>1775 D</t>
  </si>
  <si>
    <t>1337 D</t>
  </si>
  <si>
    <t>1470 D</t>
  </si>
  <si>
    <t>1400 D</t>
  </si>
  <si>
    <t>1379 D</t>
  </si>
  <si>
    <t>1296 D</t>
  </si>
  <si>
    <t>1266 D</t>
  </si>
  <si>
    <t>1261 D</t>
  </si>
  <si>
    <t>1236 D</t>
  </si>
  <si>
    <t>902 D</t>
  </si>
  <si>
    <t>895 D</t>
  </si>
  <si>
    <t>174 D</t>
  </si>
  <si>
    <t>2733 D</t>
  </si>
  <si>
    <t>2728 D</t>
  </si>
  <si>
    <t>2476 D</t>
  </si>
  <si>
    <t>2362 D</t>
  </si>
  <si>
    <t>2013 D</t>
  </si>
  <si>
    <t>2005 D</t>
  </si>
  <si>
    <t>2215 D</t>
  </si>
  <si>
    <t>1623 D</t>
  </si>
  <si>
    <t>1863 D</t>
  </si>
  <si>
    <t>1858 D</t>
  </si>
  <si>
    <t>1856 D</t>
  </si>
  <si>
    <t>1866 D</t>
  </si>
  <si>
    <t>1645 D</t>
  </si>
  <si>
    <t>1630 D</t>
  </si>
  <si>
    <t>1625 D</t>
  </si>
  <si>
    <t>1622 D</t>
  </si>
  <si>
    <t>1512 D</t>
  </si>
  <si>
    <t>1260 D</t>
  </si>
  <si>
    <t>1279 D</t>
  </si>
  <si>
    <t>1265 D</t>
  </si>
  <si>
    <t>1287 D</t>
  </si>
  <si>
    <t>1275 D</t>
  </si>
  <si>
    <t>1259 D</t>
  </si>
  <si>
    <t>1251 D</t>
  </si>
  <si>
    <t>1248 D</t>
  </si>
  <si>
    <t>1247 D</t>
  </si>
  <si>
    <t>1246 D</t>
  </si>
  <si>
    <t>924 D</t>
  </si>
  <si>
    <t>901 D</t>
  </si>
  <si>
    <t>892 D</t>
  </si>
  <si>
    <t>888 D</t>
  </si>
  <si>
    <t>886 D</t>
  </si>
  <si>
    <t>2166 D</t>
  </si>
  <si>
    <t>654 D</t>
  </si>
  <si>
    <t>761 D</t>
  </si>
  <si>
    <t>754 D</t>
  </si>
  <si>
    <t>542 D</t>
  </si>
  <si>
    <t>543 D</t>
  </si>
  <si>
    <t>152 D</t>
  </si>
  <si>
    <t>331 D</t>
  </si>
  <si>
    <t>323 D</t>
  </si>
  <si>
    <t>1488 D</t>
  </si>
  <si>
    <t>999 D</t>
  </si>
  <si>
    <t>776 D</t>
  </si>
  <si>
    <t>3283 D</t>
  </si>
  <si>
    <t>3279 D</t>
  </si>
  <si>
    <t>2421 D</t>
  </si>
  <si>
    <t>2122 D</t>
  </si>
  <si>
    <t>2101 D</t>
  </si>
  <si>
    <t>2065 D</t>
  </si>
  <si>
    <t>2030 D</t>
  </si>
  <si>
    <t>1747 D</t>
  </si>
  <si>
    <t>1695 D</t>
  </si>
  <si>
    <t>1818 D</t>
  </si>
  <si>
    <t>1811 D</t>
  </si>
  <si>
    <t>1677 D</t>
  </si>
  <si>
    <t>1670 D</t>
  </si>
  <si>
    <t>1666 D</t>
  </si>
  <si>
    <t>1823 D</t>
  </si>
  <si>
    <t>1819 D</t>
  </si>
  <si>
    <t>1816 D</t>
  </si>
  <si>
    <t>1813 D</t>
  </si>
  <si>
    <t>1812 D</t>
  </si>
  <si>
    <t>1679 D</t>
  </si>
  <si>
    <t>1805 D</t>
  </si>
  <si>
    <t>1673 D</t>
  </si>
  <si>
    <t>1657 D</t>
  </si>
  <si>
    <t>1336 D</t>
  </si>
  <si>
    <t>1455 D</t>
  </si>
  <si>
    <t>1342 D</t>
  </si>
  <si>
    <t>1330 D</t>
  </si>
  <si>
    <t>1327 D</t>
  </si>
  <si>
    <t>1440 D</t>
  </si>
  <si>
    <t>1333 D</t>
  </si>
  <si>
    <t>981 D</t>
  </si>
  <si>
    <t>957 D</t>
  </si>
  <si>
    <t>965 D</t>
  </si>
  <si>
    <t>600 D</t>
  </si>
  <si>
    <t>601 D</t>
  </si>
  <si>
    <t>595 D</t>
  </si>
  <si>
    <t>864 D</t>
  </si>
  <si>
    <t>1092 D</t>
  </si>
  <si>
    <t>1096 D</t>
  </si>
  <si>
    <t>881 D</t>
  </si>
  <si>
    <t>860 D</t>
  </si>
  <si>
    <t>859 D</t>
  </si>
  <si>
    <t>858 D</t>
  </si>
  <si>
    <t>847 D</t>
  </si>
  <si>
    <t>867 D</t>
  </si>
  <si>
    <t>113 D</t>
  </si>
  <si>
    <t>129 D</t>
  </si>
  <si>
    <t>1583 D</t>
  </si>
  <si>
    <t>1211 D</t>
  </si>
  <si>
    <t>1204 D</t>
  </si>
  <si>
    <t>1567 D</t>
  </si>
  <si>
    <t>1198 D</t>
  </si>
  <si>
    <t>1197 D</t>
  </si>
  <si>
    <t>1221 D</t>
  </si>
  <si>
    <t>472 D</t>
  </si>
  <si>
    <t>474 D</t>
  </si>
  <si>
    <t>1591 D</t>
  </si>
  <si>
    <t>482 D</t>
  </si>
  <si>
    <t>458 D</t>
  </si>
  <si>
    <t>1568 D</t>
  </si>
  <si>
    <t>1576 D</t>
  </si>
  <si>
    <t>1569 D</t>
  </si>
  <si>
    <t>3163 D</t>
  </si>
  <si>
    <t>2790 D</t>
  </si>
  <si>
    <t>1801 D</t>
  </si>
  <si>
    <t>1800 D</t>
  </si>
  <si>
    <t>1799 D</t>
  </si>
  <si>
    <t>1798 D</t>
  </si>
  <si>
    <t>1684 D</t>
  </si>
  <si>
    <t>1791 D</t>
  </si>
  <si>
    <t>1422 D</t>
  </si>
  <si>
    <t>1328 D</t>
  </si>
  <si>
    <t>1076 D</t>
  </si>
  <si>
    <t>1053 D</t>
  </si>
  <si>
    <t>1060 D</t>
  </si>
  <si>
    <t>955 D</t>
  </si>
  <si>
    <t>BANCO AMAZONAS S.A.</t>
  </si>
  <si>
    <t>103 D</t>
  </si>
  <si>
    <t>181 D</t>
  </si>
  <si>
    <t>364 D</t>
  </si>
  <si>
    <t>BANCO COOPNACIONAL S.A.</t>
  </si>
  <si>
    <t>189 D</t>
  </si>
  <si>
    <t>BANCO D-MIRO S.A.</t>
  </si>
  <si>
    <t>186 D</t>
  </si>
  <si>
    <t>BANCO DE DESARROLLO DEL ECUADOR B.P.</t>
  </si>
  <si>
    <t>67 D</t>
  </si>
  <si>
    <t>75 D</t>
  </si>
  <si>
    <t>78 D</t>
  </si>
  <si>
    <t>91 D</t>
  </si>
  <si>
    <t>182 D</t>
  </si>
  <si>
    <t>BANCO DE LA PRODUCCION S.A PRODUBANCO</t>
  </si>
  <si>
    <t>196 D</t>
  </si>
  <si>
    <t>210 D</t>
  </si>
  <si>
    <t>BANCO DE MACHALA S.A.</t>
  </si>
  <si>
    <t>BANCO DEL AUSTRO S.A.</t>
  </si>
  <si>
    <t>131 D</t>
  </si>
  <si>
    <t>31 D</t>
  </si>
  <si>
    <t>40 D</t>
  </si>
  <si>
    <t>203 D</t>
  </si>
  <si>
    <t>32 D</t>
  </si>
  <si>
    <t>46 D</t>
  </si>
  <si>
    <t>180 D</t>
  </si>
  <si>
    <t>30 D</t>
  </si>
  <si>
    <t>54 D</t>
  </si>
  <si>
    <t>256 D</t>
  </si>
  <si>
    <t>86 D</t>
  </si>
  <si>
    <t>132 D</t>
  </si>
  <si>
    <t>160 D</t>
  </si>
  <si>
    <t>177 D</t>
  </si>
  <si>
    <t>142 D</t>
  </si>
  <si>
    <t>BANCO INTERNACIONAL S. A.</t>
  </si>
  <si>
    <t>365 D</t>
  </si>
  <si>
    <t>245 D</t>
  </si>
  <si>
    <t>146 D</t>
  </si>
  <si>
    <t>229 D</t>
  </si>
  <si>
    <t>213 D</t>
  </si>
  <si>
    <t>COOPERATIVA DE AHORRO Y CREDITO  OSCUS</t>
  </si>
  <si>
    <t>COOPERATIVA DE AHORRO Y CREDITO 23 DE JULIO LTDA</t>
  </si>
  <si>
    <t>COOPERATIVA DE AHORRO Y CREDITO ANDALUCIA LTDA.</t>
  </si>
  <si>
    <t>COOPERATIVA DE AHORRO Y CRÉDITO 29 DE OCTUBRE LTDA.</t>
  </si>
  <si>
    <t>122 D</t>
  </si>
  <si>
    <t>COOPERATIVA DE AHORRO Y CRÉDITO ALIANZA DEL VALLE</t>
  </si>
  <si>
    <t>185 D</t>
  </si>
  <si>
    <t>BANCO BOLIVARIANO C.A.</t>
  </si>
  <si>
    <t>42 D</t>
  </si>
  <si>
    <t>184 D</t>
  </si>
  <si>
    <t>192 D</t>
  </si>
  <si>
    <t>361 D</t>
  </si>
  <si>
    <t>366 D</t>
  </si>
  <si>
    <t>370 D</t>
  </si>
  <si>
    <t>BANCO PICHINCHA C.A.</t>
  </si>
  <si>
    <t>153 D</t>
  </si>
  <si>
    <t>221 D</t>
  </si>
  <si>
    <t>358 D</t>
  </si>
  <si>
    <t>357 D</t>
  </si>
  <si>
    <t>241 D</t>
  </si>
  <si>
    <t>123 D</t>
  </si>
  <si>
    <t>90 D</t>
  </si>
  <si>
    <t>61 D</t>
  </si>
  <si>
    <t>60 D</t>
  </si>
  <si>
    <t>27 D</t>
  </si>
  <si>
    <t>ASOCIACION MUTUALISTA DE AHORRO Y CREDITO PARA LA VIVIENDA PICHINCHA</t>
  </si>
  <si>
    <t>147 D</t>
  </si>
  <si>
    <t>BANECUADOR B.P.</t>
  </si>
  <si>
    <t>35 D</t>
  </si>
  <si>
    <t>36 D</t>
  </si>
  <si>
    <t>98 D</t>
  </si>
  <si>
    <t>191 D</t>
  </si>
  <si>
    <t>CORPORACIÓN FINANCIERA NACIONAL B.P.</t>
  </si>
  <si>
    <t>63 D</t>
  </si>
  <si>
    <t>362 D</t>
  </si>
  <si>
    <t>BANCO DINERS CLUB DEL ECUADOR S.A.</t>
  </si>
  <si>
    <t>29 D</t>
  </si>
  <si>
    <t>420 D</t>
  </si>
  <si>
    <t>430 D</t>
  </si>
  <si>
    <t>440 D</t>
  </si>
  <si>
    <t>455 D</t>
  </si>
  <si>
    <t>199 D</t>
  </si>
  <si>
    <t>HIVIMAR S.A.</t>
  </si>
  <si>
    <t>59 D</t>
  </si>
  <si>
    <t>22 D</t>
  </si>
  <si>
    <t>THE TESALIA SPRINGS COMPANY S.A.</t>
  </si>
  <si>
    <t>SERVICIO DE RENTAS INTERNAS</t>
  </si>
  <si>
    <t>(3)</t>
  </si>
  <si>
    <t>ADITIVOS Y ALIMENTOS S.A. ADILISA</t>
  </si>
  <si>
    <t>1294 D</t>
  </si>
  <si>
    <t>ALPHA FACTORING DEL ECUADOR ALLFACTOR S.A.</t>
  </si>
  <si>
    <t>1826 D</t>
  </si>
  <si>
    <t>ARRENDATOTEM S.A</t>
  </si>
  <si>
    <t>1730 D</t>
  </si>
  <si>
    <t>1713 D</t>
  </si>
  <si>
    <t>ASERTIA COMERCIAL S.A</t>
  </si>
  <si>
    <t>AUTOMOTORES Y ANEXOS S.A. A.Y.A.S.A</t>
  </si>
  <si>
    <t>BASESURCORP S.A.</t>
  </si>
  <si>
    <t>961 D</t>
  </si>
  <si>
    <t>COMPUTADORES Y EQUIPOS COMPUEQUIP DOS S.A.</t>
  </si>
  <si>
    <t>1710 D</t>
  </si>
  <si>
    <t>1716 D</t>
  </si>
  <si>
    <t>1699 D</t>
  </si>
  <si>
    <t>652 D</t>
  </si>
  <si>
    <t>COOPERATIVA DE AHORRO Y CRÉDITO JARDIN AZUAYO LTDA.</t>
  </si>
  <si>
    <t>1461 D</t>
  </si>
  <si>
    <t>CORPETROLSA S.A</t>
  </si>
  <si>
    <t>CORPORACION EL ROSADO S.A.</t>
  </si>
  <si>
    <t>1803 D</t>
  </si>
  <si>
    <t>1810 D</t>
  </si>
  <si>
    <t>CORPORACION NEXUM NEXUMCORP S.A.</t>
  </si>
  <si>
    <t>1495 D</t>
  </si>
  <si>
    <t>CORPORACIÓN FERNÁNDEZ CORPFERNÁNDEZ S. A.</t>
  </si>
  <si>
    <t>1002 D</t>
  </si>
  <si>
    <t>998 D</t>
  </si>
  <si>
    <t>1009 D</t>
  </si>
  <si>
    <t>DISTRIBUIDORA FARMACEUTICA ECUATORIANA DIFARE S.A.</t>
  </si>
  <si>
    <t>504 D</t>
  </si>
  <si>
    <t>DOLTREX S.A.</t>
  </si>
  <si>
    <t>1105 D</t>
  </si>
  <si>
    <t>DUPOCSA PROTECTORES QUIMICOS PARA EL CAMPO S.A.</t>
  </si>
  <si>
    <t>1446 D</t>
  </si>
  <si>
    <t>EMPACADORA GRUPO GRANMAR S.A. EMPAGRAN</t>
  </si>
  <si>
    <t>1686 D</t>
  </si>
  <si>
    <t>EMPRESA DURINI INDUSTRIA DE MADERA C.A. EDIMCA</t>
  </si>
  <si>
    <t>1127 D</t>
  </si>
  <si>
    <t>ENVASES DEL LITORAL S.A.</t>
  </si>
  <si>
    <t>947 D</t>
  </si>
  <si>
    <t>1135 D</t>
  </si>
  <si>
    <t>FABRICA DE ENVASES S.A. FADESA</t>
  </si>
  <si>
    <t>871 D</t>
  </si>
  <si>
    <t>873 D</t>
  </si>
  <si>
    <t>FEEDPRO S.A.</t>
  </si>
  <si>
    <t>1868 D</t>
  </si>
  <si>
    <t>FORMAPER S.A</t>
  </si>
  <si>
    <t>1835 D</t>
  </si>
  <si>
    <t>1849 D</t>
  </si>
  <si>
    <t>GREEN ENERGY CONSTRUCTIONS &amp; INTEGRATION C&amp;I S.A</t>
  </si>
  <si>
    <t>1761 D</t>
  </si>
  <si>
    <t>1751 D</t>
  </si>
  <si>
    <t>1750 D</t>
  </si>
  <si>
    <t>1743 D</t>
  </si>
  <si>
    <t>INDUSTRIAS DACAR CIA LTDA</t>
  </si>
  <si>
    <t>1655 D</t>
  </si>
  <si>
    <t>INMOBILIARIA LAVIE S.A.</t>
  </si>
  <si>
    <t>1575 D</t>
  </si>
  <si>
    <t>1552 D</t>
  </si>
  <si>
    <t>1555 D</t>
  </si>
  <si>
    <t>INVESTEAM S.A.</t>
  </si>
  <si>
    <t>1546 D</t>
  </si>
  <si>
    <t>1533 D</t>
  </si>
  <si>
    <t>LA FABRIL S.A.</t>
  </si>
  <si>
    <t>284 D</t>
  </si>
  <si>
    <t>MINUTOCORP S.A.</t>
  </si>
  <si>
    <t>1317 D</t>
  </si>
  <si>
    <t>1313 D</t>
  </si>
  <si>
    <t>810 D</t>
  </si>
  <si>
    <t>MULTICINES S.A</t>
  </si>
  <si>
    <t>2541 D</t>
  </si>
  <si>
    <t>NATLUK S.A.</t>
  </si>
  <si>
    <t>633 D</t>
  </si>
  <si>
    <t>PLASTICOS DEL LITORAL PLASTLIT S.A</t>
  </si>
  <si>
    <t>1147 D</t>
  </si>
  <si>
    <t>798 D</t>
  </si>
  <si>
    <t>PREDUCA S.A.</t>
  </si>
  <si>
    <t>1514 D</t>
  </si>
  <si>
    <t>1291 D</t>
  </si>
  <si>
    <t>2931 D</t>
  </si>
  <si>
    <t>QUIMIPAC S.A.</t>
  </si>
  <si>
    <t>837 D</t>
  </si>
  <si>
    <t>851 D</t>
  </si>
  <si>
    <t>853 D</t>
  </si>
  <si>
    <t>REPRODUCTORAS DEL ECUADOR S.A. REPROECSA</t>
  </si>
  <si>
    <t>1777 D</t>
  </si>
  <si>
    <t>RYC S.A.</t>
  </si>
  <si>
    <t>1475 D</t>
  </si>
  <si>
    <t>SUPERDEPORTE S.A.</t>
  </si>
  <si>
    <t>889 D</t>
  </si>
  <si>
    <t>714 D</t>
  </si>
  <si>
    <t>897 D</t>
  </si>
  <si>
    <t>899 D</t>
  </si>
  <si>
    <t>721 D</t>
  </si>
  <si>
    <t>723 D</t>
  </si>
  <si>
    <t>SURPAPELCORP S.A.</t>
  </si>
  <si>
    <t>658 D</t>
  </si>
  <si>
    <t>656 D</t>
  </si>
  <si>
    <t>TELCONET S.A.</t>
  </si>
  <si>
    <t>850 D</t>
  </si>
  <si>
    <t>2549 D</t>
  </si>
  <si>
    <t>2554 D</t>
  </si>
  <si>
    <t>2548 D</t>
  </si>
  <si>
    <t>2556 D</t>
  </si>
  <si>
    <t>TEOJAMA COMERCIAL S.A.</t>
  </si>
  <si>
    <t>1242 D</t>
  </si>
  <si>
    <t>TIENDAS INDUSTRIALES ASOCIADAS TIA S.A.</t>
  </si>
  <si>
    <t>1232 D</t>
  </si>
  <si>
    <t>TUBERIAS PACIFICO S.A. TUPASA</t>
  </si>
  <si>
    <t>3633 D</t>
  </si>
  <si>
    <t>3643 D</t>
  </si>
  <si>
    <t>3652 D</t>
  </si>
  <si>
    <t>1827 D</t>
  </si>
  <si>
    <t>CARTIMEX S. A.</t>
  </si>
  <si>
    <t>20 D</t>
  </si>
  <si>
    <t>790 D</t>
  </si>
  <si>
    <t>DIMOLFIN S.A.</t>
  </si>
  <si>
    <t>1582 D</t>
  </si>
  <si>
    <t>1492 D</t>
  </si>
  <si>
    <t>598 D</t>
  </si>
  <si>
    <t>DITECA S.A.</t>
  </si>
  <si>
    <t>263 D</t>
  </si>
  <si>
    <t>150 D</t>
  </si>
  <si>
    <t>500 D</t>
  </si>
  <si>
    <t>319 D</t>
  </si>
  <si>
    <t>308 D</t>
  </si>
  <si>
    <t>224 D</t>
  </si>
  <si>
    <t>AKROS CIA. LTDA.</t>
  </si>
  <si>
    <t>ALMACENES BOYACA S.A.</t>
  </si>
  <si>
    <t>335 D</t>
  </si>
  <si>
    <t>252 D</t>
  </si>
  <si>
    <t>227 D</t>
  </si>
  <si>
    <t>206 D</t>
  </si>
  <si>
    <t>125 D</t>
  </si>
  <si>
    <t>ARTES GRAFICAS SENEFELDER C.A.</t>
  </si>
  <si>
    <t>120 D</t>
  </si>
  <si>
    <t>110 D</t>
  </si>
  <si>
    <t>104 D</t>
  </si>
  <si>
    <t>89 D</t>
  </si>
  <si>
    <t>13 D</t>
  </si>
  <si>
    <t>CARVAGU S.A.</t>
  </si>
  <si>
    <t>240 D</t>
  </si>
  <si>
    <t>COMPUTRONSA S.A.</t>
  </si>
  <si>
    <t>CONTINENTAL TIRE ANDINA S.A.</t>
  </si>
  <si>
    <t>CORPORACION ECUATORIANA DE ALUMINIO S.A. CEDAL</t>
  </si>
  <si>
    <t>195 D</t>
  </si>
  <si>
    <t>DREAMPACK ECUADOR S.A.</t>
  </si>
  <si>
    <t>DULCENAC S.A. DULCERIA NACIONAL</t>
  </si>
  <si>
    <t>151 D</t>
  </si>
  <si>
    <t>ECO-KAKAO S.A</t>
  </si>
  <si>
    <t>356 D</t>
  </si>
  <si>
    <t>343 D</t>
  </si>
  <si>
    <t>325 D</t>
  </si>
  <si>
    <t>321 D</t>
  </si>
  <si>
    <t>318 D</t>
  </si>
  <si>
    <t>328 D</t>
  </si>
  <si>
    <t>270 D</t>
  </si>
  <si>
    <t>223 D</t>
  </si>
  <si>
    <t>183 D</t>
  </si>
  <si>
    <t>119 D</t>
  </si>
  <si>
    <t>112 D</t>
  </si>
  <si>
    <t>111 D</t>
  </si>
  <si>
    <t>107 D</t>
  </si>
  <si>
    <t>92 D</t>
  </si>
  <si>
    <t>83 D</t>
  </si>
  <si>
    <t>68 D</t>
  </si>
  <si>
    <t>65 D</t>
  </si>
  <si>
    <t>314 D</t>
  </si>
  <si>
    <t>26 D</t>
  </si>
  <si>
    <t>349 D</t>
  </si>
  <si>
    <t>FUROIANI OBRAS Y PROYECTOS S. A.</t>
  </si>
  <si>
    <t>19 D</t>
  </si>
  <si>
    <t>INDUSTRIA ECUATORIANA DE CABLES INCABLE S.A.</t>
  </si>
  <si>
    <t>348 D</t>
  </si>
  <si>
    <t>MAQUINARIAS Y VEHICULOS S.A.  MAVESA</t>
  </si>
  <si>
    <t>62 D</t>
  </si>
  <si>
    <t>57 D</t>
  </si>
  <si>
    <t>MEGAPROFER S.A.</t>
  </si>
  <si>
    <t>306 D</t>
  </si>
  <si>
    <t>307 D</t>
  </si>
  <si>
    <t>273 D</t>
  </si>
  <si>
    <t>277 D</t>
  </si>
  <si>
    <t>133 D</t>
  </si>
  <si>
    <t>NEGOCIOS AUTOMOTRICES NEOHYUNDAI S.A.</t>
  </si>
  <si>
    <t>OFFSET ABAD C.A.</t>
  </si>
  <si>
    <t>322 D</t>
  </si>
  <si>
    <t>352 D</t>
  </si>
  <si>
    <t>219 D</t>
  </si>
  <si>
    <t>PROMOTORES INMOBILIARIOS PRONOBIS S.A.</t>
  </si>
  <si>
    <t>315 D</t>
  </si>
  <si>
    <t>247 D</t>
  </si>
  <si>
    <t>239 D</t>
  </si>
  <si>
    <t>SURGALARE S.A.</t>
  </si>
  <si>
    <t>163 D</t>
  </si>
  <si>
    <t>157 D</t>
  </si>
  <si>
    <t>114 D</t>
  </si>
  <si>
    <t>100 D</t>
  </si>
  <si>
    <t>97 D</t>
  </si>
  <si>
    <t>96 D</t>
  </si>
  <si>
    <t>82 D</t>
  </si>
  <si>
    <t>93 D</t>
  </si>
  <si>
    <t>69 D</t>
  </si>
  <si>
    <t>10 D</t>
  </si>
  <si>
    <t>STARCARGO CIA. LTDA.</t>
  </si>
  <si>
    <t>53 D</t>
  </si>
  <si>
    <t>81 D</t>
  </si>
  <si>
    <t>56 D</t>
  </si>
  <si>
    <t>156 D</t>
  </si>
  <si>
    <t>FIDEICOMISO MERCANTIL VIVIENDA DE INTERÉS SOCIAL Y PÚBLICO BANCO PICHINCHA 8 - VT - PCH8</t>
  </si>
  <si>
    <t>10944 D</t>
  </si>
  <si>
    <t>FIDEICOMISO TITULARIZACIÓN CARTERA CREDITO RETAIL II</t>
  </si>
  <si>
    <t>746 D</t>
  </si>
  <si>
    <t>FIDEICOMISO TITULARIZACIÓN COSTA GARDENS</t>
  </si>
  <si>
    <t>1087 D</t>
  </si>
  <si>
    <t>1086 D</t>
  </si>
  <si>
    <t>FIDEICOMISO TITULARIZACIÓN DE FLUJOS FUTUROS DE FONDOS VIA NATURA</t>
  </si>
  <si>
    <t>1787 D</t>
  </si>
  <si>
    <t>OCTAVA TITULARIZACIÓN CARTERA COMERCIAL-IASA</t>
  </si>
  <si>
    <t>768 D</t>
  </si>
  <si>
    <t>REPORTO - ACCIONES</t>
  </si>
  <si>
    <t>101 D</t>
  </si>
  <si>
    <t>178 D</t>
  </si>
  <si>
    <t>CORPORACION FAVORITA C.A.</t>
  </si>
  <si>
    <t>135 D</t>
  </si>
  <si>
    <t>23 D</t>
  </si>
  <si>
    <t>24 D</t>
  </si>
  <si>
    <t>25 D</t>
  </si>
  <si>
    <t>BOLETÍN MENSUAL DE OPERACIONES
Noviembre 2024</t>
  </si>
  <si>
    <t>FONDO COLECTIVO DE INVERSIÓN VANGUARDIA VERSÁTIL</t>
  </si>
  <si>
    <t>CUOTAS Y VALORES  DE PARTICIPACIÓN</t>
  </si>
  <si>
    <t>FIDEICOMISO MERCANTIL GM HOTEL</t>
  </si>
  <si>
    <t>BOLSA DE VALORES DE GUAYAQUIL S.A. BVG</t>
  </si>
  <si>
    <t>BOLSA DE VALORES DE QUITO BVQ SOCIEDAD ANÓNIMA</t>
  </si>
  <si>
    <t>INVERSANCARLOS S.A.</t>
  </si>
  <si>
    <t>SIEMPREVERDE S.A</t>
  </si>
  <si>
    <t>SOCIEDAD AGRICOLA E INDUSTRIAL SAN CARLOS S.A.</t>
  </si>
  <si>
    <t>VERDETEKA S.A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</si>
</sst>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7" fillId="0" borderId="0"/>
  </cellStyleXfs>
  <cellXfs count="476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10" fontId="11" fillId="0" borderId="0" xfId="10" applyNumberFormat="1" applyFont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52" fillId="0" borderId="0" xfId="1" applyFont="1" applyAlignment="1">
      <alignment horizontal="center"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1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3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13" fillId="0" borderId="1" xfId="4336" applyFont="1" applyBorder="1" applyAlignment="1">
      <alignment vertical="center"/>
    </xf>
    <xf numFmtId="0" fontId="13" fillId="0" borderId="0" xfId="4336" applyFont="1" applyAlignment="1">
      <alignment vertical="center"/>
    </xf>
    <xf numFmtId="0" fontId="13" fillId="0" borderId="0" xfId="4336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4" fontId="33" fillId="0" borderId="0" xfId="7" applyNumberFormat="1" applyFont="1" applyAlignment="1">
      <alignment vertical="center"/>
    </xf>
    <xf numFmtId="0" fontId="59" fillId="0" borderId="0" xfId="9" applyFont="1" applyAlignment="1">
      <alignment vertical="center"/>
    </xf>
    <xf numFmtId="0" fontId="60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4" fillId="0" borderId="0" xfId="4337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4" fillId="0" borderId="0" xfId="1" applyFont="1"/>
    <xf numFmtId="0" fontId="65" fillId="2" borderId="0" xfId="1" applyFont="1" applyFill="1" applyAlignment="1">
      <alignment horizontal="left"/>
    </xf>
    <xf numFmtId="166" fontId="64" fillId="2" borderId="0" xfId="5" applyNumberFormat="1" applyFont="1" applyFill="1" applyAlignment="1">
      <alignment horizontal="right"/>
    </xf>
    <xf numFmtId="10" fontId="64" fillId="0" borderId="0" xfId="3" applyNumberFormat="1" applyFont="1"/>
    <xf numFmtId="0" fontId="64" fillId="2" borderId="0" xfId="1" applyFont="1" applyFill="1"/>
    <xf numFmtId="3" fontId="64" fillId="2" borderId="0" xfId="1" applyNumberFormat="1" applyFont="1" applyFill="1" applyAlignment="1">
      <alignment horizontal="right"/>
    </xf>
    <xf numFmtId="9" fontId="64" fillId="0" borderId="0" xfId="1" applyNumberFormat="1" applyFont="1"/>
    <xf numFmtId="0" fontId="64" fillId="2" borderId="0" xfId="1" applyFont="1" applyFill="1" applyAlignment="1">
      <alignment horizontal="right"/>
    </xf>
    <xf numFmtId="166" fontId="64" fillId="2" borderId="0" xfId="5" applyNumberFormat="1" applyFont="1" applyFill="1"/>
    <xf numFmtId="3" fontId="64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6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4" xfId="7" applyFont="1" applyBorder="1" applyAlignment="1">
      <alignment vertical="center"/>
    </xf>
    <xf numFmtId="0" fontId="33" fillId="4" borderId="0" xfId="7" applyFont="1" applyFill="1" applyAlignment="1">
      <alignment vertical="center"/>
    </xf>
    <xf numFmtId="0" fontId="57" fillId="6" borderId="0" xfId="7" applyFont="1" applyFill="1" applyAlignment="1">
      <alignment vertical="center"/>
    </xf>
    <xf numFmtId="0" fontId="33" fillId="0" borderId="0" xfId="7" applyFont="1" applyAlignment="1">
      <alignment horizontal="center" vertical="center"/>
    </xf>
    <xf numFmtId="0" fontId="57" fillId="6" borderId="4" xfId="7" applyFont="1" applyFill="1" applyBorder="1" applyAlignment="1">
      <alignment vertical="center"/>
    </xf>
    <xf numFmtId="3" fontId="13" fillId="0" borderId="0" xfId="7" applyNumberFormat="1" applyFont="1" applyAlignment="1">
      <alignment vertical="center"/>
    </xf>
    <xf numFmtId="3" fontId="52" fillId="0" borderId="0" xfId="1" applyNumberFormat="1" applyFont="1" applyAlignment="1">
      <alignment horizontal="center" vertical="center" wrapText="1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3" fontId="33" fillId="0" borderId="2" xfId="7" applyNumberFormat="1" applyFont="1" applyBorder="1" applyAlignment="1">
      <alignment horizontal="center" vertical="center"/>
    </xf>
    <xf numFmtId="3" fontId="13" fillId="0" borderId="2" xfId="4336" applyNumberFormat="1" applyFont="1" applyBorder="1" applyAlignment="1">
      <alignment vertical="center"/>
    </xf>
    <xf numFmtId="0" fontId="68" fillId="6" borderId="4" xfId="7" applyFont="1" applyFill="1" applyBorder="1" applyAlignment="1">
      <alignment vertical="center"/>
    </xf>
    <xf numFmtId="0" fontId="18" fillId="0" borderId="0" xfId="7" applyFont="1" applyAlignment="1">
      <alignment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9" fillId="0" borderId="0" xfId="6" applyFont="1" applyAlignment="1">
      <alignment horizontal="left" vertical="center"/>
    </xf>
    <xf numFmtId="0" fontId="70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2" fillId="0" borderId="18" xfId="6" applyFont="1" applyBorder="1" applyAlignment="1">
      <alignment vertical="center"/>
    </xf>
    <xf numFmtId="0" fontId="72" fillId="0" borderId="18" xfId="6" applyFont="1" applyBorder="1" applyAlignment="1">
      <alignment horizontal="left" vertical="center"/>
    </xf>
    <xf numFmtId="4" fontId="72" fillId="0" borderId="18" xfId="6" applyNumberFormat="1" applyFont="1" applyBorder="1" applyAlignment="1">
      <alignment horizontal="right" vertical="center"/>
    </xf>
    <xf numFmtId="10" fontId="72" fillId="0" borderId="18" xfId="6" applyNumberFormat="1" applyFont="1" applyBorder="1" applyAlignment="1">
      <alignment horizontal="right" vertical="center"/>
    </xf>
    <xf numFmtId="3" fontId="72" fillId="0" borderId="18" xfId="6" applyNumberFormat="1" applyFont="1" applyBorder="1" applyAlignment="1">
      <alignment horizontal="center" vertical="center"/>
    </xf>
    <xf numFmtId="0" fontId="73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4" fillId="0" borderId="0" xfId="6" applyNumberFormat="1" applyFont="1" applyAlignment="1">
      <alignment horizontal="right" vertical="center"/>
    </xf>
    <xf numFmtId="10" fontId="74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5" fillId="0" borderId="0" xfId="6" applyFont="1" applyAlignment="1">
      <alignment vertical="center"/>
    </xf>
    <xf numFmtId="0" fontId="76" fillId="0" borderId="0" xfId="6" applyFont="1" applyAlignment="1">
      <alignment vertical="center"/>
    </xf>
    <xf numFmtId="0" fontId="76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9" fillId="2" borderId="0" xfId="1" applyFont="1" applyFill="1" applyAlignment="1">
      <alignment vertical="center"/>
    </xf>
    <xf numFmtId="3" fontId="49" fillId="2" borderId="0" xfId="1" applyNumberFormat="1" applyFont="1" applyFill="1" applyAlignment="1">
      <alignment vertical="center"/>
    </xf>
    <xf numFmtId="0" fontId="77" fillId="2" borderId="0" xfId="1" applyFont="1" applyFill="1" applyAlignment="1">
      <alignment horizontal="left" vertical="center"/>
    </xf>
    <xf numFmtId="10" fontId="49" fillId="2" borderId="0" xfId="3" applyNumberFormat="1" applyFont="1" applyFill="1" applyAlignment="1">
      <alignment vertical="center"/>
    </xf>
    <xf numFmtId="3" fontId="49" fillId="0" borderId="0" xfId="1" applyNumberFormat="1" applyFont="1" applyAlignment="1">
      <alignment vertical="center"/>
    </xf>
    <xf numFmtId="0" fontId="77" fillId="0" borderId="0" xfId="1" applyFont="1" applyAlignment="1">
      <alignment horizontal="left" vertical="center"/>
    </xf>
    <xf numFmtId="167" fontId="11" fillId="0" borderId="0" xfId="3" applyNumberFormat="1" applyFont="1" applyBorder="1" applyAlignment="1">
      <alignment horizontal="center" vertical="center"/>
    </xf>
    <xf numFmtId="10" fontId="66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8" fillId="0" borderId="0" xfId="1" applyFont="1"/>
    <xf numFmtId="0" fontId="79" fillId="0" borderId="0" xfId="1" applyFont="1"/>
    <xf numFmtId="0" fontId="79" fillId="2" borderId="0" xfId="1" applyFont="1" applyFill="1"/>
    <xf numFmtId="0" fontId="79" fillId="2" borderId="0" xfId="1" applyFont="1" applyFill="1" applyAlignment="1">
      <alignment horizontal="right"/>
    </xf>
    <xf numFmtId="0" fontId="80" fillId="2" borderId="0" xfId="1" applyFont="1" applyFill="1" applyAlignment="1">
      <alignment horizontal="left"/>
    </xf>
    <xf numFmtId="166" fontId="79" fillId="2" borderId="0" xfId="5" applyNumberFormat="1" applyFont="1" applyFill="1" applyAlignment="1">
      <alignment horizontal="right"/>
    </xf>
    <xf numFmtId="10" fontId="79" fillId="0" borderId="0" xfId="3" applyNumberFormat="1" applyFont="1"/>
    <xf numFmtId="3" fontId="64" fillId="0" borderId="0" xfId="1" applyNumberFormat="1" applyFont="1"/>
    <xf numFmtId="0" fontId="64" fillId="0" borderId="0" xfId="3" applyNumberFormat="1" applyFont="1"/>
    <xf numFmtId="173" fontId="81" fillId="0" borderId="0" xfId="1" applyNumberFormat="1" applyFont="1"/>
    <xf numFmtId="3" fontId="82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3" fillId="0" borderId="0" xfId="1" applyFont="1" applyAlignment="1">
      <alignment vertical="center"/>
    </xf>
    <xf numFmtId="3" fontId="33" fillId="0" borderId="18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right"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4" fillId="0" borderId="6" xfId="0" applyFont="1" applyBorder="1"/>
    <xf numFmtId="0" fontId="84" fillId="0" borderId="7" xfId="0" applyFont="1" applyBorder="1"/>
    <xf numFmtId="4" fontId="84" fillId="0" borderId="7" xfId="0" applyNumberFormat="1" applyFont="1" applyBorder="1"/>
    <xf numFmtId="0" fontId="84" fillId="0" borderId="8" xfId="0" applyFont="1" applyBorder="1" applyAlignment="1">
      <alignment horizontal="center"/>
    </xf>
    <xf numFmtId="0" fontId="85" fillId="0" borderId="1" xfId="0" applyFont="1" applyBorder="1"/>
    <xf numFmtId="0" fontId="85" fillId="0" borderId="0" xfId="0" applyFont="1"/>
    <xf numFmtId="4" fontId="85" fillId="0" borderId="0" xfId="0" applyNumberFormat="1" applyFont="1"/>
    <xf numFmtId="0" fontId="85" fillId="0" borderId="2" xfId="0" applyFont="1" applyBorder="1" applyAlignment="1">
      <alignment horizontal="center"/>
    </xf>
    <xf numFmtId="0" fontId="84" fillId="0" borderId="1" xfId="0" applyFont="1" applyBorder="1"/>
    <xf numFmtId="0" fontId="84" fillId="0" borderId="0" xfId="0" applyFont="1"/>
    <xf numFmtId="4" fontId="84" fillId="0" borderId="0" xfId="0" applyNumberFormat="1" applyFont="1"/>
    <xf numFmtId="0" fontId="84" fillId="0" borderId="2" xfId="0" applyFont="1" applyBorder="1" applyAlignment="1">
      <alignment horizontal="center"/>
    </xf>
    <xf numFmtId="0" fontId="58" fillId="0" borderId="1" xfId="0" applyFont="1" applyBorder="1"/>
    <xf numFmtId="0" fontId="58" fillId="0" borderId="0" xfId="0" applyFont="1" applyAlignment="1">
      <alignment horizontal="center"/>
    </xf>
    <xf numFmtId="172" fontId="58" fillId="0" borderId="0" xfId="0" applyNumberFormat="1" applyFont="1"/>
    <xf numFmtId="0" fontId="58" fillId="0" borderId="0" xfId="0" applyFont="1" applyAlignment="1">
      <alignment horizontal="right"/>
    </xf>
    <xf numFmtId="4" fontId="58" fillId="0" borderId="0" xfId="0" applyNumberFormat="1" applyFont="1"/>
    <xf numFmtId="0" fontId="58" fillId="0" borderId="2" xfId="0" applyFont="1" applyBorder="1" applyAlignment="1">
      <alignment horizontal="center"/>
    </xf>
    <xf numFmtId="0" fontId="86" fillId="0" borderId="1" xfId="0" applyFont="1" applyBorder="1"/>
    <xf numFmtId="0" fontId="86" fillId="0" borderId="0" xfId="0" applyFont="1" applyAlignment="1">
      <alignment horizontal="center"/>
    </xf>
    <xf numFmtId="172" fontId="86" fillId="0" borderId="0" xfId="0" applyNumberFormat="1" applyFont="1"/>
    <xf numFmtId="0" fontId="86" fillId="0" borderId="0" xfId="0" applyFont="1" applyAlignment="1">
      <alignment horizontal="right"/>
    </xf>
    <xf numFmtId="4" fontId="86" fillId="0" borderId="0" xfId="0" applyNumberFormat="1" applyFont="1"/>
    <xf numFmtId="0" fontId="86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172" fontId="85" fillId="0" borderId="0" xfId="0" applyNumberFormat="1" applyFont="1"/>
    <xf numFmtId="172" fontId="84" fillId="0" borderId="0" xfId="0" applyNumberFormat="1" applyFont="1"/>
    <xf numFmtId="0" fontId="85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3" fillId="0" borderId="0" xfId="7" applyFont="1" applyAlignment="1">
      <alignment vertical="center"/>
    </xf>
    <xf numFmtId="3" fontId="33" fillId="0" borderId="0" xfId="7" applyNumberFormat="1" applyFont="1" applyAlignment="1">
      <alignment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71" fillId="3" borderId="0" xfId="1" applyFont="1" applyFill="1" applyAlignment="1">
      <alignment horizontal="center" vertical="center" wrapText="1"/>
    </xf>
    <xf numFmtId="0" fontId="71" fillId="3" borderId="0" xfId="1" applyFont="1" applyFill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Titulos!$L$32:$L$37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Titulos!$M$32:$M$37</c:f>
              <c:numCache>
                <c:formatCode>#,##0</c:formatCode>
                <c:ptCount val="6"/>
                <c:pt idx="0">
                  <c:v>1947287364.48</c:v>
                </c:pt>
                <c:pt idx="1">
                  <c:v>1628932195.96</c:v>
                </c:pt>
                <c:pt idx="2">
                  <c:v>1122857865.6199999</c:v>
                </c:pt>
                <c:pt idx="3">
                  <c:v>564159413.80999994</c:v>
                </c:pt>
                <c:pt idx="4">
                  <c:v>489680560.38999999</c:v>
                </c:pt>
                <c:pt idx="5">
                  <c:v>707583044.5200001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Titulos!$O$32:$O$37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Titulos!$P$32:$P$37</c:f>
              <c:numCache>
                <c:formatCode>#,##0</c:formatCode>
                <c:ptCount val="6"/>
                <c:pt idx="0">
                  <c:v>2018503321.4199996</c:v>
                </c:pt>
                <c:pt idx="1">
                  <c:v>1373948483.78</c:v>
                </c:pt>
                <c:pt idx="2">
                  <c:v>912663312.8400017</c:v>
                </c:pt>
                <c:pt idx="3">
                  <c:v>601481012.46000063</c:v>
                </c:pt>
                <c:pt idx="4">
                  <c:v>321376125.22000009</c:v>
                </c:pt>
                <c:pt idx="5">
                  <c:v>496761704.44999999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6446559452.5099993</c:v>
                </c:pt>
                <c:pt idx="1">
                  <c:v>7477637373.1099997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Enero-Noviembre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6460500444.7799997</c:v>
                </c:pt>
                <c:pt idx="1">
                  <c:v>7509136307.789999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13940992.27</c:v>
                </c:pt>
                <c:pt idx="1">
                  <c:v>31498934.68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2912731668.605001</c:v>
                </c:pt>
                <c:pt idx="1">
                  <c:v>3442832289.7877531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2926672660.875001</c:v>
                </c:pt>
                <c:pt idx="1">
                  <c:v>3474331224.4677529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13940992.27</c:v>
                </c:pt>
                <c:pt idx="1">
                  <c:v>31498934.68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1671343.34</c:v>
                </c:pt>
                <c:pt idx="1">
                  <c:v>696041098.70999992</c:v>
                </c:pt>
                <c:pt idx="2">
                  <c:v>697712442.04999995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1958628.68</c:v>
                </c:pt>
                <c:pt idx="1">
                  <c:v>636185956.10999942</c:v>
                </c:pt>
                <c:pt idx="2">
                  <c:v>638144584.78999937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1671343.34</c:v>
                </c:pt>
                <c:pt idx="1">
                  <c:v>408771995.58000004</c:v>
                </c:pt>
                <c:pt idx="2">
                  <c:v>410443338.92000002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1958628.68</c:v>
                </c:pt>
                <c:pt idx="1">
                  <c:v>347450660.78775299</c:v>
                </c:pt>
                <c:pt idx="2">
                  <c:v>349409289.46775299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8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NOVIEMBRE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Noviembre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Noviembre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4518" y="8531720"/>
          <a:ext cx="10047143" cy="349518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Enero-Noviembre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Enero-Noviembre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Mercapital, Másvalores y Plusbursátil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1487B88F-6357-46BA-B8EB-7F3450C5603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F11844-CC41-4CB7-858B-1F3AE16F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C8C82401-EBF8-4471-BA19-182BF28D514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F5D63925-ED52-436C-BA63-78D3E0CD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E4AE4D7A-0068-4CFE-9FBE-2D6809488D8B}"/>
            </a:ext>
          </a:extLst>
        </xdr:cNvPr>
        <xdr:cNvSpPr>
          <a:spLocks noChangeArrowheads="1"/>
        </xdr:cNvSpPr>
      </xdr:nvSpPr>
      <xdr:spPr bwMode="auto">
        <a:xfrm>
          <a:off x="2674620" y="1818201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Advfinsa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año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9DA1E3F7-FEE4-41B4-85C6-C3EBBB7C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25</xdr:row>
      <xdr:rowOff>50800</xdr:rowOff>
    </xdr:from>
    <xdr:to>
      <xdr:col>9</xdr:col>
      <xdr:colOff>38893</xdr:colOff>
      <xdr:row>57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088909"/>
          <a:ext cx="12758809" cy="5256876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55" zoomScaleNormal="55" workbookViewId="0">
      <selection activeCell="C16" sqref="C16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9" t="s">
        <v>211</v>
      </c>
      <c r="C1" s="440"/>
      <c r="D1" s="48"/>
      <c r="E1" s="48"/>
      <c r="F1" s="48"/>
      <c r="G1" s="65"/>
    </row>
    <row r="2" spans="1:13" ht="9.75" customHeight="1" x14ac:dyDescent="0.3">
      <c r="B2" s="441" t="s">
        <v>0</v>
      </c>
      <c r="C2" s="442"/>
      <c r="D2" s="442"/>
      <c r="E2" s="442"/>
      <c r="F2" s="442"/>
      <c r="G2" s="443"/>
    </row>
    <row r="3" spans="1:13" s="8" customFormat="1" ht="23.25" customHeight="1" x14ac:dyDescent="0.3">
      <c r="B3" s="441"/>
      <c r="C3" s="442"/>
      <c r="D3" s="442"/>
      <c r="E3" s="442"/>
      <c r="F3" s="442"/>
      <c r="G3" s="443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7" t="s">
        <v>204</v>
      </c>
      <c r="C4" s="448"/>
      <c r="D4" s="448"/>
      <c r="E4" s="448"/>
      <c r="F4" s="448"/>
      <c r="G4" s="449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50"/>
      <c r="C5" s="451"/>
      <c r="D5" s="451"/>
      <c r="E5" s="451"/>
      <c r="F5" s="451"/>
      <c r="G5" s="452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44" t="s">
        <v>1</v>
      </c>
      <c r="C7" s="445"/>
      <c r="D7" s="445"/>
      <c r="E7" s="445"/>
      <c r="F7" s="445"/>
      <c r="G7" s="446"/>
      <c r="H7" s="11"/>
      <c r="I7" s="7"/>
      <c r="J7" s="7"/>
      <c r="K7" s="7"/>
      <c r="L7" s="7"/>
      <c r="M7" s="7"/>
    </row>
    <row r="8" spans="1:13" s="8" customFormat="1" x14ac:dyDescent="0.3">
      <c r="A8" s="49"/>
      <c r="B8" s="444" t="s">
        <v>2</v>
      </c>
      <c r="C8" s="445"/>
      <c r="D8" s="445"/>
      <c r="E8" s="445"/>
      <c r="F8" s="445"/>
      <c r="G8" s="446"/>
      <c r="H8" s="11"/>
      <c r="I8" s="7"/>
      <c r="J8" s="7"/>
      <c r="K8" s="7"/>
      <c r="L8" s="7"/>
      <c r="M8" s="7"/>
    </row>
    <row r="9" spans="1:13" s="8" customFormat="1" x14ac:dyDescent="0.3">
      <c r="A9" s="49"/>
      <c r="B9" s="444" t="s">
        <v>203</v>
      </c>
      <c r="C9" s="445"/>
      <c r="D9" s="445"/>
      <c r="E9" s="445"/>
      <c r="F9" s="445"/>
      <c r="G9" s="446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53" t="s">
        <v>3</v>
      </c>
      <c r="C10" s="454"/>
      <c r="D10" s="454"/>
      <c r="E10" s="454"/>
      <c r="F10" s="454"/>
      <c r="G10" s="455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ht="22.8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98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1671343.34</v>
      </c>
      <c r="D14" s="61">
        <v>1958628.68</v>
      </c>
      <c r="E14" s="62"/>
      <c r="F14" s="63">
        <f>SUM(C14:E14)</f>
        <v>3629972.02</v>
      </c>
      <c r="G14" s="197">
        <f>+C14/F14</f>
        <v>0.46042871151387005</v>
      </c>
      <c r="H14" s="383"/>
      <c r="I14" s="16"/>
      <c r="J14" s="4"/>
      <c r="K14" s="7"/>
      <c r="L14" s="7"/>
      <c r="M14" s="7"/>
    </row>
    <row r="15" spans="1:13" s="8" customFormat="1" ht="22.8" x14ac:dyDescent="0.3">
      <c r="A15" s="49"/>
      <c r="B15" s="60" t="s">
        <v>12</v>
      </c>
      <c r="C15" s="61">
        <f>+C16-C14</f>
        <v>696041098.70999992</v>
      </c>
      <c r="D15" s="61">
        <f>+D16-D14</f>
        <v>636185956.10999942</v>
      </c>
      <c r="E15" s="63"/>
      <c r="F15" s="63">
        <f>SUM(C15:E15)</f>
        <v>1332227054.8199992</v>
      </c>
      <c r="G15" s="197">
        <f>+C15/F15</f>
        <v>0.52246431731867504</v>
      </c>
      <c r="H15" s="383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v>697712442.04999995</v>
      </c>
      <c r="D16" s="61">
        <v>638144584.78999937</v>
      </c>
      <c r="E16" s="61"/>
      <c r="F16" s="63">
        <f>SUM(F14:F15)</f>
        <v>1335857026.8399992</v>
      </c>
      <c r="G16" s="197">
        <f>+C16/F16</f>
        <v>0.52229574575091686</v>
      </c>
      <c r="H16" s="383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2.8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1671343.34</v>
      </c>
      <c r="K24" s="192">
        <f>D14</f>
        <v>1958628.68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696041098.70999992</v>
      </c>
      <c r="K25" s="192">
        <f t="shared" si="0"/>
        <v>636185956.10999942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697712442.04999995</v>
      </c>
      <c r="K26" s="192">
        <f t="shared" si="0"/>
        <v>638144584.78999937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44" t="s">
        <v>16</v>
      </c>
      <c r="C35" s="445"/>
      <c r="D35" s="445"/>
      <c r="E35" s="445"/>
      <c r="F35" s="445"/>
      <c r="G35" s="446"/>
      <c r="H35" s="6"/>
      <c r="I35" s="7"/>
      <c r="J35" s="20"/>
      <c r="K35" s="7"/>
      <c r="L35" s="7"/>
      <c r="M35" s="7"/>
    </row>
    <row r="36" spans="2:13" s="8" customFormat="1" x14ac:dyDescent="0.3">
      <c r="B36" s="444" t="s">
        <v>2</v>
      </c>
      <c r="C36" s="445"/>
      <c r="D36" s="445"/>
      <c r="E36" s="445"/>
      <c r="F36" s="445"/>
      <c r="G36" s="446"/>
      <c r="H36" s="6"/>
      <c r="I36" s="7"/>
      <c r="J36" s="7"/>
      <c r="K36" s="7"/>
      <c r="L36" s="7"/>
      <c r="M36" s="7"/>
    </row>
    <row r="37" spans="2:13" s="8" customFormat="1" x14ac:dyDescent="0.3">
      <c r="B37" s="444" t="str">
        <f>+B9</f>
        <v>EN NOVIEMBRE DE 2024</v>
      </c>
      <c r="C37" s="445"/>
      <c r="D37" s="445"/>
      <c r="E37" s="445"/>
      <c r="F37" s="445"/>
      <c r="G37" s="446"/>
      <c r="H37" s="6"/>
      <c r="I37" s="7"/>
      <c r="J37" s="7"/>
      <c r="K37" s="7"/>
      <c r="L37" s="7"/>
      <c r="M37" s="7"/>
    </row>
    <row r="38" spans="2:13" s="8" customFormat="1" x14ac:dyDescent="0.3">
      <c r="B38" s="453" t="s">
        <v>17</v>
      </c>
      <c r="C38" s="454"/>
      <c r="D38" s="454"/>
      <c r="E38" s="454"/>
      <c r="F38" s="454"/>
      <c r="G38" s="455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1671343.34</v>
      </c>
      <c r="D42" s="100">
        <f>+D14</f>
        <v>1958628.68</v>
      </c>
      <c r="E42" s="101"/>
      <c r="F42" s="102">
        <f>SUM(C42:E42)</f>
        <v>3629972.02</v>
      </c>
      <c r="G42" s="103">
        <f>C42/F42</f>
        <v>0.46042871151387005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f>+C44-C42</f>
        <v>408771995.58000004</v>
      </c>
      <c r="D43" s="100">
        <f>+D44-D42</f>
        <v>347450660.78775299</v>
      </c>
      <c r="E43" s="102"/>
      <c r="F43" s="102">
        <f>SUM(C43:E43)</f>
        <v>756222656.36775303</v>
      </c>
      <c r="G43" s="103">
        <f>C43/F43</f>
        <v>0.5405444972296799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410443338.92000002</v>
      </c>
      <c r="D44" s="100">
        <v>349409289.46775299</v>
      </c>
      <c r="E44" s="100"/>
      <c r="F44" s="102">
        <f>SUM(F42:F43)</f>
        <v>759852628.38775301</v>
      </c>
      <c r="G44" s="103">
        <f>C44/F44</f>
        <v>0.54016176767181057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1671343.34</v>
      </c>
      <c r="K52" s="192">
        <f>D42</f>
        <v>1958628.68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408771995.58000004</v>
      </c>
      <c r="K53" s="192">
        <f t="shared" si="1"/>
        <v>347450660.78775299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410443338.92000002</v>
      </c>
      <c r="K54" s="192">
        <f t="shared" si="1"/>
        <v>349409289.46775299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55" zoomScaleNormal="55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403" t="s">
        <v>194</v>
      </c>
      <c r="B1" s="458" t="s">
        <v>212</v>
      </c>
      <c r="C1" s="440"/>
      <c r="D1" s="48"/>
    </row>
    <row r="2" spans="1:8" ht="39.75" customHeight="1" x14ac:dyDescent="0.3">
      <c r="B2" s="456" t="s">
        <v>79</v>
      </c>
      <c r="C2" s="456"/>
      <c r="D2" s="456"/>
      <c r="E2" s="456"/>
    </row>
    <row r="3" spans="1:8" s="7" customFormat="1" ht="51" customHeight="1" x14ac:dyDescent="0.3">
      <c r="B3" s="457" t="s">
        <v>208</v>
      </c>
      <c r="C3" s="457"/>
      <c r="D3" s="457"/>
      <c r="E3" s="457"/>
    </row>
    <row r="4" spans="1:8" s="7" customFormat="1" ht="87.75" customHeight="1" x14ac:dyDescent="0.3">
      <c r="B4" s="457"/>
      <c r="C4" s="457"/>
      <c r="D4" s="457"/>
      <c r="E4" s="457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2023</v>
      </c>
      <c r="D6" s="151">
        <v>2024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5724733960.1700001</v>
      </c>
      <c r="D7" s="158">
        <v>6460500444.7799997</v>
      </c>
      <c r="E7" s="159">
        <f>(D7-C7)/C7</f>
        <v>0.12852413574658944</v>
      </c>
    </row>
    <row r="8" spans="1:8" s="40" customFormat="1" ht="28.5" customHeight="1" x14ac:dyDescent="0.3">
      <c r="B8" s="157" t="s">
        <v>28</v>
      </c>
      <c r="C8" s="158">
        <v>25108482.28144737</v>
      </c>
      <c r="D8" s="158">
        <f>+D7/D18</f>
        <v>28089132.368608695</v>
      </c>
      <c r="E8" s="159">
        <f t="shared" ref="E8:E17" si="0">(D8-C8)/C8</f>
        <v>0.11871088239227123</v>
      </c>
    </row>
    <row r="9" spans="1:8" s="40" customFormat="1" ht="28.5" customHeight="1" x14ac:dyDescent="0.3">
      <c r="B9" s="157" t="s">
        <v>29</v>
      </c>
      <c r="C9" s="158">
        <v>2864893215.3900003</v>
      </c>
      <c r="D9" s="158">
        <v>2926672660.875001</v>
      </c>
      <c r="E9" s="159">
        <f t="shared" si="0"/>
        <v>2.1564310024934218E-2</v>
      </c>
    </row>
    <row r="10" spans="1:8" s="40" customFormat="1" ht="28.5" customHeight="1" x14ac:dyDescent="0.3">
      <c r="B10" s="157" t="s">
        <v>30</v>
      </c>
      <c r="C10" s="158">
        <v>5697014458.5500002</v>
      </c>
      <c r="D10" s="158">
        <f>+D7-D11</f>
        <v>6446559452.5099993</v>
      </c>
      <c r="E10" s="159">
        <f t="shared" si="0"/>
        <v>0.13156803434737513</v>
      </c>
      <c r="G10" s="200"/>
    </row>
    <row r="11" spans="1:8" s="40" customFormat="1" ht="28.5" customHeight="1" x14ac:dyDescent="0.3">
      <c r="B11" s="157" t="s">
        <v>31</v>
      </c>
      <c r="C11" s="158">
        <v>27719501.619999994</v>
      </c>
      <c r="D11" s="158">
        <f>+'CV Año'!F54/2</f>
        <v>13940992.27</v>
      </c>
      <c r="E11" s="159">
        <f t="shared" si="0"/>
        <v>-0.49706915870589152</v>
      </c>
    </row>
    <row r="12" spans="1:8" s="40" customFormat="1" ht="28.5" customHeight="1" x14ac:dyDescent="0.3">
      <c r="B12" s="157" t="s">
        <v>32</v>
      </c>
      <c r="C12" s="158">
        <v>2632484646.8999929</v>
      </c>
      <c r="D12" s="158">
        <f>+D7-D13</f>
        <v>2689740528.7399998</v>
      </c>
      <c r="E12" s="159">
        <f t="shared" si="0"/>
        <v>2.1749749578760583E-2</v>
      </c>
      <c r="F12" s="203"/>
      <c r="G12" s="203"/>
      <c r="H12" s="312"/>
    </row>
    <row r="13" spans="1:8" s="40" customFormat="1" ht="28.5" customHeight="1" x14ac:dyDescent="0.3">
      <c r="B13" s="157" t="s">
        <v>33</v>
      </c>
      <c r="C13" s="158">
        <v>3092249313.2700071</v>
      </c>
      <c r="D13" s="158">
        <v>3770759916.04</v>
      </c>
      <c r="E13" s="159">
        <f>(D13-C13)/C13</f>
        <v>0.21942299408338395</v>
      </c>
      <c r="F13" s="203"/>
      <c r="G13" s="203"/>
      <c r="H13" s="312"/>
    </row>
    <row r="14" spans="1:8" s="40" customFormat="1" ht="28.5" customHeight="1" x14ac:dyDescent="0.3">
      <c r="B14" s="157" t="s">
        <v>34</v>
      </c>
      <c r="C14" s="158">
        <v>3090.5050000000001</v>
      </c>
      <c r="D14" s="158">
        <f>23972519/1000</f>
        <v>23972.519</v>
      </c>
      <c r="E14" s="159">
        <f t="shared" si="0"/>
        <v>6.756829061917065</v>
      </c>
      <c r="G14" s="203"/>
    </row>
    <row r="15" spans="1:8" s="40" customFormat="1" ht="28.5" customHeight="1" x14ac:dyDescent="0.3">
      <c r="B15" s="157" t="s">
        <v>35</v>
      </c>
      <c r="C15" s="158">
        <v>9596</v>
      </c>
      <c r="D15" s="158">
        <v>13447</v>
      </c>
      <c r="E15" s="159">
        <f t="shared" si="0"/>
        <v>0.40131304710295956</v>
      </c>
    </row>
    <row r="16" spans="1:8" s="40" customFormat="1" ht="28.5" customHeight="1" x14ac:dyDescent="0.3">
      <c r="B16" s="157" t="s">
        <v>36</v>
      </c>
      <c r="C16" s="158">
        <v>42.087719298245617</v>
      </c>
      <c r="D16" s="158">
        <f>+D15/D18</f>
        <v>58.46521739130435</v>
      </c>
      <c r="E16" s="159">
        <f t="shared" si="0"/>
        <v>0.38912771625858594</v>
      </c>
    </row>
    <row r="17" spans="2:5" s="40" customFormat="1" ht="28.5" customHeight="1" x14ac:dyDescent="0.3">
      <c r="B17" s="157" t="s">
        <v>37</v>
      </c>
      <c r="C17" s="199">
        <v>160.4057</v>
      </c>
      <c r="D17" s="199">
        <v>149.7054</v>
      </c>
      <c r="E17" s="159">
        <f t="shared" si="0"/>
        <v>-6.6707729214111458E-2</v>
      </c>
    </row>
    <row r="18" spans="2:5" s="40" customFormat="1" ht="28.5" customHeight="1" x14ac:dyDescent="0.3">
      <c r="B18" s="157" t="s">
        <v>38</v>
      </c>
      <c r="C18" s="158">
        <v>228</v>
      </c>
      <c r="D18" s="158">
        <v>230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8"/>
  <sheetViews>
    <sheetView showGridLines="0" zoomScale="55" zoomScaleNormal="55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201" customWidth="1"/>
    <col min="13" max="13" width="13.6640625" style="201" bestFit="1" customWidth="1"/>
    <col min="14" max="14" width="11.5546875" style="201" bestFit="1" customWidth="1"/>
    <col min="15" max="15" width="16.33203125" style="201" customWidth="1"/>
    <col min="16" max="16" width="14.44140625" style="201" bestFit="1" customWidth="1"/>
    <col min="17" max="19" width="11.5546875" style="201"/>
    <col min="20" max="16384" width="11.5546875" style="37"/>
  </cols>
  <sheetData>
    <row r="1" spans="2:19" ht="74.25" customHeight="1" x14ac:dyDescent="0.3">
      <c r="B1" s="458" t="s">
        <v>209</v>
      </c>
      <c r="C1" s="458"/>
      <c r="D1" s="458"/>
      <c r="E1" s="458"/>
      <c r="F1" s="458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80</v>
      </c>
      <c r="D3" s="189" t="s">
        <v>42</v>
      </c>
      <c r="E3" s="149" t="s">
        <v>41</v>
      </c>
      <c r="F3" s="189" t="s">
        <v>42</v>
      </c>
      <c r="G3" s="189" t="s">
        <v>43</v>
      </c>
      <c r="H3" s="149" t="s">
        <v>81</v>
      </c>
      <c r="I3" s="149" t="s">
        <v>44</v>
      </c>
      <c r="L3" s="202"/>
      <c r="M3" s="202"/>
      <c r="N3" s="202"/>
      <c r="O3" s="202"/>
      <c r="P3" s="202"/>
      <c r="Q3" s="202"/>
      <c r="R3" s="202"/>
      <c r="S3" s="202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2"/>
      <c r="M4" s="202"/>
      <c r="N4" s="202"/>
      <c r="O4" s="202"/>
      <c r="P4" s="202"/>
      <c r="Q4" s="202"/>
      <c r="R4" s="202"/>
      <c r="S4" s="202"/>
    </row>
    <row r="5" spans="2:19" s="44" customFormat="1" ht="18" customHeight="1" x14ac:dyDescent="0.3">
      <c r="B5" s="181" t="s">
        <v>45</v>
      </c>
      <c r="C5" s="182">
        <v>13677489.27</v>
      </c>
      <c r="D5" s="183">
        <f t="shared" ref="D5:D22" si="0">C5/$C$24</f>
        <v>2.117094393368742E-3</v>
      </c>
      <c r="E5" s="182">
        <v>5464872.8400000092</v>
      </c>
      <c r="F5" s="183">
        <f t="shared" ref="F5:F22" si="1">E5/$E$24</f>
        <v>9.5460730193263406E-4</v>
      </c>
      <c r="G5" s="183">
        <f>(C5-E5)/E5</f>
        <v>1.5028010111942471</v>
      </c>
      <c r="H5" s="184">
        <f t="shared" ref="H5:H22" si="2">C5/$M$39</f>
        <v>59467.34465217391</v>
      </c>
      <c r="I5" s="184">
        <f t="shared" ref="I5:I22" si="3">E5/$P$39</f>
        <v>23968.740526315829</v>
      </c>
      <c r="L5" s="202"/>
      <c r="M5" s="202"/>
      <c r="N5" s="202"/>
      <c r="O5" s="202"/>
      <c r="P5" s="202"/>
      <c r="Q5" s="202"/>
      <c r="R5" s="202"/>
      <c r="S5" s="202"/>
    </row>
    <row r="6" spans="2:19" s="44" customFormat="1" ht="20.399999999999999" x14ac:dyDescent="0.3">
      <c r="B6" s="181" t="s">
        <v>46</v>
      </c>
      <c r="C6" s="182">
        <v>6533</v>
      </c>
      <c r="D6" s="183">
        <f t="shared" si="0"/>
        <v>1.0112219720189911E-6</v>
      </c>
      <c r="E6" s="182">
        <v>15042</v>
      </c>
      <c r="F6" s="183">
        <f t="shared" si="1"/>
        <v>2.6275456824116438E-6</v>
      </c>
      <c r="G6" s="183" t="s">
        <v>39</v>
      </c>
      <c r="H6" s="184">
        <f t="shared" si="2"/>
        <v>28.404347826086955</v>
      </c>
      <c r="I6" s="184">
        <f t="shared" si="3"/>
        <v>65.973684210526315</v>
      </c>
      <c r="L6" s="202"/>
      <c r="M6" s="202"/>
      <c r="N6" s="202"/>
      <c r="O6" s="202"/>
      <c r="P6" s="202"/>
      <c r="Q6" s="202"/>
      <c r="R6" s="202"/>
      <c r="S6" s="202"/>
    </row>
    <row r="7" spans="2:19" s="44" customFormat="1" ht="20.399999999999999" x14ac:dyDescent="0.3">
      <c r="B7" s="181" t="s">
        <v>47</v>
      </c>
      <c r="C7" s="182">
        <v>256970</v>
      </c>
      <c r="D7" s="183">
        <f t="shared" si="0"/>
        <v>3.9775556428856602E-5</v>
      </c>
      <c r="E7" s="182">
        <v>22239586.780000001</v>
      </c>
      <c r="F7" s="183">
        <f t="shared" si="1"/>
        <v>3.8848245062098174E-3</v>
      </c>
      <c r="G7" s="183">
        <f t="shared" ref="G7:G22" si="4">(C7-E7)/E7</f>
        <v>-0.98844537883990302</v>
      </c>
      <c r="H7" s="184">
        <f t="shared" si="2"/>
        <v>1117.2608695652175</v>
      </c>
      <c r="I7" s="184">
        <f t="shared" si="3"/>
        <v>97542.047280701765</v>
      </c>
      <c r="L7" s="202"/>
      <c r="M7" s="202"/>
      <c r="N7" s="202"/>
      <c r="O7" s="202"/>
      <c r="P7" s="202"/>
      <c r="Q7" s="202"/>
      <c r="R7" s="202"/>
      <c r="S7" s="202"/>
    </row>
    <row r="8" spans="2:19" s="44" customFormat="1" ht="20.399999999999999" x14ac:dyDescent="0.3">
      <c r="B8" s="181" t="s">
        <v>48</v>
      </c>
      <c r="C8" s="182">
        <v>450999.2</v>
      </c>
      <c r="D8" s="183">
        <f t="shared" si="0"/>
        <v>6.9808709689727144E-5</v>
      </c>
      <c r="E8" s="182">
        <v>6126615.5200000005</v>
      </c>
      <c r="F8" s="183">
        <f t="shared" si="1"/>
        <v>1.0702009145972721E-3</v>
      </c>
      <c r="G8" s="183">
        <f t="shared" si="4"/>
        <v>-0.92638689362377347</v>
      </c>
      <c r="H8" s="184">
        <f t="shared" si="2"/>
        <v>1960.8660869565217</v>
      </c>
      <c r="I8" s="184">
        <f t="shared" si="3"/>
        <v>26871.120701754389</v>
      </c>
      <c r="L8" s="202"/>
      <c r="M8" s="202"/>
      <c r="N8" s="202"/>
      <c r="O8" s="202"/>
      <c r="P8" s="202"/>
      <c r="Q8" s="202"/>
      <c r="R8" s="202"/>
      <c r="S8" s="202"/>
    </row>
    <row r="9" spans="2:19" s="44" customFormat="1" ht="20.399999999999999" x14ac:dyDescent="0.3">
      <c r="B9" s="181" t="s">
        <v>49</v>
      </c>
      <c r="C9" s="182">
        <v>24674028.489999998</v>
      </c>
      <c r="D9" s="183">
        <f t="shared" si="0"/>
        <v>3.8192131864856222E-3</v>
      </c>
      <c r="E9" s="182">
        <v>29504355.120000012</v>
      </c>
      <c r="F9" s="183">
        <f t="shared" si="1"/>
        <v>5.1538386456519017E-3</v>
      </c>
      <c r="G9" s="183">
        <f t="shared" si="4"/>
        <v>-0.16371571621728812</v>
      </c>
      <c r="H9" s="184">
        <f t="shared" si="2"/>
        <v>107278.38473913043</v>
      </c>
      <c r="I9" s="184">
        <f t="shared" si="3"/>
        <v>129405.06631578953</v>
      </c>
      <c r="L9" s="202"/>
      <c r="M9" s="202"/>
      <c r="N9" s="202"/>
      <c r="O9" s="202"/>
      <c r="P9" s="202"/>
      <c r="Q9" s="202"/>
      <c r="R9" s="202"/>
      <c r="S9" s="202"/>
    </row>
    <row r="10" spans="2:19" s="44" customFormat="1" ht="20.399999999999999" x14ac:dyDescent="0.3">
      <c r="B10" s="181" t="s">
        <v>50</v>
      </c>
      <c r="C10" s="182">
        <v>489680560.38999999</v>
      </c>
      <c r="D10" s="183">
        <f t="shared" si="0"/>
        <v>7.5796072545069718E-2</v>
      </c>
      <c r="E10" s="182">
        <v>161061430.41999996</v>
      </c>
      <c r="F10" s="183">
        <f t="shared" si="1"/>
        <v>2.8134308343512451E-2</v>
      </c>
      <c r="G10" s="183">
        <f t="shared" si="4"/>
        <v>2.0403341080050001</v>
      </c>
      <c r="H10" s="184">
        <f t="shared" si="2"/>
        <v>2129045.9147391305</v>
      </c>
      <c r="I10" s="184">
        <f t="shared" si="3"/>
        <v>706409.78254385944</v>
      </c>
      <c r="L10" s="202"/>
      <c r="M10" s="202"/>
      <c r="N10" s="202"/>
      <c r="O10" s="202"/>
      <c r="P10" s="202"/>
      <c r="Q10" s="202"/>
      <c r="R10" s="202"/>
      <c r="S10" s="202"/>
    </row>
    <row r="11" spans="2:19" s="44" customFormat="1" ht="20.399999999999999" x14ac:dyDescent="0.3">
      <c r="B11" s="181" t="s">
        <v>51</v>
      </c>
      <c r="C11" s="182">
        <v>1947287364.48</v>
      </c>
      <c r="D11" s="183">
        <f t="shared" si="0"/>
        <v>0.30141432248540173</v>
      </c>
      <c r="E11" s="182">
        <v>2018503321.4199996</v>
      </c>
      <c r="F11" s="183">
        <f t="shared" si="1"/>
        <v>0.35259338433258092</v>
      </c>
      <c r="G11" s="183">
        <f t="shared" si="4"/>
        <v>-3.528156539762331E-2</v>
      </c>
      <c r="H11" s="184">
        <f t="shared" si="2"/>
        <v>8466466.8020869568</v>
      </c>
      <c r="I11" s="184">
        <f t="shared" si="3"/>
        <v>8853084.743070174</v>
      </c>
      <c r="L11" s="202"/>
      <c r="M11" s="202"/>
      <c r="N11" s="202"/>
      <c r="O11" s="202"/>
      <c r="P11" s="202"/>
      <c r="Q11" s="202"/>
      <c r="R11" s="202"/>
      <c r="S11" s="202"/>
    </row>
    <row r="12" spans="2:19" s="44" customFormat="1" ht="20.399999999999999" x14ac:dyDescent="0.3">
      <c r="B12" s="181" t="s">
        <v>52</v>
      </c>
      <c r="C12" s="182">
        <v>4548307.95</v>
      </c>
      <c r="D12" s="183">
        <f t="shared" si="0"/>
        <v>7.0401789905841965E-4</v>
      </c>
      <c r="E12" s="182">
        <v>1200000</v>
      </c>
      <c r="F12" s="183">
        <f t="shared" si="1"/>
        <v>2.0961672775521691E-4</v>
      </c>
      <c r="G12" s="183" t="s">
        <v>39</v>
      </c>
      <c r="H12" s="184">
        <f t="shared" si="2"/>
        <v>19775.251956521741</v>
      </c>
      <c r="I12" s="184">
        <f t="shared" si="3"/>
        <v>5263.1578947368425</v>
      </c>
      <c r="L12" s="202"/>
      <c r="M12" s="202"/>
      <c r="N12" s="202"/>
      <c r="O12" s="202"/>
      <c r="P12" s="202"/>
      <c r="Q12" s="202"/>
      <c r="R12" s="202"/>
      <c r="S12" s="202"/>
    </row>
    <row r="13" spans="2:19" s="44" customFormat="1" ht="20.399999999999999" x14ac:dyDescent="0.3">
      <c r="B13" s="181" t="s">
        <v>53</v>
      </c>
      <c r="C13" s="182">
        <v>1122857865.6199999</v>
      </c>
      <c r="D13" s="183">
        <f t="shared" si="0"/>
        <v>0.17380354280870836</v>
      </c>
      <c r="E13" s="182">
        <v>912663312.8400017</v>
      </c>
      <c r="F13" s="183">
        <f t="shared" si="1"/>
        <v>0.15942458098313081</v>
      </c>
      <c r="G13" s="183">
        <f t="shared" si="4"/>
        <v>0.23030897574475773</v>
      </c>
      <c r="H13" s="184">
        <f t="shared" si="2"/>
        <v>4881990.7200869564</v>
      </c>
      <c r="I13" s="184">
        <f t="shared" si="3"/>
        <v>4002909.2668421129</v>
      </c>
      <c r="L13" s="202"/>
      <c r="M13" s="202"/>
      <c r="N13" s="202"/>
      <c r="O13" s="202"/>
      <c r="P13" s="202"/>
      <c r="Q13" s="202"/>
      <c r="R13" s="202"/>
      <c r="S13" s="202"/>
    </row>
    <row r="14" spans="2:19" s="44" customFormat="1" ht="20.399999999999999" x14ac:dyDescent="0.3">
      <c r="B14" s="181" t="s">
        <v>54</v>
      </c>
      <c r="C14" s="182">
        <v>1628932195.96</v>
      </c>
      <c r="D14" s="183">
        <f t="shared" si="0"/>
        <v>0.25213715406151799</v>
      </c>
      <c r="E14" s="182">
        <v>1373948483.78</v>
      </c>
      <c r="F14" s="183">
        <f t="shared" si="1"/>
        <v>0.24000215439517109</v>
      </c>
      <c r="G14" s="183">
        <f t="shared" si="4"/>
        <v>0.18558462357954658</v>
      </c>
      <c r="H14" s="184">
        <f t="shared" si="2"/>
        <v>7082313.8954782607</v>
      </c>
      <c r="I14" s="184">
        <f t="shared" si="3"/>
        <v>6026089.8411403503</v>
      </c>
      <c r="L14" s="202"/>
      <c r="M14" s="202"/>
      <c r="N14" s="202"/>
      <c r="O14" s="202"/>
      <c r="P14" s="202"/>
      <c r="Q14" s="202"/>
      <c r="R14" s="202"/>
      <c r="S14" s="202"/>
    </row>
    <row r="15" spans="2:19" s="44" customFormat="1" ht="20.399999999999999" x14ac:dyDescent="0.3">
      <c r="B15" s="181" t="s">
        <v>55</v>
      </c>
      <c r="C15" s="182">
        <v>1401884.29</v>
      </c>
      <c r="D15" s="183">
        <f t="shared" si="0"/>
        <v>2.1699314193727895E-4</v>
      </c>
      <c r="E15" s="182">
        <v>14057568.66</v>
      </c>
      <c r="F15" s="183">
        <f t="shared" si="1"/>
        <v>2.4555846189195743E-3</v>
      </c>
      <c r="G15" s="183">
        <f t="shared" si="4"/>
        <v>-0.90027547978556355</v>
      </c>
      <c r="H15" s="184">
        <f t="shared" si="2"/>
        <v>6095.1490869565223</v>
      </c>
      <c r="I15" s="184">
        <f t="shared" si="3"/>
        <v>61656.002894736841</v>
      </c>
      <c r="L15" s="202"/>
      <c r="M15" s="202"/>
      <c r="N15" s="202"/>
      <c r="O15" s="202"/>
      <c r="P15" s="202"/>
      <c r="Q15" s="202"/>
      <c r="R15" s="202"/>
      <c r="S15" s="202"/>
    </row>
    <row r="16" spans="2:19" s="44" customFormat="1" ht="20.399999999999999" x14ac:dyDescent="0.3">
      <c r="B16" s="181" t="s">
        <v>56</v>
      </c>
      <c r="C16" s="182">
        <v>5077645.6100000003</v>
      </c>
      <c r="D16" s="183">
        <f t="shared" si="0"/>
        <v>7.8595236598159705E-4</v>
      </c>
      <c r="E16" s="182">
        <v>15972907.619999999</v>
      </c>
      <c r="F16" s="183">
        <f t="shared" si="1"/>
        <v>2.7901571900339744E-3</v>
      </c>
      <c r="G16" s="183">
        <f t="shared" si="4"/>
        <v>-0.68210887267374043</v>
      </c>
      <c r="H16" s="184">
        <f t="shared" si="2"/>
        <v>22076.720043478261</v>
      </c>
      <c r="I16" s="184">
        <f t="shared" si="3"/>
        <v>70056.612368421047</v>
      </c>
      <c r="L16" s="202"/>
      <c r="M16" s="202"/>
      <c r="N16" s="202"/>
      <c r="O16" s="202"/>
      <c r="P16" s="202"/>
      <c r="Q16" s="202"/>
      <c r="R16" s="202"/>
      <c r="S16" s="202"/>
    </row>
    <row r="17" spans="2:23" s="44" customFormat="1" ht="20.399999999999999" x14ac:dyDescent="0.3">
      <c r="B17" s="181" t="s">
        <v>57</v>
      </c>
      <c r="C17" s="182">
        <v>422538779.47000003</v>
      </c>
      <c r="D17" s="183">
        <f t="shared" si="0"/>
        <v>6.5403413107324518E-2</v>
      </c>
      <c r="E17" s="182">
        <v>321376125.22000009</v>
      </c>
      <c r="F17" s="183">
        <f t="shared" si="1"/>
        <v>5.6138176456056045E-2</v>
      </c>
      <c r="G17" s="183">
        <f t="shared" si="4"/>
        <v>0.31477961899238283</v>
      </c>
      <c r="H17" s="184">
        <f t="shared" si="2"/>
        <v>1837125.128130435</v>
      </c>
      <c r="I17" s="184">
        <f t="shared" si="3"/>
        <v>1409544.4088596494</v>
      </c>
      <c r="L17" s="202"/>
      <c r="M17" s="202"/>
      <c r="N17" s="202"/>
      <c r="O17" s="202"/>
      <c r="P17" s="202"/>
      <c r="Q17" s="202"/>
      <c r="R17" s="202"/>
      <c r="S17" s="202"/>
    </row>
    <row r="18" spans="2:23" s="44" customFormat="1" ht="20.399999999999999" x14ac:dyDescent="0.3">
      <c r="B18" s="181" t="s">
        <v>58</v>
      </c>
      <c r="C18" s="182">
        <v>564159413.80999994</v>
      </c>
      <c r="D18" s="183">
        <f t="shared" si="0"/>
        <v>8.7324413740398926E-2</v>
      </c>
      <c r="E18" s="182">
        <v>601481012.46000063</v>
      </c>
      <c r="F18" s="183">
        <f t="shared" si="1"/>
        <v>0.10506706803230015</v>
      </c>
      <c r="G18" s="183">
        <f t="shared" si="4"/>
        <v>-6.2049504268403874E-2</v>
      </c>
      <c r="H18" s="184">
        <f t="shared" si="2"/>
        <v>2452867.0165652172</v>
      </c>
      <c r="I18" s="184">
        <f t="shared" si="3"/>
        <v>2638074.6160526345</v>
      </c>
      <c r="L18" s="202"/>
      <c r="M18" s="202"/>
      <c r="N18" s="202"/>
      <c r="O18" s="202"/>
      <c r="P18" s="202"/>
      <c r="Q18" s="202"/>
      <c r="R18" s="202"/>
      <c r="S18" s="202"/>
    </row>
    <row r="19" spans="2:23" s="44" customFormat="1" ht="20.399999999999999" x14ac:dyDescent="0.3">
      <c r="B19" s="181" t="s">
        <v>59</v>
      </c>
      <c r="C19" s="182">
        <v>131831724.12</v>
      </c>
      <c r="D19" s="183">
        <f t="shared" si="0"/>
        <v>2.0405806832893007E-2</v>
      </c>
      <c r="E19" s="182">
        <v>109355159.00999998</v>
      </c>
      <c r="F19" s="183">
        <f t="shared" si="1"/>
        <v>1.9102225495689684E-2</v>
      </c>
      <c r="G19" s="183">
        <f t="shared" si="4"/>
        <v>0.20553730901662043</v>
      </c>
      <c r="H19" s="184">
        <f t="shared" si="2"/>
        <v>573181.40921739128</v>
      </c>
      <c r="I19" s="184">
        <f t="shared" si="3"/>
        <v>479627.89039473672</v>
      </c>
      <c r="L19" s="202"/>
      <c r="M19" s="202"/>
      <c r="N19" s="202"/>
      <c r="O19" s="202"/>
      <c r="P19" s="202"/>
      <c r="Q19" s="202"/>
      <c r="R19" s="202"/>
      <c r="S19" s="202"/>
    </row>
    <row r="20" spans="2:23" s="44" customFormat="1" ht="20.399999999999999" x14ac:dyDescent="0.3">
      <c r="B20" s="181" t="s">
        <v>60</v>
      </c>
      <c r="C20" s="182">
        <v>16468923.720000001</v>
      </c>
      <c r="D20" s="183">
        <f t="shared" si="0"/>
        <v>2.5491715170930262E-3</v>
      </c>
      <c r="E20" s="182">
        <v>159550.73000000001</v>
      </c>
      <c r="F20" s="183">
        <f t="shared" si="1"/>
        <v>2.7870418277963432E-5</v>
      </c>
      <c r="G20" s="183">
        <f t="shared" si="4"/>
        <v>102.22061027235662</v>
      </c>
      <c r="H20" s="184">
        <f t="shared" si="2"/>
        <v>71604.016173913042</v>
      </c>
      <c r="I20" s="184">
        <f t="shared" si="3"/>
        <v>699.78390350877203</v>
      </c>
      <c r="L20" s="202"/>
      <c r="M20" s="202"/>
      <c r="N20" s="202"/>
      <c r="O20" s="202"/>
      <c r="P20" s="202"/>
      <c r="Q20" s="202"/>
      <c r="R20" s="202"/>
      <c r="S20" s="202"/>
    </row>
    <row r="21" spans="2:23" s="44" customFormat="1" ht="20.399999999999999" x14ac:dyDescent="0.3">
      <c r="B21" s="181" t="s">
        <v>61</v>
      </c>
      <c r="C21" s="182">
        <v>0</v>
      </c>
      <c r="D21" s="183">
        <f t="shared" si="0"/>
        <v>0</v>
      </c>
      <c r="E21" s="182">
        <v>0</v>
      </c>
      <c r="F21" s="183">
        <f t="shared" si="1"/>
        <v>0</v>
      </c>
      <c r="G21" s="183" t="s">
        <v>39</v>
      </c>
      <c r="H21" s="184">
        <f t="shared" si="2"/>
        <v>0</v>
      </c>
      <c r="I21" s="184">
        <f t="shared" si="3"/>
        <v>0</v>
      </c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</row>
    <row r="22" spans="2:23" s="44" customFormat="1" ht="20.399999999999999" x14ac:dyDescent="0.3">
      <c r="B22" s="181" t="s">
        <v>62</v>
      </c>
      <c r="C22" s="182">
        <v>86649759.400000006</v>
      </c>
      <c r="D22" s="183">
        <f t="shared" si="0"/>
        <v>1.3412236426670615E-2</v>
      </c>
      <c r="E22" s="182">
        <v>131604615.75000001</v>
      </c>
      <c r="F22" s="183">
        <f t="shared" si="1"/>
        <v>2.2988774092498068E-2</v>
      </c>
      <c r="G22" s="183">
        <f t="shared" si="4"/>
        <v>-0.34159027093242361</v>
      </c>
      <c r="H22" s="184">
        <f t="shared" si="2"/>
        <v>376738.08434782614</v>
      </c>
      <c r="I22" s="184">
        <f t="shared" si="3"/>
        <v>577213.22697368427</v>
      </c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</row>
    <row r="23" spans="2:23" s="44" customFormat="1" ht="20.399999999999999" x14ac:dyDescent="0.3">
      <c r="B23" s="170"/>
      <c r="C23" s="164"/>
      <c r="D23" s="166"/>
      <c r="E23" s="169"/>
      <c r="F23" s="166"/>
      <c r="G23" s="171"/>
      <c r="H23" s="169"/>
      <c r="I23" s="169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</row>
    <row r="24" spans="2:23" s="44" customFormat="1" ht="20.399999999999999" x14ac:dyDescent="0.3">
      <c r="B24" s="185" t="s">
        <v>13</v>
      </c>
      <c r="C24" s="186">
        <f>SUM(C5:C22)</f>
        <v>6460500444.7799988</v>
      </c>
      <c r="D24" s="187">
        <f>SUM(D5:D23)</f>
        <v>1.0000000000000002</v>
      </c>
      <c r="E24" s="186">
        <f>SUM(E5:E23)</f>
        <v>5724733960.170002</v>
      </c>
      <c r="F24" s="187">
        <f>SUM(F5:F23)</f>
        <v>1</v>
      </c>
      <c r="G24" s="187">
        <f t="shared" ref="G24" si="5">(C24-E24)/E24</f>
        <v>0.12852413574658891</v>
      </c>
      <c r="H24" s="186">
        <f>C24/BVGInfo!$D$18</f>
        <v>28089132.368608691</v>
      </c>
      <c r="I24" s="186">
        <f>E24/BVGInfo!$C$18</f>
        <v>25108482.281447377</v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</row>
    <row r="25" spans="2:23" ht="5.25" customHeight="1" x14ac:dyDescent="0.3">
      <c r="B25" s="18"/>
      <c r="C25" s="172"/>
      <c r="D25" s="173"/>
      <c r="E25" s="172"/>
      <c r="F25" s="173"/>
      <c r="G25" s="174"/>
      <c r="H25" s="175"/>
      <c r="I25" s="175"/>
      <c r="T25" s="201"/>
      <c r="U25" s="201"/>
      <c r="V25" s="201"/>
      <c r="W25" s="201"/>
    </row>
    <row r="26" spans="2:23" x14ac:dyDescent="0.3">
      <c r="B26" s="176"/>
      <c r="C26" s="177"/>
      <c r="D26" s="178"/>
      <c r="E26" s="179"/>
      <c r="F26" s="178"/>
      <c r="G26" s="178"/>
      <c r="H26" s="148"/>
      <c r="I26" s="148"/>
      <c r="T26" s="201"/>
      <c r="U26" s="201"/>
      <c r="V26" s="201"/>
      <c r="W26" s="201"/>
    </row>
    <row r="27" spans="2:23" x14ac:dyDescent="0.3">
      <c r="C27" s="38"/>
      <c r="E27" s="180"/>
      <c r="F27" s="162"/>
      <c r="H27" s="162"/>
      <c r="I27" s="162"/>
      <c r="T27" s="201"/>
      <c r="U27" s="201"/>
      <c r="V27" s="201"/>
      <c r="W27" s="201"/>
    </row>
    <row r="28" spans="2:23" x14ac:dyDescent="0.3">
      <c r="E28" s="162"/>
      <c r="F28" s="162"/>
      <c r="H28" s="162"/>
      <c r="I28" s="162"/>
      <c r="T28" s="201"/>
      <c r="U28" s="201"/>
      <c r="V28" s="201"/>
      <c r="W28" s="201"/>
    </row>
    <row r="29" spans="2:23" x14ac:dyDescent="0.3">
      <c r="E29" s="162"/>
      <c r="F29" s="162"/>
      <c r="H29" s="162"/>
      <c r="I29" s="162"/>
      <c r="T29" s="201"/>
      <c r="U29" s="201"/>
      <c r="V29" s="201"/>
      <c r="W29" s="201"/>
    </row>
    <row r="30" spans="2:23" x14ac:dyDescent="0.3">
      <c r="E30" s="162"/>
      <c r="F30" s="162"/>
      <c r="H30" s="162"/>
      <c r="I30" s="162"/>
      <c r="L30" s="377"/>
      <c r="M30" s="378">
        <v>2024</v>
      </c>
      <c r="N30" s="377"/>
      <c r="O30" s="379"/>
      <c r="P30" s="378">
        <v>2023</v>
      </c>
      <c r="Q30" s="377"/>
      <c r="T30" s="201"/>
      <c r="U30" s="201"/>
      <c r="V30" s="201"/>
      <c r="W30" s="201"/>
    </row>
    <row r="31" spans="2:23" ht="11.25" customHeight="1" x14ac:dyDescent="0.3">
      <c r="E31" s="162"/>
      <c r="F31" s="162"/>
      <c r="H31" s="162"/>
      <c r="I31" s="162"/>
      <c r="L31" s="377"/>
      <c r="M31" s="377"/>
      <c r="N31" s="377"/>
      <c r="O31" s="379"/>
      <c r="P31" s="378"/>
      <c r="Q31" s="377"/>
      <c r="T31" s="201"/>
      <c r="U31" s="201"/>
      <c r="V31" s="201"/>
      <c r="W31" s="201"/>
    </row>
    <row r="32" spans="2:23" x14ac:dyDescent="0.3">
      <c r="E32" s="162"/>
      <c r="F32" s="162"/>
      <c r="H32" s="162"/>
      <c r="I32" s="162"/>
      <c r="L32" s="379" t="s">
        <v>51</v>
      </c>
      <c r="M32" s="378">
        <v>1947287364.48</v>
      </c>
      <c r="N32" s="380">
        <f>+M32/$M$38</f>
        <v>0.30141432248540173</v>
      </c>
      <c r="O32" s="379" t="s">
        <v>51</v>
      </c>
      <c r="P32" s="378">
        <v>2018503321.4199996</v>
      </c>
      <c r="Q32" s="380">
        <f>+P32/$P$38</f>
        <v>0.35259338433258086</v>
      </c>
      <c r="T32" s="201"/>
      <c r="U32" s="201"/>
      <c r="V32" s="201"/>
      <c r="W32" s="201"/>
    </row>
    <row r="33" spans="5:23" x14ac:dyDescent="0.3">
      <c r="E33" s="162"/>
      <c r="F33" s="162"/>
      <c r="H33" s="162"/>
      <c r="I33" s="162"/>
      <c r="L33" s="379" t="s">
        <v>54</v>
      </c>
      <c r="M33" s="378">
        <v>1628932195.96</v>
      </c>
      <c r="N33" s="380">
        <f t="shared" ref="N33:N38" si="6">+M33/$M$38</f>
        <v>0.25213715406151793</v>
      </c>
      <c r="O33" s="379" t="s">
        <v>54</v>
      </c>
      <c r="P33" s="378">
        <v>1373948483.78</v>
      </c>
      <c r="Q33" s="380">
        <f t="shared" ref="Q33:Q38" si="7">+P33/$P$38</f>
        <v>0.24000215439517103</v>
      </c>
      <c r="T33" s="201"/>
      <c r="U33" s="201"/>
      <c r="V33" s="201"/>
      <c r="W33" s="201"/>
    </row>
    <row r="34" spans="5:23" x14ac:dyDescent="0.3">
      <c r="E34" s="162"/>
      <c r="F34" s="162"/>
      <c r="H34" s="162"/>
      <c r="I34" s="162"/>
      <c r="L34" s="379" t="s">
        <v>53</v>
      </c>
      <c r="M34" s="378">
        <v>1122857865.6199999</v>
      </c>
      <c r="N34" s="380">
        <f t="shared" si="6"/>
        <v>0.17380354280870833</v>
      </c>
      <c r="O34" s="379" t="s">
        <v>53</v>
      </c>
      <c r="P34" s="378">
        <v>912663312.8400017</v>
      </c>
      <c r="Q34" s="380">
        <f t="shared" si="7"/>
        <v>0.15942458098313081</v>
      </c>
      <c r="T34" s="201"/>
      <c r="U34" s="201"/>
      <c r="V34" s="201"/>
      <c r="W34" s="201"/>
    </row>
    <row r="35" spans="5:23" x14ac:dyDescent="0.3">
      <c r="E35" s="162"/>
      <c r="F35" s="162"/>
      <c r="H35" s="162"/>
      <c r="I35" s="162"/>
      <c r="L35" s="379" t="s">
        <v>58</v>
      </c>
      <c r="M35" s="378">
        <v>564159413.80999994</v>
      </c>
      <c r="N35" s="380">
        <f t="shared" si="6"/>
        <v>8.7324413740398926E-2</v>
      </c>
      <c r="O35" s="379" t="s">
        <v>58</v>
      </c>
      <c r="P35" s="378">
        <v>601481012.46000063</v>
      </c>
      <c r="Q35" s="380">
        <f t="shared" si="7"/>
        <v>0.10506706803230013</v>
      </c>
      <c r="T35" s="201"/>
      <c r="U35" s="201"/>
      <c r="V35" s="201"/>
      <c r="W35" s="201"/>
    </row>
    <row r="36" spans="5:23" x14ac:dyDescent="0.3">
      <c r="E36" s="162"/>
      <c r="F36" s="162"/>
      <c r="H36" s="162"/>
      <c r="I36" s="162"/>
      <c r="L36" s="379" t="s">
        <v>50</v>
      </c>
      <c r="M36" s="378">
        <v>489680560.38999999</v>
      </c>
      <c r="N36" s="380">
        <f t="shared" si="6"/>
        <v>7.5796072545069704E-2</v>
      </c>
      <c r="O36" s="379" t="s">
        <v>57</v>
      </c>
      <c r="P36" s="378">
        <v>321376125.22000009</v>
      </c>
      <c r="Q36" s="380">
        <f t="shared" si="7"/>
        <v>5.6138176456056038E-2</v>
      </c>
      <c r="T36" s="201"/>
      <c r="U36" s="201"/>
      <c r="V36" s="201"/>
      <c r="W36" s="201"/>
    </row>
    <row r="37" spans="5:23" x14ac:dyDescent="0.3">
      <c r="E37" s="162"/>
      <c r="F37" s="162"/>
      <c r="H37" s="162"/>
      <c r="I37" s="162"/>
      <c r="L37" s="379" t="s">
        <v>63</v>
      </c>
      <c r="M37" s="378">
        <v>707583044.5200001</v>
      </c>
      <c r="N37" s="380">
        <f t="shared" si="6"/>
        <v>0.10952449435890342</v>
      </c>
      <c r="O37" s="379" t="s">
        <v>63</v>
      </c>
      <c r="P37" s="378">
        <v>496761704.44999999</v>
      </c>
      <c r="Q37" s="380">
        <f t="shared" si="7"/>
        <v>8.677463580076096E-2</v>
      </c>
      <c r="T37" s="201"/>
      <c r="U37" s="201"/>
      <c r="V37" s="201"/>
      <c r="W37" s="201"/>
    </row>
    <row r="38" spans="5:23" x14ac:dyDescent="0.3">
      <c r="E38" s="162"/>
      <c r="F38" s="162"/>
      <c r="H38" s="162"/>
      <c r="I38" s="162"/>
      <c r="L38" s="379" t="s">
        <v>64</v>
      </c>
      <c r="M38" s="378">
        <f>SUM(M32:M37)</f>
        <v>6460500444.7799997</v>
      </c>
      <c r="N38" s="380">
        <f t="shared" si="6"/>
        <v>1</v>
      </c>
      <c r="O38" s="379" t="s">
        <v>64</v>
      </c>
      <c r="P38" s="378">
        <v>5724733960.1700029</v>
      </c>
      <c r="Q38" s="380">
        <f t="shared" si="7"/>
        <v>1</v>
      </c>
      <c r="T38" s="201"/>
      <c r="U38" s="201"/>
      <c r="V38" s="201"/>
      <c r="W38" s="201"/>
    </row>
    <row r="39" spans="5:23" x14ac:dyDescent="0.3">
      <c r="E39" s="162"/>
      <c r="F39" s="162"/>
      <c r="H39" s="162"/>
      <c r="I39" s="162"/>
      <c r="L39" s="379" t="s">
        <v>65</v>
      </c>
      <c r="M39" s="377">
        <v>230</v>
      </c>
      <c r="N39" s="380"/>
      <c r="O39" s="379" t="s">
        <v>65</v>
      </c>
      <c r="P39" s="377">
        <v>228</v>
      </c>
      <c r="Q39" s="377"/>
      <c r="T39" s="201"/>
      <c r="U39" s="201"/>
      <c r="V39" s="201"/>
      <c r="W39" s="201"/>
    </row>
    <row r="40" spans="5:23" x14ac:dyDescent="0.3">
      <c r="E40" s="162"/>
      <c r="F40" s="162"/>
      <c r="H40" s="162"/>
      <c r="I40" s="162"/>
      <c r="P40" s="381"/>
      <c r="T40" s="201"/>
      <c r="U40" s="201"/>
      <c r="V40" s="201"/>
      <c r="W40" s="201"/>
    </row>
    <row r="41" spans="5:23" x14ac:dyDescent="0.3">
      <c r="E41" s="162"/>
      <c r="F41" s="162"/>
      <c r="H41" s="162"/>
      <c r="I41" s="162"/>
      <c r="L41" s="382"/>
      <c r="M41" s="382"/>
      <c r="N41" s="382"/>
      <c r="O41" s="382"/>
      <c r="P41" s="381"/>
      <c r="T41" s="201"/>
      <c r="U41" s="201"/>
      <c r="V41" s="201"/>
      <c r="W41" s="201"/>
    </row>
    <row r="42" spans="5:23" x14ac:dyDescent="0.3">
      <c r="E42" s="162"/>
      <c r="F42" s="162"/>
      <c r="H42" s="162"/>
      <c r="I42" s="162"/>
      <c r="L42" s="382"/>
      <c r="M42" s="382"/>
      <c r="N42" s="382"/>
      <c r="O42" s="382"/>
      <c r="T42" s="201"/>
      <c r="U42" s="201"/>
      <c r="V42" s="201"/>
      <c r="W42" s="201"/>
    </row>
    <row r="43" spans="5:23" x14ac:dyDescent="0.3">
      <c r="E43" s="162"/>
      <c r="F43" s="162"/>
      <c r="H43" s="162"/>
      <c r="I43" s="162"/>
      <c r="L43" s="382"/>
      <c r="M43" s="382"/>
      <c r="N43" s="382"/>
      <c r="O43" s="382"/>
      <c r="T43" s="201"/>
      <c r="U43" s="201"/>
      <c r="V43" s="201"/>
      <c r="W43" s="201"/>
    </row>
    <row r="44" spans="5:23" x14ac:dyDescent="0.3">
      <c r="E44" s="162"/>
      <c r="F44" s="162"/>
      <c r="H44" s="162"/>
      <c r="I44" s="162"/>
      <c r="L44" s="382"/>
      <c r="M44" s="382"/>
      <c r="N44" s="382"/>
      <c r="O44" s="382"/>
      <c r="T44" s="201"/>
      <c r="U44" s="201"/>
      <c r="V44" s="201"/>
      <c r="W44" s="201"/>
    </row>
    <row r="45" spans="5:23" x14ac:dyDescent="0.3">
      <c r="E45" s="162"/>
      <c r="F45" s="162"/>
      <c r="H45" s="162"/>
      <c r="I45" s="162"/>
      <c r="L45" s="382"/>
      <c r="M45" s="382"/>
      <c r="N45" s="382"/>
      <c r="O45" s="382"/>
      <c r="T45" s="201"/>
      <c r="U45" s="201"/>
      <c r="V45" s="201"/>
      <c r="W45" s="201"/>
    </row>
    <row r="46" spans="5:23" x14ac:dyDescent="0.3">
      <c r="E46" s="162"/>
      <c r="F46" s="162"/>
      <c r="H46" s="162"/>
      <c r="I46" s="162"/>
      <c r="L46" s="382"/>
      <c r="M46" s="382"/>
      <c r="N46" s="382"/>
      <c r="O46" s="382"/>
      <c r="T46" s="201"/>
      <c r="U46" s="201"/>
      <c r="V46" s="201"/>
      <c r="W46" s="201"/>
    </row>
    <row r="47" spans="5:23" x14ac:dyDescent="0.3">
      <c r="E47" s="162"/>
      <c r="F47" s="162"/>
      <c r="H47" s="162"/>
      <c r="I47" s="162"/>
      <c r="L47" s="382"/>
      <c r="M47" s="382"/>
      <c r="N47" s="382"/>
      <c r="O47" s="382"/>
      <c r="R47" s="381"/>
      <c r="T47" s="201"/>
      <c r="U47" s="201"/>
      <c r="V47" s="201"/>
      <c r="W47" s="201"/>
    </row>
    <row r="48" spans="5:23" x14ac:dyDescent="0.3">
      <c r="T48" s="201"/>
      <c r="U48" s="201"/>
      <c r="V48" s="201"/>
      <c r="W48" s="201"/>
    </row>
    <row r="49" spans="20:23" x14ac:dyDescent="0.3">
      <c r="T49" s="201"/>
      <c r="U49" s="201"/>
      <c r="V49" s="201"/>
      <c r="W49" s="201"/>
    </row>
    <row r="50" spans="20:23" x14ac:dyDescent="0.3">
      <c r="T50" s="201"/>
      <c r="U50" s="201"/>
      <c r="V50" s="201"/>
      <c r="W50" s="201"/>
    </row>
    <row r="51" spans="20:23" x14ac:dyDescent="0.3">
      <c r="T51" s="201"/>
      <c r="U51" s="201"/>
      <c r="V51" s="201"/>
      <c r="W51" s="201"/>
    </row>
    <row r="52" spans="20:23" x14ac:dyDescent="0.3">
      <c r="T52" s="201"/>
      <c r="U52" s="201"/>
      <c r="V52" s="201"/>
      <c r="W52" s="201"/>
    </row>
    <row r="53" spans="20:23" x14ac:dyDescent="0.3">
      <c r="T53" s="201"/>
      <c r="U53" s="201"/>
      <c r="V53" s="201"/>
      <c r="W53" s="201"/>
    </row>
    <row r="54" spans="20:23" x14ac:dyDescent="0.3">
      <c r="T54" s="201"/>
      <c r="U54" s="201"/>
      <c r="V54" s="201"/>
      <c r="W54" s="201"/>
    </row>
    <row r="55" spans="20:23" x14ac:dyDescent="0.3">
      <c r="T55" s="201"/>
      <c r="U55" s="201"/>
      <c r="V55" s="201"/>
      <c r="W55" s="201"/>
    </row>
    <row r="56" spans="20:23" x14ac:dyDescent="0.3">
      <c r="T56" s="201"/>
      <c r="U56" s="201"/>
      <c r="V56" s="201"/>
      <c r="W56" s="201"/>
    </row>
    <row r="57" spans="20:23" x14ac:dyDescent="0.3">
      <c r="T57" s="201"/>
      <c r="U57" s="201"/>
      <c r="V57" s="201"/>
      <c r="W57" s="201"/>
    </row>
    <row r="58" spans="20:23" x14ac:dyDescent="0.3">
      <c r="T58" s="201"/>
      <c r="U58" s="201"/>
      <c r="V58" s="201"/>
      <c r="W58" s="201"/>
    </row>
    <row r="59" spans="20:23" x14ac:dyDescent="0.3">
      <c r="T59" s="201"/>
      <c r="U59" s="201"/>
      <c r="V59" s="201"/>
      <c r="W59" s="201"/>
    </row>
    <row r="60" spans="20:23" x14ac:dyDescent="0.3">
      <c r="T60" s="201"/>
      <c r="U60" s="201"/>
      <c r="V60" s="201"/>
      <c r="W60" s="201"/>
    </row>
    <row r="61" spans="20:23" x14ac:dyDescent="0.3">
      <c r="T61" s="201"/>
      <c r="U61" s="201"/>
      <c r="V61" s="201"/>
      <c r="W61" s="201"/>
    </row>
    <row r="62" spans="20:23" x14ac:dyDescent="0.3">
      <c r="T62" s="201"/>
      <c r="U62" s="201"/>
      <c r="V62" s="201"/>
      <c r="W62" s="201"/>
    </row>
    <row r="63" spans="20:23" x14ac:dyDescent="0.3">
      <c r="T63" s="201"/>
      <c r="U63" s="201"/>
      <c r="V63" s="201"/>
      <c r="W63" s="201"/>
    </row>
    <row r="64" spans="20:23" x14ac:dyDescent="0.3">
      <c r="T64" s="201"/>
      <c r="U64" s="201"/>
      <c r="V64" s="201"/>
      <c r="W64" s="201"/>
    </row>
    <row r="65" spans="20:23" x14ac:dyDescent="0.3">
      <c r="T65" s="201"/>
      <c r="U65" s="201"/>
      <c r="V65" s="201"/>
      <c r="W65" s="201"/>
    </row>
    <row r="66" spans="20:23" x14ac:dyDescent="0.3">
      <c r="T66" s="201"/>
      <c r="U66" s="201"/>
      <c r="V66" s="201"/>
      <c r="W66" s="201"/>
    </row>
    <row r="67" spans="20:23" x14ac:dyDescent="0.3">
      <c r="T67" s="201"/>
      <c r="U67" s="201"/>
      <c r="V67" s="201"/>
      <c r="W67" s="201"/>
    </row>
    <row r="68" spans="20:23" x14ac:dyDescent="0.3">
      <c r="T68" s="201"/>
      <c r="U68" s="201"/>
      <c r="V68" s="201"/>
      <c r="W68" s="201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55" zoomScaleNormal="55" workbookViewId="0"/>
  </sheetViews>
  <sheetFormatPr baseColWidth="10" defaultColWidth="11.5546875" defaultRowHeight="13.2" x14ac:dyDescent="0.25"/>
  <cols>
    <col min="1" max="1" width="3.109375" style="1" customWidth="1"/>
    <col min="2" max="2" width="27.2187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301" customWidth="1"/>
    <col min="11" max="11" width="24.88671875" style="301" customWidth="1"/>
    <col min="12" max="12" width="21" style="301" bestFit="1" customWidth="1"/>
    <col min="13" max="13" width="6.44140625" style="301" bestFit="1" customWidth="1"/>
    <col min="14" max="16" width="11.5546875" style="301"/>
    <col min="17" max="20" width="11.5546875" style="204"/>
    <col min="21" max="16384" width="11.5546875" style="1"/>
  </cols>
  <sheetData>
    <row r="1" spans="1:20" ht="75" customHeight="1" x14ac:dyDescent="0.25">
      <c r="B1" s="463" t="s">
        <v>210</v>
      </c>
      <c r="C1" s="464"/>
      <c r="D1" s="464"/>
      <c r="E1" s="464"/>
      <c r="F1" s="465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66</v>
      </c>
      <c r="F4" s="132" t="s">
        <v>67</v>
      </c>
      <c r="G4" s="313" t="s">
        <v>68</v>
      </c>
      <c r="H4" s="45"/>
      <c r="I4" s="116"/>
      <c r="J4" s="387"/>
      <c r="K4" s="387"/>
      <c r="L4" s="387"/>
      <c r="M4" s="387"/>
      <c r="N4" s="387"/>
      <c r="O4" s="387"/>
      <c r="P4" s="387"/>
      <c r="Q4" s="386"/>
      <c r="R4" s="386"/>
      <c r="S4" s="386"/>
      <c r="T4" s="386"/>
    </row>
    <row r="5" spans="1:20" s="46" customFormat="1" ht="17.399999999999999" customHeight="1" x14ac:dyDescent="0.9">
      <c r="B5" s="111"/>
      <c r="C5" s="122" t="s">
        <v>69</v>
      </c>
      <c r="D5" s="147">
        <v>13940992.27</v>
      </c>
      <c r="E5" s="147">
        <v>31498934.68</v>
      </c>
      <c r="F5" s="147">
        <f>SUM(D5:E5)</f>
        <v>45439926.950000003</v>
      </c>
      <c r="G5" s="123">
        <f>D5/F5</f>
        <v>0.30680049915881297</v>
      </c>
      <c r="H5" s="117"/>
      <c r="I5" s="118"/>
      <c r="J5" s="387"/>
      <c r="K5" s="387"/>
      <c r="L5" s="387"/>
      <c r="M5" s="387"/>
      <c r="N5" s="387"/>
      <c r="O5" s="387"/>
      <c r="P5" s="387"/>
      <c r="Q5" s="386"/>
      <c r="R5" s="386"/>
      <c r="S5" s="386"/>
      <c r="T5" s="386"/>
    </row>
    <row r="6" spans="1:20" s="46" customFormat="1" ht="17.399999999999999" customHeight="1" x14ac:dyDescent="0.9">
      <c r="B6" s="111"/>
      <c r="C6" s="122" t="s">
        <v>12</v>
      </c>
      <c r="D6" s="147">
        <f>+D7-D5</f>
        <v>6446559452.5099993</v>
      </c>
      <c r="E6" s="147">
        <v>7477637373.1099997</v>
      </c>
      <c r="F6" s="147">
        <f>SUM(D6:E6)</f>
        <v>13924196825.619999</v>
      </c>
      <c r="G6" s="123">
        <f t="shared" ref="G6:G7" si="0">D6/F6</f>
        <v>0.46297531794785979</v>
      </c>
      <c r="H6" s="117"/>
      <c r="I6" s="118"/>
      <c r="J6" s="387"/>
      <c r="K6" s="388"/>
      <c r="L6" s="388"/>
      <c r="M6" s="387"/>
      <c r="N6" s="387"/>
      <c r="O6" s="387"/>
      <c r="P6" s="387"/>
      <c r="Q6" s="386"/>
      <c r="R6" s="386"/>
      <c r="S6" s="386"/>
      <c r="T6" s="386"/>
    </row>
    <row r="7" spans="1:20" s="46" customFormat="1" ht="17.399999999999999" customHeight="1" x14ac:dyDescent="0.9">
      <c r="B7" s="111"/>
      <c r="C7" s="122" t="s">
        <v>13</v>
      </c>
      <c r="D7" s="147">
        <v>6460500444.7799997</v>
      </c>
      <c r="E7" s="147">
        <v>7509136307.789999</v>
      </c>
      <c r="F7" s="147">
        <f>SUM(F5:F6)</f>
        <v>13969636752.57</v>
      </c>
      <c r="G7" s="123">
        <f t="shared" si="0"/>
        <v>0.46246731817070752</v>
      </c>
      <c r="H7" s="45"/>
      <c r="I7" s="118"/>
      <c r="J7" s="387"/>
      <c r="K7" s="388"/>
      <c r="L7" s="389" t="s">
        <v>70</v>
      </c>
      <c r="M7" s="387"/>
      <c r="N7" s="387"/>
      <c r="O7" s="387"/>
      <c r="P7" s="387"/>
      <c r="Q7" s="386"/>
      <c r="R7" s="386"/>
      <c r="S7" s="386"/>
      <c r="T7" s="386"/>
    </row>
    <row r="8" spans="1:20" ht="19.8" customHeight="1" x14ac:dyDescent="0.55000000000000004">
      <c r="B8" s="112"/>
      <c r="C8" s="113"/>
      <c r="D8" s="314"/>
      <c r="E8" s="314"/>
      <c r="F8" s="114"/>
      <c r="G8" s="121"/>
      <c r="H8" s="119"/>
      <c r="I8" s="120"/>
      <c r="K8" s="390" t="s">
        <v>71</v>
      </c>
      <c r="L8" s="391">
        <f>+D5</f>
        <v>13940992.27</v>
      </c>
      <c r="M8" s="392">
        <f>+L8/L10</f>
        <v>0.30680049915881297</v>
      </c>
    </row>
    <row r="9" spans="1:20" ht="7.8" customHeight="1" x14ac:dyDescent="0.25">
      <c r="B9" s="124"/>
      <c r="D9" s="2"/>
      <c r="I9" s="125"/>
      <c r="K9" s="302" t="s">
        <v>72</v>
      </c>
      <c r="L9" s="303">
        <f>+E5</f>
        <v>31498934.68</v>
      </c>
      <c r="M9" s="304">
        <f>+L9/L10</f>
        <v>0.69319950084118698</v>
      </c>
    </row>
    <row r="10" spans="1:20" x14ac:dyDescent="0.25">
      <c r="B10" s="105"/>
      <c r="I10" s="115"/>
      <c r="K10" s="305"/>
      <c r="L10" s="306">
        <f>+F5</f>
        <v>45439926.950000003</v>
      </c>
      <c r="M10" s="304">
        <v>0.99999999999999989</v>
      </c>
    </row>
    <row r="11" spans="1:20" ht="12" customHeight="1" x14ac:dyDescent="0.25">
      <c r="B11" s="105"/>
      <c r="I11" s="115"/>
      <c r="K11" s="305"/>
      <c r="L11" s="305"/>
      <c r="M11" s="307"/>
    </row>
    <row r="12" spans="1:20" ht="12" customHeight="1" x14ac:dyDescent="0.25">
      <c r="B12" s="105"/>
      <c r="I12" s="115"/>
      <c r="K12" s="305"/>
      <c r="L12" s="308" t="s">
        <v>73</v>
      </c>
    </row>
    <row r="13" spans="1:20" ht="12" customHeight="1" x14ac:dyDescent="0.25">
      <c r="B13" s="105"/>
      <c r="I13" s="115"/>
      <c r="K13" s="302" t="s">
        <v>71</v>
      </c>
      <c r="L13" s="309">
        <f>+D6</f>
        <v>6446559452.5099993</v>
      </c>
      <c r="M13" s="304">
        <f>+L13/L15</f>
        <v>0.46297531794785979</v>
      </c>
    </row>
    <row r="14" spans="1:20" ht="12" customHeight="1" x14ac:dyDescent="0.25">
      <c r="B14" s="105"/>
      <c r="I14" s="115"/>
      <c r="K14" s="302" t="s">
        <v>72</v>
      </c>
      <c r="L14" s="309">
        <f>+E6</f>
        <v>7477637373.1099997</v>
      </c>
      <c r="M14" s="304">
        <f>+L14/L15</f>
        <v>0.53702468205214016</v>
      </c>
    </row>
    <row r="15" spans="1:20" ht="12" customHeight="1" x14ac:dyDescent="0.25">
      <c r="B15" s="105"/>
      <c r="I15" s="115"/>
      <c r="K15" s="305"/>
      <c r="L15" s="310">
        <f>+F6</f>
        <v>13924196825.619999</v>
      </c>
      <c r="M15" s="304">
        <v>1</v>
      </c>
    </row>
    <row r="16" spans="1:20" ht="12" customHeight="1" x14ac:dyDescent="0.25">
      <c r="B16" s="105"/>
      <c r="I16" s="115"/>
      <c r="J16" s="393"/>
      <c r="K16" s="305"/>
      <c r="L16" s="305"/>
    </row>
    <row r="17" spans="2:20" ht="12" customHeight="1" x14ac:dyDescent="0.25">
      <c r="B17" s="105"/>
      <c r="I17" s="115"/>
      <c r="K17" s="305"/>
      <c r="L17" s="308" t="s">
        <v>13</v>
      </c>
    </row>
    <row r="18" spans="2:20" ht="12" customHeight="1" x14ac:dyDescent="0.25">
      <c r="B18" s="105"/>
      <c r="I18" s="115"/>
      <c r="K18" s="302" t="s">
        <v>71</v>
      </c>
      <c r="L18" s="306">
        <f>+D7</f>
        <v>6460500444.7799997</v>
      </c>
      <c r="M18" s="304">
        <f>+L18/L20</f>
        <v>0.46246731817070752</v>
      </c>
    </row>
    <row r="19" spans="2:20" ht="12" customHeight="1" x14ac:dyDescent="0.25">
      <c r="B19" s="105"/>
      <c r="I19" s="115"/>
      <c r="K19" s="302" t="s">
        <v>72</v>
      </c>
      <c r="L19" s="306">
        <f>+E7</f>
        <v>7509136307.789999</v>
      </c>
      <c r="M19" s="304">
        <f>+L19/L20</f>
        <v>0.53753268182929237</v>
      </c>
    </row>
    <row r="20" spans="2:20" ht="12" customHeight="1" x14ac:dyDescent="0.25">
      <c r="B20" s="105"/>
      <c r="I20" s="115"/>
      <c r="K20" s="305"/>
      <c r="L20" s="306">
        <f>+F7</f>
        <v>13969636752.57</v>
      </c>
      <c r="M20" s="304">
        <v>1</v>
      </c>
    </row>
    <row r="21" spans="2:20" ht="12" customHeight="1" x14ac:dyDescent="0.25">
      <c r="B21" s="105"/>
      <c r="I21" s="115"/>
      <c r="K21" s="305"/>
      <c r="L21" s="305"/>
    </row>
    <row r="22" spans="2:20" ht="12" customHeight="1" x14ac:dyDescent="0.25">
      <c r="B22" s="105"/>
      <c r="I22" s="115"/>
      <c r="K22" s="305"/>
      <c r="L22" s="305"/>
    </row>
    <row r="23" spans="2:20" ht="12" customHeight="1" x14ac:dyDescent="0.25">
      <c r="B23" s="105"/>
      <c r="I23" s="115"/>
      <c r="K23" s="305"/>
      <c r="L23" s="305"/>
    </row>
    <row r="24" spans="2:20" ht="34.5" customHeight="1" x14ac:dyDescent="0.25">
      <c r="B24" s="105"/>
      <c r="I24" s="115"/>
      <c r="K24" s="305"/>
      <c r="L24" s="305"/>
    </row>
    <row r="25" spans="2:20" ht="12" customHeight="1" x14ac:dyDescent="0.25">
      <c r="B25" s="105"/>
      <c r="I25" s="115"/>
      <c r="K25" s="305"/>
      <c r="L25" s="305"/>
    </row>
    <row r="26" spans="2:20" ht="12" customHeight="1" x14ac:dyDescent="0.25">
      <c r="B26" s="105"/>
      <c r="I26" s="115"/>
      <c r="K26" s="305"/>
      <c r="L26" s="305"/>
    </row>
    <row r="27" spans="2:20" ht="9.75" customHeight="1" x14ac:dyDescent="0.25">
      <c r="B27" s="105"/>
      <c r="I27" s="115"/>
      <c r="K27" s="305"/>
      <c r="L27" s="305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305"/>
      <c r="L28" s="305"/>
    </row>
    <row r="29" spans="2:20" ht="16.5" customHeight="1" x14ac:dyDescent="0.25">
      <c r="B29" s="124"/>
      <c r="I29" s="125"/>
      <c r="K29" s="305"/>
      <c r="L29" s="305"/>
    </row>
    <row r="30" spans="2:20" ht="21.75" customHeight="1" x14ac:dyDescent="0.25">
      <c r="B30" s="105"/>
      <c r="C30" s="462" t="s">
        <v>74</v>
      </c>
      <c r="D30" s="462"/>
      <c r="E30" s="462"/>
      <c r="F30" s="462"/>
      <c r="G30" s="462"/>
      <c r="I30" s="115"/>
      <c r="K30" s="305"/>
      <c r="L30" s="305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301"/>
      <c r="K31" s="305"/>
      <c r="L31" s="305"/>
      <c r="M31" s="301"/>
      <c r="N31" s="301"/>
      <c r="O31" s="301"/>
      <c r="P31" s="301"/>
      <c r="Q31" s="204"/>
      <c r="R31" s="204"/>
      <c r="S31" s="204"/>
      <c r="T31" s="204"/>
    </row>
    <row r="32" spans="2:20" ht="36" customHeight="1" x14ac:dyDescent="0.35">
      <c r="B32" s="105"/>
      <c r="C32" s="137"/>
      <c r="D32" s="144" t="s">
        <v>10</v>
      </c>
      <c r="E32" s="143" t="s">
        <v>66</v>
      </c>
      <c r="F32" s="143" t="s">
        <v>75</v>
      </c>
      <c r="G32" s="384" t="s">
        <v>76</v>
      </c>
      <c r="I32" s="115"/>
      <c r="K32" s="305" t="s">
        <v>70</v>
      </c>
      <c r="L32" s="305"/>
    </row>
    <row r="33" spans="2:20" s="3" customFormat="1" ht="19.2" customHeight="1" x14ac:dyDescent="0.25">
      <c r="B33" s="128"/>
      <c r="C33" s="141" t="s">
        <v>69</v>
      </c>
      <c r="D33" s="146">
        <f>+D5</f>
        <v>13940992.27</v>
      </c>
      <c r="E33" s="146">
        <f>+E5</f>
        <v>31498934.68</v>
      </c>
      <c r="F33" s="146">
        <f>SUM(D33:E33)</f>
        <v>45439926.950000003</v>
      </c>
      <c r="G33" s="142">
        <f>D33/F33</f>
        <v>0.30680049915881297</v>
      </c>
      <c r="H33" s="43"/>
      <c r="I33" s="129"/>
      <c r="J33" s="301"/>
      <c r="K33" s="302" t="s">
        <v>200</v>
      </c>
      <c r="L33" s="306">
        <f>+D33</f>
        <v>13940992.27</v>
      </c>
      <c r="M33" s="394">
        <f>+L33/L35</f>
        <v>0.30680049915881297</v>
      </c>
      <c r="N33" s="301"/>
      <c r="O33" s="301"/>
      <c r="P33" s="301"/>
      <c r="Q33" s="204"/>
      <c r="R33" s="204"/>
      <c r="S33" s="204"/>
      <c r="T33" s="204"/>
    </row>
    <row r="34" spans="2:20" s="3" customFormat="1" ht="19.2" customHeight="1" x14ac:dyDescent="0.25">
      <c r="B34" s="128"/>
      <c r="C34" s="141" t="s">
        <v>12</v>
      </c>
      <c r="D34" s="146">
        <f>+D35-D33</f>
        <v>2912731668.605001</v>
      </c>
      <c r="E34" s="146">
        <f>+E35-E33</f>
        <v>3442832289.7877531</v>
      </c>
      <c r="F34" s="146">
        <f>SUM(D34:E34)</f>
        <v>6355563958.3927536</v>
      </c>
      <c r="G34" s="142">
        <f t="shared" ref="G34:G35" si="1">D34/F34</f>
        <v>0.45829633493950334</v>
      </c>
      <c r="H34" s="43"/>
      <c r="I34" s="129"/>
      <c r="J34" s="301"/>
      <c r="K34" s="302" t="s">
        <v>72</v>
      </c>
      <c r="L34" s="306">
        <f>+E33</f>
        <v>31498934.68</v>
      </c>
      <c r="M34" s="304">
        <f>+L34/L35</f>
        <v>0.69319950084118698</v>
      </c>
      <c r="N34" s="301"/>
      <c r="O34" s="301"/>
      <c r="P34" s="301"/>
      <c r="Q34" s="204"/>
      <c r="R34" s="204"/>
      <c r="S34" s="204"/>
      <c r="T34" s="204"/>
    </row>
    <row r="35" spans="2:20" s="3" customFormat="1" ht="19.2" customHeight="1" x14ac:dyDescent="0.25">
      <c r="B35" s="128"/>
      <c r="C35" s="141" t="s">
        <v>13</v>
      </c>
      <c r="D35" s="146">
        <f>+'CV Año'!L54/2</f>
        <v>2926672660.875001</v>
      </c>
      <c r="E35" s="146">
        <f>3124921935+'Total Mensual'!D44</f>
        <v>3474331224.4677529</v>
      </c>
      <c r="F35" s="146">
        <f>SUM(F33:F34)</f>
        <v>6401003885.3427534</v>
      </c>
      <c r="G35" s="142">
        <f t="shared" si="1"/>
        <v>0.45722088492659724</v>
      </c>
      <c r="H35" s="42"/>
      <c r="I35" s="129"/>
      <c r="J35" s="301"/>
      <c r="K35" s="395"/>
      <c r="L35" s="306">
        <f>SUM(L33:L34)</f>
        <v>45439926.950000003</v>
      </c>
      <c r="M35" s="304">
        <v>1</v>
      </c>
      <c r="N35" s="301"/>
      <c r="O35" s="301"/>
      <c r="P35" s="301"/>
      <c r="Q35" s="204"/>
      <c r="R35" s="204"/>
      <c r="S35" s="204"/>
      <c r="T35" s="204"/>
    </row>
    <row r="36" spans="2:20" ht="19.2" customHeight="1" x14ac:dyDescent="0.4">
      <c r="B36" s="105"/>
      <c r="D36" s="314"/>
      <c r="E36" s="314"/>
      <c r="I36" s="115"/>
      <c r="K36" s="396"/>
      <c r="L36" s="396"/>
      <c r="M36" s="307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305"/>
      <c r="L37" s="305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305" t="s">
        <v>73</v>
      </c>
      <c r="L38" s="305"/>
    </row>
    <row r="39" spans="2:20" x14ac:dyDescent="0.25">
      <c r="B39" s="124"/>
      <c r="H39" s="130"/>
      <c r="I39" s="125"/>
      <c r="K39" s="302" t="s">
        <v>71</v>
      </c>
      <c r="L39" s="306">
        <f>+D34</f>
        <v>2912731668.605001</v>
      </c>
      <c r="M39" s="304">
        <f>+L39/L41</f>
        <v>0.45829633493950334</v>
      </c>
    </row>
    <row r="40" spans="2:20" ht="12" customHeight="1" x14ac:dyDescent="0.25">
      <c r="B40" s="105"/>
      <c r="I40" s="115"/>
      <c r="K40" s="302" t="s">
        <v>72</v>
      </c>
      <c r="L40" s="306">
        <f>+E34</f>
        <v>3442832289.7877531</v>
      </c>
      <c r="M40" s="304">
        <f>+L40/L41</f>
        <v>0.54170366506049672</v>
      </c>
    </row>
    <row r="41" spans="2:20" ht="12" customHeight="1" x14ac:dyDescent="0.25">
      <c r="B41" s="105"/>
      <c r="I41" s="115"/>
      <c r="K41" s="305"/>
      <c r="L41" s="306">
        <f>SUM(L39:L40)</f>
        <v>6355563958.3927536</v>
      </c>
      <c r="M41" s="304">
        <v>1</v>
      </c>
    </row>
    <row r="42" spans="2:20" ht="12" customHeight="1" x14ac:dyDescent="0.25">
      <c r="B42" s="105"/>
      <c r="I42" s="115"/>
      <c r="K42" s="305"/>
      <c r="L42" s="305"/>
    </row>
    <row r="43" spans="2:20" ht="12" customHeight="1" x14ac:dyDescent="0.25">
      <c r="B43" s="105"/>
      <c r="I43" s="115"/>
      <c r="K43" s="305" t="s">
        <v>13</v>
      </c>
      <c r="L43" s="305"/>
    </row>
    <row r="44" spans="2:20" ht="12" customHeight="1" x14ac:dyDescent="0.25">
      <c r="B44" s="105"/>
      <c r="I44" s="115"/>
      <c r="K44" s="302" t="s">
        <v>71</v>
      </c>
      <c r="L44" s="306">
        <f>+D35</f>
        <v>2926672660.875001</v>
      </c>
      <c r="M44" s="304">
        <f>+L44/L46</f>
        <v>0.45722088492659718</v>
      </c>
    </row>
    <row r="45" spans="2:20" ht="12" customHeight="1" x14ac:dyDescent="0.25">
      <c r="B45" s="105"/>
      <c r="I45" s="115"/>
      <c r="J45" s="393"/>
      <c r="K45" s="302" t="s">
        <v>72</v>
      </c>
      <c r="L45" s="306">
        <f>+E35</f>
        <v>3474331224.4677529</v>
      </c>
      <c r="M45" s="304">
        <f>+L45/L46</f>
        <v>0.54277911507340271</v>
      </c>
    </row>
    <row r="46" spans="2:20" ht="12" customHeight="1" x14ac:dyDescent="0.25">
      <c r="B46" s="105"/>
      <c r="I46" s="115"/>
      <c r="K46" s="305"/>
      <c r="L46" s="306">
        <f>SUM(L44:L45)</f>
        <v>6401003885.3427544</v>
      </c>
      <c r="M46" s="304">
        <v>1</v>
      </c>
    </row>
    <row r="47" spans="2:20" ht="12" customHeight="1" x14ac:dyDescent="0.25">
      <c r="B47" s="105"/>
      <c r="I47" s="115"/>
      <c r="K47" s="305"/>
      <c r="L47" s="305"/>
    </row>
    <row r="48" spans="2:20" ht="12" customHeight="1" x14ac:dyDescent="0.25">
      <c r="B48" s="105"/>
      <c r="I48" s="115"/>
      <c r="K48" s="305"/>
      <c r="L48" s="305"/>
    </row>
    <row r="49" spans="2:20" ht="12" customHeight="1" x14ac:dyDescent="0.25">
      <c r="B49" s="105"/>
      <c r="I49" s="115"/>
      <c r="K49" s="305"/>
      <c r="L49" s="305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301"/>
      <c r="K59" s="301"/>
      <c r="L59" s="301"/>
      <c r="M59" s="301"/>
      <c r="N59" s="301"/>
      <c r="O59" s="301"/>
      <c r="P59" s="301"/>
      <c r="Q59" s="204"/>
      <c r="R59" s="204"/>
      <c r="S59" s="204"/>
      <c r="T59" s="204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59" t="s">
        <v>77</v>
      </c>
      <c r="C65" s="460"/>
      <c r="D65" s="460"/>
      <c r="E65" s="460"/>
      <c r="F65" s="460"/>
      <c r="G65" s="460"/>
      <c r="H65" s="460"/>
      <c r="I65" s="461"/>
      <c r="J65" s="387"/>
      <c r="K65" s="387"/>
      <c r="L65" s="387"/>
      <c r="M65" s="387"/>
      <c r="N65" s="387"/>
      <c r="O65" s="387"/>
      <c r="P65" s="387"/>
      <c r="Q65" s="386"/>
      <c r="R65" s="386"/>
      <c r="S65" s="386"/>
      <c r="T65" s="386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O61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33" customWidth="1"/>
    <col min="2" max="2" width="5.109375" style="333" customWidth="1"/>
    <col min="3" max="3" width="79.33203125" style="333" customWidth="1"/>
    <col min="4" max="4" width="30.109375" style="333" bestFit="1" customWidth="1"/>
    <col min="5" max="5" width="15.6640625" style="333" bestFit="1" customWidth="1"/>
    <col min="6" max="6" width="22.88671875" style="333" bestFit="1" customWidth="1"/>
    <col min="7" max="7" width="15.44140625" style="333" bestFit="1" customWidth="1"/>
    <col min="8" max="8" width="29.5546875" style="333" bestFit="1" customWidth="1"/>
    <col min="9" max="9" width="15.44140625" style="333" bestFit="1" customWidth="1"/>
    <col min="10" max="10" width="27.109375" style="333" bestFit="1" customWidth="1"/>
    <col min="11" max="11" width="15.44140625" style="333" bestFit="1" customWidth="1"/>
    <col min="12" max="12" width="30.109375" style="333" bestFit="1" customWidth="1"/>
    <col min="13" max="13" width="15.6640625" style="333" bestFit="1" customWidth="1"/>
    <col min="14" max="14" width="22.33203125" style="333" bestFit="1" customWidth="1"/>
    <col min="15" max="15" width="23.44140625" style="333" bestFit="1" customWidth="1"/>
    <col min="16" max="16" width="4.109375" style="333" customWidth="1"/>
    <col min="17" max="16384" width="11.44140625" style="333"/>
  </cols>
  <sheetData>
    <row r="1" spans="1:15" ht="77.25" customHeight="1" x14ac:dyDescent="0.3">
      <c r="A1" s="333" t="s">
        <v>194</v>
      </c>
      <c r="B1" s="466" t="s">
        <v>205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332"/>
    </row>
    <row r="2" spans="1:15" x14ac:dyDescent="0.3">
      <c r="C2" s="334"/>
      <c r="I2" s="335"/>
    </row>
    <row r="3" spans="1:15" ht="31.95" customHeight="1" x14ac:dyDescent="0.3">
      <c r="B3" s="468" t="s">
        <v>147</v>
      </c>
      <c r="C3" s="468"/>
      <c r="D3" s="469" t="s">
        <v>148</v>
      </c>
      <c r="E3" s="469" t="s">
        <v>78</v>
      </c>
      <c r="F3" s="469" t="s">
        <v>149</v>
      </c>
      <c r="G3" s="469" t="s">
        <v>78</v>
      </c>
      <c r="H3" s="469" t="s">
        <v>150</v>
      </c>
      <c r="I3" s="469" t="s">
        <v>78</v>
      </c>
      <c r="J3" s="469" t="s">
        <v>151</v>
      </c>
      <c r="K3" s="469" t="s">
        <v>78</v>
      </c>
      <c r="L3" s="469" t="s">
        <v>152</v>
      </c>
      <c r="M3" s="469" t="s">
        <v>78</v>
      </c>
      <c r="N3" s="469" t="s">
        <v>153</v>
      </c>
      <c r="O3" s="469" t="s">
        <v>154</v>
      </c>
    </row>
    <row r="4" spans="1:15" ht="27.6" customHeight="1" x14ac:dyDescent="0.3">
      <c r="B4" s="468"/>
      <c r="C4" s="468"/>
      <c r="D4" s="469"/>
      <c r="E4" s="469"/>
      <c r="F4" s="470"/>
      <c r="G4" s="469"/>
      <c r="H4" s="469"/>
      <c r="I4" s="469"/>
      <c r="J4" s="469"/>
      <c r="K4" s="469"/>
      <c r="L4" s="469" t="s">
        <v>155</v>
      </c>
      <c r="M4" s="469"/>
      <c r="N4" s="469" t="s">
        <v>156</v>
      </c>
      <c r="O4" s="469" t="s">
        <v>157</v>
      </c>
    </row>
    <row r="5" spans="1:15" ht="15.6" customHeight="1" x14ac:dyDescent="0.3">
      <c r="B5" s="468"/>
      <c r="C5" s="468"/>
      <c r="D5" s="469"/>
      <c r="E5" s="469"/>
      <c r="F5" s="470"/>
      <c r="G5" s="469"/>
      <c r="H5" s="469"/>
      <c r="I5" s="469"/>
      <c r="J5" s="469"/>
      <c r="K5" s="469"/>
      <c r="L5" s="469"/>
      <c r="M5" s="469"/>
      <c r="N5" s="469"/>
      <c r="O5" s="469"/>
    </row>
    <row r="6" spans="1:15" s="341" customFormat="1" ht="26.4" x14ac:dyDescent="0.3">
      <c r="B6" s="336">
        <v>1</v>
      </c>
      <c r="C6" s="337" t="s">
        <v>158</v>
      </c>
      <c r="D6" s="338">
        <v>36382542.469999999</v>
      </c>
      <c r="E6" s="339">
        <f>D6/$D$53</f>
        <v>2.6072734465721861E-2</v>
      </c>
      <c r="F6" s="404">
        <v>0</v>
      </c>
      <c r="G6" s="339">
        <f>F6/$F$53</f>
        <v>0</v>
      </c>
      <c r="H6" s="338">
        <v>23578925.559999999</v>
      </c>
      <c r="I6" s="339">
        <f>H6/$H$53</f>
        <v>2.419566586831982E-2</v>
      </c>
      <c r="J6" s="338">
        <v>12803616.91</v>
      </c>
      <c r="K6" s="339">
        <f>J6/$J$53</f>
        <v>3.0662065462985343E-2</v>
      </c>
      <c r="L6" s="338">
        <v>23707005.84</v>
      </c>
      <c r="M6" s="339">
        <f>L6/$L$53</f>
        <v>2.8879754631098539E-2</v>
      </c>
      <c r="N6" s="338">
        <v>60945.08</v>
      </c>
      <c r="O6" s="340">
        <v>172</v>
      </c>
    </row>
    <row r="7" spans="1:15" s="341" customFormat="1" ht="26.4" x14ac:dyDescent="0.3">
      <c r="B7" s="342">
        <v>2</v>
      </c>
      <c r="C7" s="343" t="s">
        <v>159</v>
      </c>
      <c r="D7" s="338">
        <v>0</v>
      </c>
      <c r="E7" s="339">
        <f t="shared" ref="E7:E34" si="0">D7/$D$53</f>
        <v>0</v>
      </c>
      <c r="F7" s="405">
        <v>0</v>
      </c>
      <c r="G7" s="339">
        <f t="shared" ref="G7:G34" si="1">F7/$F$53</f>
        <v>0</v>
      </c>
      <c r="H7" s="344">
        <v>0</v>
      </c>
      <c r="I7" s="339">
        <f t="shared" ref="I7:I34" si="2">H7/$H$53</f>
        <v>0</v>
      </c>
      <c r="J7" s="344">
        <v>0</v>
      </c>
      <c r="K7" s="339">
        <f t="shared" ref="K7:K34" si="3">J7/$J$53</f>
        <v>0</v>
      </c>
      <c r="L7" s="344">
        <v>0</v>
      </c>
      <c r="M7" s="339">
        <f t="shared" ref="M7:M34" si="4">L7/$L$53</f>
        <v>0</v>
      </c>
      <c r="N7" s="344">
        <v>0</v>
      </c>
      <c r="O7" s="345">
        <v>0</v>
      </c>
    </row>
    <row r="8" spans="1:15" s="341" customFormat="1" ht="26.4" x14ac:dyDescent="0.3">
      <c r="B8" s="342">
        <v>3</v>
      </c>
      <c r="C8" s="343" t="s">
        <v>160</v>
      </c>
      <c r="D8" s="338">
        <v>35366894.709999993</v>
      </c>
      <c r="E8" s="339">
        <f t="shared" si="0"/>
        <v>2.5344893238599796E-2</v>
      </c>
      <c r="F8" s="405">
        <v>179731.73</v>
      </c>
      <c r="G8" s="339">
        <f t="shared" si="1"/>
        <v>5.3768643969945754E-2</v>
      </c>
      <c r="H8" s="344">
        <v>20381924.289999999</v>
      </c>
      <c r="I8" s="339">
        <f t="shared" si="2"/>
        <v>2.0915042486534391E-2</v>
      </c>
      <c r="J8" s="344">
        <v>14805238.689999999</v>
      </c>
      <c r="K8" s="339">
        <f t="shared" si="3"/>
        <v>3.5455543624813388E-2</v>
      </c>
      <c r="L8" s="344">
        <v>29720692.629999999</v>
      </c>
      <c r="M8" s="339">
        <f t="shared" si="4"/>
        <v>3.6205597468258716E-2</v>
      </c>
      <c r="N8" s="344">
        <v>141861.73000000001</v>
      </c>
      <c r="O8" s="345">
        <v>355</v>
      </c>
    </row>
    <row r="9" spans="1:15" s="341" customFormat="1" ht="26.4" x14ac:dyDescent="0.3">
      <c r="B9" s="342">
        <v>4</v>
      </c>
      <c r="C9" s="343" t="s">
        <v>161</v>
      </c>
      <c r="D9" s="338">
        <v>2587052.37</v>
      </c>
      <c r="E9" s="339">
        <f t="shared" si="0"/>
        <v>1.8539531575492564E-3</v>
      </c>
      <c r="F9" s="405">
        <v>397500.91</v>
      </c>
      <c r="G9" s="339">
        <f t="shared" si="1"/>
        <v>0.11891659256559456</v>
      </c>
      <c r="H9" s="344">
        <v>1723536.42</v>
      </c>
      <c r="I9" s="339">
        <f t="shared" si="2"/>
        <v>1.7686179645498713E-3</v>
      </c>
      <c r="J9" s="344">
        <v>466015.04</v>
      </c>
      <c r="K9" s="339">
        <f t="shared" si="3"/>
        <v>1.1160114960996387E-3</v>
      </c>
      <c r="L9" s="344">
        <v>2554789.34</v>
      </c>
      <c r="M9" s="339">
        <f t="shared" si="4"/>
        <v>3.11223145475659E-3</v>
      </c>
      <c r="N9" s="344">
        <v>15563.36</v>
      </c>
      <c r="O9" s="345">
        <v>80</v>
      </c>
    </row>
    <row r="10" spans="1:15" s="341" customFormat="1" ht="26.4" x14ac:dyDescent="0.3">
      <c r="B10" s="342">
        <v>5</v>
      </c>
      <c r="C10" s="343" t="s">
        <v>162</v>
      </c>
      <c r="D10" s="338">
        <v>88209.55</v>
      </c>
      <c r="E10" s="339">
        <f t="shared" si="0"/>
        <v>6.3213399019247147E-5</v>
      </c>
      <c r="F10" s="405">
        <v>21783.75</v>
      </c>
      <c r="G10" s="339">
        <f t="shared" si="1"/>
        <v>6.5168387244717773E-3</v>
      </c>
      <c r="H10" s="344">
        <v>21784.66</v>
      </c>
      <c r="I10" s="339">
        <f t="shared" si="2"/>
        <v>2.2354468742593209E-5</v>
      </c>
      <c r="J10" s="344">
        <v>44641.14</v>
      </c>
      <c r="K10" s="339">
        <f t="shared" si="3"/>
        <v>1.0690647546266624E-4</v>
      </c>
      <c r="L10" s="344">
        <v>88209.55</v>
      </c>
      <c r="M10" s="339">
        <f t="shared" si="4"/>
        <v>1.0745642774598557E-4</v>
      </c>
      <c r="N10" s="344">
        <v>1090.05</v>
      </c>
      <c r="O10" s="345">
        <v>3</v>
      </c>
    </row>
    <row r="11" spans="1:15" s="341" customFormat="1" ht="26.4" x14ac:dyDescent="0.3">
      <c r="B11" s="342">
        <v>6</v>
      </c>
      <c r="C11" s="343" t="s">
        <v>163</v>
      </c>
      <c r="D11" s="338">
        <v>51908429.399999999</v>
      </c>
      <c r="E11" s="339">
        <f t="shared" si="0"/>
        <v>3.7199013713646874E-2</v>
      </c>
      <c r="F11" s="405">
        <v>0</v>
      </c>
      <c r="G11" s="339">
        <f t="shared" si="1"/>
        <v>0</v>
      </c>
      <c r="H11" s="344">
        <v>28908429.399999999</v>
      </c>
      <c r="I11" s="339">
        <f t="shared" si="2"/>
        <v>2.9664570455529834E-2</v>
      </c>
      <c r="J11" s="344">
        <v>23000000</v>
      </c>
      <c r="K11" s="339">
        <f t="shared" si="3"/>
        <v>5.5080334768362174E-2</v>
      </c>
      <c r="L11" s="344">
        <v>38103841.700000003</v>
      </c>
      <c r="M11" s="339">
        <f t="shared" si="4"/>
        <v>4.6417907272857897E-2</v>
      </c>
      <c r="N11" s="344">
        <v>23593.8</v>
      </c>
      <c r="O11" s="345">
        <v>45</v>
      </c>
    </row>
    <row r="12" spans="1:15" s="341" customFormat="1" ht="26.4" x14ac:dyDescent="0.3">
      <c r="B12" s="342">
        <v>7</v>
      </c>
      <c r="C12" s="343" t="s">
        <v>164</v>
      </c>
      <c r="D12" s="338">
        <v>7057315.3600000003</v>
      </c>
      <c r="E12" s="339">
        <f t="shared" si="0"/>
        <v>5.0574670413389691E-3</v>
      </c>
      <c r="F12" s="405">
        <v>1307</v>
      </c>
      <c r="G12" s="339">
        <f t="shared" si="1"/>
        <v>3.910028444544494E-4</v>
      </c>
      <c r="H12" s="344">
        <v>7016092.8200000003</v>
      </c>
      <c r="I12" s="339">
        <f t="shared" si="2"/>
        <v>7.1996086989570942E-3</v>
      </c>
      <c r="J12" s="344">
        <v>39915.54</v>
      </c>
      <c r="K12" s="339">
        <f t="shared" si="3"/>
        <v>9.5589621985215267E-5</v>
      </c>
      <c r="L12" s="344">
        <v>2999240.43</v>
      </c>
      <c r="M12" s="339">
        <f t="shared" si="4"/>
        <v>3.6536595250642786E-3</v>
      </c>
      <c r="N12" s="344">
        <v>22530.82</v>
      </c>
      <c r="O12" s="345">
        <v>161</v>
      </c>
    </row>
    <row r="13" spans="1:15" s="341" customFormat="1" ht="26.4" x14ac:dyDescent="0.3">
      <c r="B13" s="342">
        <v>8</v>
      </c>
      <c r="C13" s="343" t="s">
        <v>165</v>
      </c>
      <c r="D13" s="338">
        <v>6694678.54</v>
      </c>
      <c r="E13" s="339">
        <f t="shared" si="0"/>
        <v>4.797591483627464E-3</v>
      </c>
      <c r="F13" s="405">
        <v>819479.32</v>
      </c>
      <c r="G13" s="339">
        <f t="shared" si="1"/>
        <v>0.24515588759877427</v>
      </c>
      <c r="H13" s="344">
        <v>5875199.2199999997</v>
      </c>
      <c r="I13" s="339">
        <f t="shared" si="2"/>
        <v>6.0288734054145436E-3</v>
      </c>
      <c r="J13" s="344"/>
      <c r="K13" s="339">
        <f t="shared" si="3"/>
        <v>0</v>
      </c>
      <c r="L13" s="344">
        <v>4733401.7300000004</v>
      </c>
      <c r="M13" s="339">
        <f t="shared" si="4"/>
        <v>5.7662060513002066E-3</v>
      </c>
      <c r="N13" s="344">
        <v>8923.76</v>
      </c>
      <c r="O13" s="345">
        <v>96</v>
      </c>
    </row>
    <row r="14" spans="1:15" s="341" customFormat="1" ht="26.4" x14ac:dyDescent="0.3">
      <c r="B14" s="342">
        <v>9</v>
      </c>
      <c r="C14" s="343" t="s">
        <v>166</v>
      </c>
      <c r="D14" s="338">
        <v>119143.65</v>
      </c>
      <c r="E14" s="339">
        <f t="shared" si="0"/>
        <v>8.5381629178014459E-5</v>
      </c>
      <c r="F14" s="405">
        <v>0</v>
      </c>
      <c r="G14" s="339">
        <f t="shared" si="1"/>
        <v>0</v>
      </c>
      <c r="H14" s="344">
        <v>119143.65</v>
      </c>
      <c r="I14" s="339">
        <f t="shared" si="2"/>
        <v>1.2226002149234671E-4</v>
      </c>
      <c r="J14" s="344"/>
      <c r="K14" s="339">
        <f t="shared" si="3"/>
        <v>0</v>
      </c>
      <c r="L14" s="344">
        <v>72791.87</v>
      </c>
      <c r="M14" s="339">
        <f t="shared" si="4"/>
        <v>8.8674687935151863E-5</v>
      </c>
      <c r="N14" s="344">
        <v>184.51</v>
      </c>
      <c r="O14" s="345">
        <v>1</v>
      </c>
    </row>
    <row r="15" spans="1:15" s="341" customFormat="1" ht="26.4" x14ac:dyDescent="0.3">
      <c r="B15" s="342">
        <v>10</v>
      </c>
      <c r="C15" s="343" t="s">
        <v>167</v>
      </c>
      <c r="D15" s="338">
        <v>12936171.129999999</v>
      </c>
      <c r="E15" s="339">
        <f t="shared" si="0"/>
        <v>9.2704174028997444E-3</v>
      </c>
      <c r="F15" s="405">
        <v>0</v>
      </c>
      <c r="G15" s="339">
        <f t="shared" si="1"/>
        <v>0</v>
      </c>
      <c r="H15" s="344">
        <v>8000000</v>
      </c>
      <c r="I15" s="339">
        <f t="shared" si="2"/>
        <v>8.2092513695759158E-3</v>
      </c>
      <c r="J15" s="344">
        <v>4936171.13</v>
      </c>
      <c r="K15" s="339">
        <f t="shared" si="3"/>
        <v>1.182112862236194E-2</v>
      </c>
      <c r="L15" s="344">
        <v>6552609.4900000002</v>
      </c>
      <c r="M15" s="339">
        <f t="shared" si="4"/>
        <v>7.9823557450394485E-3</v>
      </c>
      <c r="N15" s="344">
        <v>9082.9500000000007</v>
      </c>
      <c r="O15" s="345">
        <v>36</v>
      </c>
    </row>
    <row r="16" spans="1:15" s="341" customFormat="1" ht="26.4" x14ac:dyDescent="0.3">
      <c r="B16" s="342">
        <v>11</v>
      </c>
      <c r="C16" s="343" t="s">
        <v>168</v>
      </c>
      <c r="D16" s="338">
        <v>16829205.390000001</v>
      </c>
      <c r="E16" s="339">
        <f t="shared" si="0"/>
        <v>1.2060273241331975E-2</v>
      </c>
      <c r="F16" s="405">
        <v>15784.42</v>
      </c>
      <c r="G16" s="339">
        <f t="shared" si="1"/>
        <v>4.7220758363149965E-3</v>
      </c>
      <c r="H16" s="344">
        <v>11158984.02</v>
      </c>
      <c r="I16" s="339">
        <f t="shared" si="2"/>
        <v>1.1450863106157595E-2</v>
      </c>
      <c r="J16" s="344">
        <v>5654436.9500000002</v>
      </c>
      <c r="K16" s="339">
        <f t="shared" si="3"/>
        <v>1.354122957098247E-2</v>
      </c>
      <c r="L16" s="344">
        <v>10509112.020000001</v>
      </c>
      <c r="M16" s="339">
        <f t="shared" si="4"/>
        <v>1.280214711957604E-2</v>
      </c>
      <c r="N16" s="344">
        <v>6518.75</v>
      </c>
      <c r="O16" s="345">
        <v>55</v>
      </c>
    </row>
    <row r="17" spans="2:15" s="341" customFormat="1" ht="26.4" x14ac:dyDescent="0.3">
      <c r="B17" s="342">
        <v>12</v>
      </c>
      <c r="C17" s="343" t="s">
        <v>169</v>
      </c>
      <c r="D17" s="338">
        <v>10054346.559999999</v>
      </c>
      <c r="E17" s="339">
        <f t="shared" si="0"/>
        <v>7.2052223480912761E-3</v>
      </c>
      <c r="F17" s="405">
        <v>232719.04</v>
      </c>
      <c r="G17" s="339">
        <f t="shared" si="1"/>
        <v>6.96203569997772E-2</v>
      </c>
      <c r="H17" s="344">
        <v>5351757.5599999996</v>
      </c>
      <c r="I17" s="339">
        <f t="shared" si="2"/>
        <v>5.4917403848835323E-3</v>
      </c>
      <c r="J17" s="344">
        <v>4469869.96</v>
      </c>
      <c r="K17" s="339">
        <f t="shared" si="3"/>
        <v>1.0704431902949811E-2</v>
      </c>
      <c r="L17" s="344">
        <v>8956067.5499999989</v>
      </c>
      <c r="M17" s="339">
        <f t="shared" si="4"/>
        <v>1.0910236199762282E-2</v>
      </c>
      <c r="N17" s="344">
        <v>14514.23</v>
      </c>
      <c r="O17" s="345">
        <v>82</v>
      </c>
    </row>
    <row r="18" spans="2:15" s="341" customFormat="1" ht="26.4" x14ac:dyDescent="0.3">
      <c r="B18" s="342">
        <v>13</v>
      </c>
      <c r="C18" s="343" t="s">
        <v>170</v>
      </c>
      <c r="D18" s="338">
        <v>2954998.38</v>
      </c>
      <c r="E18" s="339">
        <f t="shared" si="0"/>
        <v>2.1176334274029163E-3</v>
      </c>
      <c r="F18" s="405">
        <v>9000</v>
      </c>
      <c r="G18" s="339">
        <f t="shared" si="1"/>
        <v>2.6924449885922302E-3</v>
      </c>
      <c r="H18" s="344">
        <v>742594.44</v>
      </c>
      <c r="I18" s="339">
        <f t="shared" si="2"/>
        <v>7.6201805295118255E-4</v>
      </c>
      <c r="J18" s="344">
        <v>2203403.94</v>
      </c>
      <c r="K18" s="339">
        <f t="shared" si="3"/>
        <v>5.2767055063099215E-3</v>
      </c>
      <c r="L18" s="344">
        <v>2590609.34</v>
      </c>
      <c r="M18" s="339">
        <f t="shared" si="4"/>
        <v>3.1558671976195927E-3</v>
      </c>
      <c r="N18" s="344">
        <v>765.76</v>
      </c>
      <c r="O18" s="345">
        <v>36</v>
      </c>
    </row>
    <row r="19" spans="2:15" s="341" customFormat="1" ht="26.4" x14ac:dyDescent="0.3">
      <c r="B19" s="342">
        <v>14</v>
      </c>
      <c r="C19" s="343" t="s">
        <v>171</v>
      </c>
      <c r="D19" s="338">
        <v>74866038.74000001</v>
      </c>
      <c r="E19" s="339">
        <f t="shared" si="0"/>
        <v>5.3651070432419568E-2</v>
      </c>
      <c r="F19" s="405">
        <v>79482.48</v>
      </c>
      <c r="G19" s="339">
        <f t="shared" si="1"/>
        <v>2.3778022772986906E-2</v>
      </c>
      <c r="H19" s="344">
        <v>32786556.260000002</v>
      </c>
      <c r="I19" s="339">
        <f t="shared" si="2"/>
        <v>3.3644135235135354E-2</v>
      </c>
      <c r="J19" s="344">
        <v>42000000</v>
      </c>
      <c r="K19" s="339">
        <f t="shared" si="3"/>
        <v>0.10058148088135702</v>
      </c>
      <c r="L19" s="344">
        <v>59713828.019999996</v>
      </c>
      <c r="M19" s="339">
        <f t="shared" si="4"/>
        <v>7.2743083329042474E-2</v>
      </c>
      <c r="N19" s="344">
        <v>67381.820000000007</v>
      </c>
      <c r="O19" s="345">
        <v>37</v>
      </c>
    </row>
    <row r="20" spans="2:15" s="341" customFormat="1" ht="26.4" x14ac:dyDescent="0.3">
      <c r="B20" s="342">
        <v>15</v>
      </c>
      <c r="C20" s="343" t="s">
        <v>172</v>
      </c>
      <c r="D20" s="338">
        <v>67031760.170000002</v>
      </c>
      <c r="E20" s="339">
        <f t="shared" si="0"/>
        <v>4.8036810102632742E-2</v>
      </c>
      <c r="F20" s="405">
        <v>12990.43</v>
      </c>
      <c r="G20" s="339">
        <f t="shared" si="1"/>
        <v>3.8862242392397961E-3</v>
      </c>
      <c r="H20" s="344">
        <v>66915407.560000002</v>
      </c>
      <c r="I20" s="339">
        <f t="shared" si="2"/>
        <v>6.8665675144707575E-2</v>
      </c>
      <c r="J20" s="344">
        <v>103362.18</v>
      </c>
      <c r="K20" s="339">
        <f t="shared" si="3"/>
        <v>2.4753145551250911E-4</v>
      </c>
      <c r="L20" s="344">
        <v>60082311.57</v>
      </c>
      <c r="M20" s="339">
        <f t="shared" si="4"/>
        <v>7.3191968126279955E-2</v>
      </c>
      <c r="N20" s="344">
        <v>16154.4</v>
      </c>
      <c r="O20" s="345">
        <v>171</v>
      </c>
    </row>
    <row r="21" spans="2:15" s="341" customFormat="1" ht="26.4" x14ac:dyDescent="0.3">
      <c r="B21" s="342">
        <v>16</v>
      </c>
      <c r="C21" s="343" t="s">
        <v>173</v>
      </c>
      <c r="D21" s="338">
        <v>421143.63</v>
      </c>
      <c r="E21" s="339">
        <f t="shared" si="0"/>
        <v>3.0180315314616368E-4</v>
      </c>
      <c r="F21" s="405">
        <v>3391.94</v>
      </c>
      <c r="G21" s="339">
        <f t="shared" si="1"/>
        <v>1.0147346505117254E-3</v>
      </c>
      <c r="H21" s="344">
        <v>3102.7</v>
      </c>
      <c r="I21" s="339">
        <f t="shared" si="2"/>
        <v>3.183855528047899E-6</v>
      </c>
      <c r="J21" s="344">
        <v>414648.99</v>
      </c>
      <c r="K21" s="339">
        <f t="shared" si="3"/>
        <v>9.9300022524188088E-4</v>
      </c>
      <c r="L21" s="344">
        <v>421143.63</v>
      </c>
      <c r="M21" s="339">
        <f t="shared" si="4"/>
        <v>5.1303504039842724E-4</v>
      </c>
      <c r="N21" s="344">
        <v>8747.92</v>
      </c>
      <c r="O21" s="345">
        <v>11</v>
      </c>
    </row>
    <row r="22" spans="2:15" s="341" customFormat="1" ht="26.4" x14ac:dyDescent="0.3">
      <c r="B22" s="342">
        <v>17</v>
      </c>
      <c r="C22" s="343" t="s">
        <v>174</v>
      </c>
      <c r="D22" s="338">
        <v>17116795.979999997</v>
      </c>
      <c r="E22" s="339">
        <f t="shared" si="0"/>
        <v>1.2266368598579012E-2</v>
      </c>
      <c r="F22" s="405">
        <v>40935.9</v>
      </c>
      <c r="G22" s="339">
        <f t="shared" si="1"/>
        <v>1.2246406534279186E-2</v>
      </c>
      <c r="H22" s="344">
        <v>14275784.16</v>
      </c>
      <c r="I22" s="339">
        <f t="shared" si="2"/>
        <v>1.4649187583406272E-2</v>
      </c>
      <c r="J22" s="344">
        <v>2800075.92</v>
      </c>
      <c r="K22" s="339">
        <f t="shared" si="3"/>
        <v>6.7056138717578135E-3</v>
      </c>
      <c r="L22" s="344">
        <v>9733024.75</v>
      </c>
      <c r="M22" s="339">
        <f t="shared" si="4"/>
        <v>1.1856721531832599E-2</v>
      </c>
      <c r="N22" s="344">
        <v>61455.61</v>
      </c>
      <c r="O22" s="345">
        <v>174</v>
      </c>
    </row>
    <row r="23" spans="2:15" s="341" customFormat="1" ht="26.4" x14ac:dyDescent="0.3">
      <c r="B23" s="342">
        <v>18</v>
      </c>
      <c r="C23" s="343" t="s">
        <v>175</v>
      </c>
      <c r="D23" s="338">
        <v>3219987.2800000003</v>
      </c>
      <c r="E23" s="339">
        <f t="shared" si="0"/>
        <v>2.3075317895572566E-3</v>
      </c>
      <c r="F23" s="405">
        <v>525801.47</v>
      </c>
      <c r="G23" s="339">
        <f t="shared" si="1"/>
        <v>0.15729905921065865</v>
      </c>
      <c r="H23" s="344">
        <v>1439441.05</v>
      </c>
      <c r="I23" s="339">
        <f t="shared" si="2"/>
        <v>1.4770916763920368E-3</v>
      </c>
      <c r="J23" s="344">
        <v>1254744.76</v>
      </c>
      <c r="K23" s="339">
        <f t="shared" si="3"/>
        <v>3.0048591925934025E-3</v>
      </c>
      <c r="L23" s="344">
        <v>2731485.62</v>
      </c>
      <c r="M23" s="339">
        <f t="shared" si="4"/>
        <v>3.3274819695228988E-3</v>
      </c>
      <c r="N23" s="344">
        <v>9853.59</v>
      </c>
      <c r="O23" s="345">
        <v>80</v>
      </c>
    </row>
    <row r="24" spans="2:15" s="341" customFormat="1" ht="26.4" x14ac:dyDescent="0.3">
      <c r="B24" s="342">
        <v>19</v>
      </c>
      <c r="C24" s="343" t="s">
        <v>176</v>
      </c>
      <c r="D24" s="338">
        <v>183522133.92000002</v>
      </c>
      <c r="E24" s="339">
        <f t="shared" si="0"/>
        <v>0.13151702826223094</v>
      </c>
      <c r="F24" s="405">
        <v>50202.239999999998</v>
      </c>
      <c r="G24" s="339">
        <f t="shared" si="1"/>
        <v>1.5018529944900489E-2</v>
      </c>
      <c r="H24" s="344">
        <v>22262006.75</v>
      </c>
      <c r="I24" s="339">
        <f t="shared" si="2"/>
        <v>2.2844301175243224E-2</v>
      </c>
      <c r="J24" s="344">
        <v>161209924.93000001</v>
      </c>
      <c r="K24" s="339">
        <f t="shared" si="3"/>
        <v>0.38606507100551896</v>
      </c>
      <c r="L24" s="344">
        <v>169632883.70000002</v>
      </c>
      <c r="M24" s="339">
        <f t="shared" si="4"/>
        <v>0.20664592111230842</v>
      </c>
      <c r="N24" s="344">
        <v>68304.42</v>
      </c>
      <c r="O24" s="345">
        <v>50</v>
      </c>
    </row>
    <row r="25" spans="2:15" s="341" customFormat="1" ht="26.4" x14ac:dyDescent="0.3">
      <c r="B25" s="342">
        <v>20</v>
      </c>
      <c r="C25" s="343" t="s">
        <v>177</v>
      </c>
      <c r="D25" s="338">
        <v>43030346.969999999</v>
      </c>
      <c r="E25" s="339">
        <f t="shared" si="0"/>
        <v>3.0836734718080554E-2</v>
      </c>
      <c r="F25" s="405">
        <v>184547.89</v>
      </c>
      <c r="G25" s="339">
        <f t="shared" si="1"/>
        <v>5.5209449065085577E-2</v>
      </c>
      <c r="H25" s="344">
        <v>30568976.809999999</v>
      </c>
      <c r="I25" s="339">
        <f t="shared" si="2"/>
        <v>3.1368551843003363E-2</v>
      </c>
      <c r="J25" s="344">
        <v>12276822.27</v>
      </c>
      <c r="K25" s="339">
        <f t="shared" si="3"/>
        <v>2.9400499153186262E-2</v>
      </c>
      <c r="L25" s="344">
        <v>39209006.899999999</v>
      </c>
      <c r="M25" s="339">
        <f t="shared" si="4"/>
        <v>4.7764213930823814E-2</v>
      </c>
      <c r="N25" s="344">
        <v>45042.82</v>
      </c>
      <c r="O25" s="345">
        <v>401</v>
      </c>
    </row>
    <row r="26" spans="2:15" s="341" customFormat="1" ht="26.4" x14ac:dyDescent="0.3">
      <c r="B26" s="342">
        <v>21</v>
      </c>
      <c r="C26" s="343" t="s">
        <v>178</v>
      </c>
      <c r="D26" s="338">
        <v>562460.66</v>
      </c>
      <c r="E26" s="339">
        <f t="shared" si="0"/>
        <v>4.0307483864512525E-4</v>
      </c>
      <c r="F26" s="405">
        <v>20580</v>
      </c>
      <c r="G26" s="339">
        <f t="shared" si="1"/>
        <v>6.156724207247566E-3</v>
      </c>
      <c r="H26" s="344">
        <v>541880.66</v>
      </c>
      <c r="I26" s="339">
        <f t="shared" si="2"/>
        <v>5.5605431878146265E-4</v>
      </c>
      <c r="J26" s="344"/>
      <c r="K26" s="339">
        <f t="shared" si="3"/>
        <v>0</v>
      </c>
      <c r="L26" s="344">
        <v>448475.1</v>
      </c>
      <c r="M26" s="339">
        <f t="shared" si="4"/>
        <v>5.4633009894080231E-4</v>
      </c>
      <c r="N26" s="344">
        <v>2712.11</v>
      </c>
      <c r="O26" s="345">
        <v>20</v>
      </c>
    </row>
    <row r="27" spans="2:15" s="341" customFormat="1" ht="26.4" x14ac:dyDescent="0.3">
      <c r="B27" s="342">
        <v>22</v>
      </c>
      <c r="C27" s="343" t="s">
        <v>179</v>
      </c>
      <c r="D27" s="338">
        <v>34250728.470000006</v>
      </c>
      <c r="E27" s="339">
        <f t="shared" si="0"/>
        <v>2.4545017693367654E-2</v>
      </c>
      <c r="F27" s="405">
        <v>8837.7000000000007</v>
      </c>
      <c r="G27" s="339">
        <f t="shared" si="1"/>
        <v>2.6438912306312838E-3</v>
      </c>
      <c r="H27" s="344">
        <v>24006729.640000001</v>
      </c>
      <c r="I27" s="339">
        <f t="shared" si="2"/>
        <v>2.4634659772026092E-2</v>
      </c>
      <c r="J27" s="344">
        <v>10235161.130000001</v>
      </c>
      <c r="K27" s="339">
        <f t="shared" si="3"/>
        <v>2.451113484558818E-2</v>
      </c>
      <c r="L27" s="344">
        <v>27465760.199999999</v>
      </c>
      <c r="M27" s="339">
        <f t="shared" si="4"/>
        <v>3.3458650184927441E-2</v>
      </c>
      <c r="N27" s="344">
        <v>9777.83</v>
      </c>
      <c r="O27" s="345">
        <v>45</v>
      </c>
    </row>
    <row r="28" spans="2:15" s="341" customFormat="1" ht="26.4" x14ac:dyDescent="0.3">
      <c r="B28" s="342">
        <v>23</v>
      </c>
      <c r="C28" s="343" t="s">
        <v>180</v>
      </c>
      <c r="D28" s="338">
        <v>2755978.7499999995</v>
      </c>
      <c r="E28" s="339">
        <f t="shared" si="0"/>
        <v>1.9750104655597489E-3</v>
      </c>
      <c r="F28" s="405">
        <v>122963.59</v>
      </c>
      <c r="G28" s="339">
        <f t="shared" si="1"/>
        <v>3.6785855741645515E-2</v>
      </c>
      <c r="H28" s="344">
        <v>457445.8</v>
      </c>
      <c r="I28" s="339">
        <f t="shared" si="2"/>
        <v>4.6941094501959379E-4</v>
      </c>
      <c r="J28" s="344">
        <v>2175569.36</v>
      </c>
      <c r="K28" s="339">
        <f t="shared" si="3"/>
        <v>5.2100473330691935E-3</v>
      </c>
      <c r="L28" s="344">
        <v>2749112.05</v>
      </c>
      <c r="M28" s="339">
        <f t="shared" si="4"/>
        <v>3.3489543974143761E-3</v>
      </c>
      <c r="N28" s="344">
        <v>43325.48</v>
      </c>
      <c r="O28" s="345">
        <v>240</v>
      </c>
    </row>
    <row r="29" spans="2:15" s="341" customFormat="1" ht="26.4" x14ac:dyDescent="0.3">
      <c r="B29" s="342">
        <v>24</v>
      </c>
      <c r="C29" s="343" t="s">
        <v>181</v>
      </c>
      <c r="D29" s="338">
        <v>422265187.57999998</v>
      </c>
      <c r="E29" s="339">
        <f t="shared" si="0"/>
        <v>0.30260689227449616</v>
      </c>
      <c r="F29" s="405">
        <v>609544.68999999994</v>
      </c>
      <c r="G29" s="339">
        <f t="shared" si="1"/>
        <v>0.18235172732372271</v>
      </c>
      <c r="H29" s="344">
        <v>311488300.5</v>
      </c>
      <c r="I29" s="339">
        <f t="shared" si="2"/>
        <v>0.31963571968581245</v>
      </c>
      <c r="J29" s="344">
        <v>110167342.39</v>
      </c>
      <c r="K29" s="339">
        <f t="shared" si="3"/>
        <v>0.26382843910356424</v>
      </c>
      <c r="L29" s="344">
        <v>208911835.28999999</v>
      </c>
      <c r="M29" s="339">
        <f t="shared" si="4"/>
        <v>0.25449534131078916</v>
      </c>
      <c r="N29" s="344">
        <v>174115.17</v>
      </c>
      <c r="O29" s="345">
        <v>389</v>
      </c>
    </row>
    <row r="30" spans="2:15" s="341" customFormat="1" ht="26.4" x14ac:dyDescent="0.3">
      <c r="B30" s="342">
        <v>25</v>
      </c>
      <c r="C30" s="343" t="s">
        <v>182</v>
      </c>
      <c r="D30" s="338">
        <v>11719243.140000001</v>
      </c>
      <c r="E30" s="339">
        <f t="shared" si="0"/>
        <v>8.3983332055587515E-3</v>
      </c>
      <c r="F30" s="405">
        <v>0</v>
      </c>
      <c r="G30" s="339">
        <f t="shared" si="1"/>
        <v>0</v>
      </c>
      <c r="H30" s="344">
        <v>9919056.5</v>
      </c>
      <c r="I30" s="339">
        <f t="shared" si="2"/>
        <v>1.0178503519690737E-2</v>
      </c>
      <c r="J30" s="344">
        <v>1800186.64</v>
      </c>
      <c r="K30" s="339">
        <f t="shared" si="3"/>
        <v>4.3110818598579596E-3</v>
      </c>
      <c r="L30" s="344">
        <v>6988155.8599999994</v>
      </c>
      <c r="M30" s="339">
        <f t="shared" si="4"/>
        <v>8.5129361304731241E-3</v>
      </c>
      <c r="N30" s="344">
        <v>96836.62</v>
      </c>
      <c r="O30" s="345">
        <v>17</v>
      </c>
    </row>
    <row r="31" spans="2:15" s="341" customFormat="1" ht="26.4" x14ac:dyDescent="0.3">
      <c r="B31" s="342">
        <v>26</v>
      </c>
      <c r="C31" s="343" t="s">
        <v>183</v>
      </c>
      <c r="D31" s="338">
        <v>59760</v>
      </c>
      <c r="E31" s="339">
        <f t="shared" si="0"/>
        <v>4.2825665989569263E-5</v>
      </c>
      <c r="F31" s="405">
        <v>0</v>
      </c>
      <c r="G31" s="339">
        <f t="shared" si="1"/>
        <v>0</v>
      </c>
      <c r="H31" s="344">
        <v>59760</v>
      </c>
      <c r="I31" s="339">
        <f t="shared" si="2"/>
        <v>6.13231077307321E-5</v>
      </c>
      <c r="J31" s="344"/>
      <c r="K31" s="339">
        <f t="shared" si="3"/>
        <v>0</v>
      </c>
      <c r="L31" s="344">
        <v>59760</v>
      </c>
      <c r="M31" s="339">
        <f t="shared" si="4"/>
        <v>7.2799329801592888E-5</v>
      </c>
      <c r="N31" s="344">
        <v>228.04</v>
      </c>
      <c r="O31" s="345">
        <v>1</v>
      </c>
    </row>
    <row r="32" spans="2:15" s="341" customFormat="1" ht="26.4" x14ac:dyDescent="0.3">
      <c r="B32" s="342">
        <v>27</v>
      </c>
      <c r="C32" s="337" t="s">
        <v>184</v>
      </c>
      <c r="D32" s="338">
        <v>5898279.7899999991</v>
      </c>
      <c r="E32" s="339">
        <f t="shared" si="0"/>
        <v>4.2268701505951594E-3</v>
      </c>
      <c r="F32" s="404">
        <v>6102.18</v>
      </c>
      <c r="G32" s="339">
        <f t="shared" si="1"/>
        <v>1.825531551165304E-3</v>
      </c>
      <c r="H32" s="338">
        <v>2671855.88</v>
      </c>
      <c r="I32" s="339">
        <f t="shared" si="2"/>
        <v>2.7417420677749329E-3</v>
      </c>
      <c r="J32" s="338">
        <v>3220321.73</v>
      </c>
      <c r="K32" s="339">
        <f t="shared" si="3"/>
        <v>7.7120173456622278E-3</v>
      </c>
      <c r="L32" s="344">
        <v>4462663.3499999996</v>
      </c>
      <c r="M32" s="339">
        <f t="shared" si="4"/>
        <v>5.4363939258723452E-3</v>
      </c>
      <c r="N32" s="338">
        <v>5482.48</v>
      </c>
      <c r="O32" s="340">
        <v>17</v>
      </c>
    </row>
    <row r="33" spans="2:15" s="341" customFormat="1" ht="20.25" customHeight="1" x14ac:dyDescent="0.3">
      <c r="B33" s="346"/>
      <c r="C33" s="347"/>
      <c r="D33" s="348"/>
      <c r="E33" s="349"/>
      <c r="F33" s="348"/>
      <c r="G33" s="349"/>
      <c r="H33" s="348"/>
      <c r="I33" s="349"/>
      <c r="J33" s="348"/>
      <c r="K33" s="349"/>
      <c r="L33" s="348"/>
      <c r="M33" s="349"/>
      <c r="N33" s="350"/>
      <c r="O33" s="351"/>
    </row>
    <row r="34" spans="2:15" s="357" customFormat="1" ht="31.8" x14ac:dyDescent="0.3">
      <c r="B34" s="352" t="s">
        <v>185</v>
      </c>
      <c r="C34" s="353"/>
      <c r="D34" s="354">
        <f>SUM(D6:D33)</f>
        <v>1049698832.59</v>
      </c>
      <c r="E34" s="355">
        <f t="shared" si="0"/>
        <v>0.75224316589926588</v>
      </c>
      <c r="F34" s="354">
        <f>SUM(F6:F32)</f>
        <v>3342686.68</v>
      </c>
      <c r="G34" s="355">
        <f t="shared" si="1"/>
        <v>1</v>
      </c>
      <c r="H34" s="354">
        <f>SUM(H6:H32)</f>
        <v>630274676.31000006</v>
      </c>
      <c r="I34" s="355">
        <f t="shared" si="2"/>
        <v>0.64676040621336062</v>
      </c>
      <c r="J34" s="354">
        <f>SUM(J6:J32)</f>
        <v>416081469.60000002</v>
      </c>
      <c r="K34" s="355">
        <f t="shared" si="3"/>
        <v>0.9964307233252222</v>
      </c>
      <c r="L34" s="354">
        <f>SUM(L6:L32)</f>
        <v>723197817.52999997</v>
      </c>
      <c r="M34" s="355">
        <f t="shared" si="4"/>
        <v>0.88099592419944217</v>
      </c>
      <c r="N34" s="354">
        <f>SUM(N6:N32)</f>
        <v>914993.11</v>
      </c>
      <c r="O34" s="356">
        <f>SUM(O6:O33)</f>
        <v>2775</v>
      </c>
    </row>
    <row r="35" spans="2:15" ht="15.6" x14ac:dyDescent="0.3">
      <c r="B35" s="358"/>
      <c r="C35" s="358"/>
      <c r="D35" s="359"/>
      <c r="E35" s="360"/>
      <c r="F35" s="359"/>
      <c r="G35" s="360"/>
      <c r="H35" s="359"/>
      <c r="I35" s="360"/>
      <c r="J35" s="359"/>
      <c r="K35" s="360"/>
      <c r="L35" s="359"/>
      <c r="M35" s="360"/>
      <c r="N35" s="361"/>
      <c r="O35" s="362"/>
    </row>
    <row r="36" spans="2:15" x14ac:dyDescent="0.3">
      <c r="B36" s="468" t="s">
        <v>186</v>
      </c>
      <c r="C36" s="468"/>
      <c r="D36" s="469" t="s">
        <v>148</v>
      </c>
      <c r="E36" s="469" t="s">
        <v>78</v>
      </c>
      <c r="F36" s="469" t="s">
        <v>149</v>
      </c>
      <c r="G36" s="469" t="s">
        <v>78</v>
      </c>
      <c r="H36" s="469" t="s">
        <v>150</v>
      </c>
      <c r="I36" s="469" t="s">
        <v>78</v>
      </c>
      <c r="J36" s="469" t="s">
        <v>151</v>
      </c>
      <c r="K36" s="469" t="s">
        <v>78</v>
      </c>
      <c r="L36" s="469" t="s">
        <v>152</v>
      </c>
      <c r="M36" s="469" t="s">
        <v>78</v>
      </c>
      <c r="N36" s="469" t="s">
        <v>153</v>
      </c>
      <c r="O36" s="469" t="s">
        <v>154</v>
      </c>
    </row>
    <row r="37" spans="2:15" ht="76.95" customHeight="1" x14ac:dyDescent="0.3">
      <c r="B37" s="468"/>
      <c r="C37" s="468"/>
      <c r="D37" s="469"/>
      <c r="E37" s="469"/>
      <c r="F37" s="470"/>
      <c r="G37" s="469"/>
      <c r="H37" s="469"/>
      <c r="I37" s="469"/>
      <c r="J37" s="469"/>
      <c r="K37" s="469"/>
      <c r="L37" s="469" t="s">
        <v>155</v>
      </c>
      <c r="M37" s="469"/>
      <c r="N37" s="469" t="s">
        <v>156</v>
      </c>
      <c r="O37" s="469" t="s">
        <v>157</v>
      </c>
    </row>
    <row r="38" spans="2:15" ht="15.6" customHeight="1" x14ac:dyDescent="0.3">
      <c r="B38" s="468"/>
      <c r="C38" s="468"/>
      <c r="D38" s="469"/>
      <c r="E38" s="469"/>
      <c r="F38" s="470"/>
      <c r="G38" s="469"/>
      <c r="H38" s="469"/>
      <c r="I38" s="469"/>
      <c r="J38" s="469"/>
      <c r="K38" s="469"/>
      <c r="L38" s="469"/>
      <c r="M38" s="469"/>
      <c r="N38" s="469"/>
      <c r="O38" s="469"/>
    </row>
    <row r="39" spans="2:15" s="341" customFormat="1" ht="26.4" x14ac:dyDescent="0.3">
      <c r="B39" s="336">
        <v>1</v>
      </c>
      <c r="C39" s="337" t="s">
        <v>187</v>
      </c>
      <c r="D39" s="338">
        <v>0</v>
      </c>
      <c r="E39" s="339">
        <f t="shared" ref="E39:E45" si="5">D39/$D$53</f>
        <v>0</v>
      </c>
      <c r="F39" s="338">
        <v>0</v>
      </c>
      <c r="G39" s="339">
        <f t="shared" ref="G39:G45" si="6">F39/$F$53</f>
        <v>0</v>
      </c>
      <c r="H39" s="338">
        <v>0</v>
      </c>
      <c r="I39" s="339">
        <f t="shared" ref="I39:I45" si="7">H39/$H$53</f>
        <v>0</v>
      </c>
      <c r="J39" s="338">
        <v>0</v>
      </c>
      <c r="K39" s="339">
        <f t="shared" ref="K39:K45" si="8">J39/$J$53</f>
        <v>0</v>
      </c>
      <c r="L39" s="338">
        <v>0</v>
      </c>
      <c r="M39" s="339">
        <f t="shared" ref="M39:M45" si="9">L39/$L$53</f>
        <v>0</v>
      </c>
      <c r="N39" s="338">
        <v>0</v>
      </c>
      <c r="O39" s="340">
        <v>0</v>
      </c>
    </row>
    <row r="40" spans="2:15" s="341" customFormat="1" ht="26.4" x14ac:dyDescent="0.3">
      <c r="B40" s="336">
        <v>2</v>
      </c>
      <c r="C40" s="337" t="s">
        <v>188</v>
      </c>
      <c r="D40" s="338">
        <v>24050000</v>
      </c>
      <c r="E40" s="339">
        <f t="shared" si="5"/>
        <v>1.7234894026926722E-2</v>
      </c>
      <c r="F40" s="338">
        <v>0</v>
      </c>
      <c r="G40" s="339">
        <f t="shared" si="6"/>
        <v>0</v>
      </c>
      <c r="H40" s="338">
        <v>24050000</v>
      </c>
      <c r="I40" s="339">
        <f t="shared" si="7"/>
        <v>2.4679061929787596E-2</v>
      </c>
      <c r="J40" s="338">
        <v>0</v>
      </c>
      <c r="K40" s="339">
        <f t="shared" si="8"/>
        <v>0</v>
      </c>
      <c r="L40" s="338">
        <v>9092054.7899999991</v>
      </c>
      <c r="M40" s="339">
        <f t="shared" si="9"/>
        <v>1.1075895167860814E-2</v>
      </c>
      <c r="N40" s="338">
        <v>0</v>
      </c>
      <c r="O40" s="340">
        <v>10</v>
      </c>
    </row>
    <row r="41" spans="2:15" s="341" customFormat="1" ht="26.4" x14ac:dyDescent="0.3">
      <c r="B41" s="342">
        <v>3</v>
      </c>
      <c r="C41" s="343" t="s">
        <v>189</v>
      </c>
      <c r="D41" s="338">
        <v>46610000</v>
      </c>
      <c r="E41" s="339">
        <f t="shared" si="5"/>
        <v>3.340201291455528E-2</v>
      </c>
      <c r="F41" s="344">
        <v>0</v>
      </c>
      <c r="G41" s="339">
        <f t="shared" si="6"/>
        <v>0</v>
      </c>
      <c r="H41" s="344">
        <v>46610000</v>
      </c>
      <c r="I41" s="339">
        <f t="shared" si="7"/>
        <v>4.7829150791991681E-2</v>
      </c>
      <c r="J41" s="344">
        <v>0</v>
      </c>
      <c r="K41" s="339">
        <f t="shared" si="8"/>
        <v>0</v>
      </c>
      <c r="L41" s="344">
        <v>14869397.26</v>
      </c>
      <c r="M41" s="339">
        <f t="shared" si="9"/>
        <v>1.811382454955893E-2</v>
      </c>
      <c r="N41" s="344">
        <v>0</v>
      </c>
      <c r="O41" s="345">
        <v>18</v>
      </c>
    </row>
    <row r="42" spans="2:15" s="341" customFormat="1" ht="26.4" x14ac:dyDescent="0.3">
      <c r="B42" s="336">
        <v>4</v>
      </c>
      <c r="C42" s="343" t="s">
        <v>190</v>
      </c>
      <c r="D42" s="338">
        <v>17502829.640000001</v>
      </c>
      <c r="E42" s="339">
        <f t="shared" si="5"/>
        <v>1.2543010977827526E-2</v>
      </c>
      <c r="F42" s="344">
        <v>0</v>
      </c>
      <c r="G42" s="339">
        <f t="shared" si="6"/>
        <v>0</v>
      </c>
      <c r="H42" s="344">
        <v>16012400</v>
      </c>
      <c r="I42" s="339">
        <f t="shared" si="7"/>
        <v>1.6431227078774674E-2</v>
      </c>
      <c r="J42" s="344">
        <v>1490429.64</v>
      </c>
      <c r="K42" s="339">
        <f t="shared" si="8"/>
        <v>3.5692766747778049E-3</v>
      </c>
      <c r="L42" s="344">
        <v>4291508</v>
      </c>
      <c r="M42" s="339">
        <f t="shared" si="9"/>
        <v>5.2278933440122874E-3</v>
      </c>
      <c r="N42" s="344">
        <v>0</v>
      </c>
      <c r="O42" s="345">
        <v>43</v>
      </c>
    </row>
    <row r="43" spans="2:15" s="341" customFormat="1" ht="26.4" x14ac:dyDescent="0.3">
      <c r="B43" s="342">
        <v>5</v>
      </c>
      <c r="C43" s="343" t="s">
        <v>191</v>
      </c>
      <c r="D43" s="338">
        <v>143610000</v>
      </c>
      <c r="E43" s="339">
        <f t="shared" si="5"/>
        <v>0.10291489111047594</v>
      </c>
      <c r="F43" s="344">
        <v>0</v>
      </c>
      <c r="G43" s="339">
        <f t="shared" si="6"/>
        <v>0</v>
      </c>
      <c r="H43" s="344">
        <v>143610000</v>
      </c>
      <c r="I43" s="339">
        <f t="shared" si="7"/>
        <v>0.14736632364809968</v>
      </c>
      <c r="J43" s="344">
        <v>0</v>
      </c>
      <c r="K43" s="339">
        <f t="shared" si="8"/>
        <v>0</v>
      </c>
      <c r="L43" s="344">
        <v>33750849.32</v>
      </c>
      <c r="M43" s="339">
        <f t="shared" si="9"/>
        <v>4.1115113968047977E-2</v>
      </c>
      <c r="N43" s="344">
        <v>0</v>
      </c>
      <c r="O43" s="345">
        <v>24</v>
      </c>
    </row>
    <row r="44" spans="2:15" s="341" customFormat="1" ht="26.4" x14ac:dyDescent="0.3">
      <c r="B44" s="336">
        <v>6</v>
      </c>
      <c r="C44" s="343" t="s">
        <v>192</v>
      </c>
      <c r="D44" s="338">
        <v>5500000</v>
      </c>
      <c r="E44" s="339">
        <f t="shared" si="5"/>
        <v>3.9414518564697279E-3</v>
      </c>
      <c r="F44" s="344">
        <v>0</v>
      </c>
      <c r="G44" s="339">
        <f t="shared" si="6"/>
        <v>0</v>
      </c>
      <c r="H44" s="344">
        <v>5500000</v>
      </c>
      <c r="I44" s="339">
        <f t="shared" si="7"/>
        <v>5.6438603165834423E-3</v>
      </c>
      <c r="J44" s="344">
        <v>0</v>
      </c>
      <c r="K44" s="339">
        <f t="shared" si="8"/>
        <v>0</v>
      </c>
      <c r="L44" s="344">
        <v>1705479.45</v>
      </c>
      <c r="M44" s="339">
        <f t="shared" si="9"/>
        <v>2.0776064416062456E-3</v>
      </c>
      <c r="N44" s="344">
        <v>0</v>
      </c>
      <c r="O44" s="345">
        <v>5</v>
      </c>
    </row>
    <row r="45" spans="2:15" s="341" customFormat="1" ht="26.4" x14ac:dyDescent="0.3">
      <c r="B45" s="342">
        <v>7</v>
      </c>
      <c r="C45" s="343" t="s">
        <v>193</v>
      </c>
      <c r="D45" s="338">
        <v>108453221.87</v>
      </c>
      <c r="E45" s="339">
        <f t="shared" si="5"/>
        <v>7.7720573214479061E-2</v>
      </c>
      <c r="F45" s="344">
        <v>0</v>
      </c>
      <c r="G45" s="339">
        <f t="shared" si="6"/>
        <v>0</v>
      </c>
      <c r="H45" s="344">
        <v>108453221.87</v>
      </c>
      <c r="I45" s="339">
        <f t="shared" si="7"/>
        <v>0.11128997002140228</v>
      </c>
      <c r="J45" s="344">
        <v>0</v>
      </c>
      <c r="K45" s="339">
        <f t="shared" si="8"/>
        <v>0</v>
      </c>
      <c r="L45" s="344">
        <v>33979571.630000003</v>
      </c>
      <c r="M45" s="339">
        <f t="shared" si="9"/>
        <v>4.1393742329471545E-2</v>
      </c>
      <c r="N45" s="344">
        <v>0</v>
      </c>
      <c r="O45" s="345">
        <v>25</v>
      </c>
    </row>
    <row r="46" spans="2:15" ht="19.2" x14ac:dyDescent="0.3">
      <c r="B46" s="363"/>
      <c r="C46" s="363"/>
      <c r="D46" s="364"/>
      <c r="E46" s="365"/>
      <c r="F46" s="364"/>
      <c r="G46" s="365"/>
      <c r="H46" s="364"/>
      <c r="I46" s="365"/>
      <c r="J46" s="364"/>
      <c r="K46" s="365"/>
      <c r="L46" s="364"/>
      <c r="M46" s="365" t="s">
        <v>194</v>
      </c>
      <c r="N46" s="364"/>
      <c r="O46" s="366"/>
    </row>
    <row r="47" spans="2:15" s="357" customFormat="1" ht="31.8" x14ac:dyDescent="0.3">
      <c r="B47" s="352" t="s">
        <v>195</v>
      </c>
      <c r="C47" s="353"/>
      <c r="D47" s="354">
        <f>SUM(D39:D46)</f>
        <v>345726051.50999999</v>
      </c>
      <c r="E47" s="355">
        <f t="shared" ref="E47" si="10">D47/$D$53</f>
        <v>0.24775683410073424</v>
      </c>
      <c r="F47" s="354">
        <f>SUM(F39:F45)</f>
        <v>0</v>
      </c>
      <c r="G47" s="355">
        <f t="shared" ref="G47" si="11">F47/$F$53</f>
        <v>0</v>
      </c>
      <c r="H47" s="354">
        <f>SUM(H39:H45)</f>
        <v>344235621.87</v>
      </c>
      <c r="I47" s="355">
        <f t="shared" ref="I47" si="12">H47/$H$53</f>
        <v>0.35323959378663933</v>
      </c>
      <c r="J47" s="354">
        <f>SUM(J39:J45)</f>
        <v>1490429.64</v>
      </c>
      <c r="K47" s="355">
        <f t="shared" ref="K47" si="13">J47/$J$53</f>
        <v>3.5692766747778049E-3</v>
      </c>
      <c r="L47" s="354">
        <f>SUM(L39:L45)</f>
        <v>97688860.450000003</v>
      </c>
      <c r="M47" s="355">
        <f t="shared" ref="M47" si="14">L47/$L$53</f>
        <v>0.1190040758005578</v>
      </c>
      <c r="N47" s="354">
        <f>SUM(N39:N45)</f>
        <v>0</v>
      </c>
      <c r="O47" s="356">
        <f>SUM(O39:O45)</f>
        <v>125</v>
      </c>
    </row>
    <row r="48" spans="2:15" ht="19.2" hidden="1" x14ac:dyDescent="0.3">
      <c r="B48" s="367"/>
      <c r="C48" s="367"/>
      <c r="D48" s="368"/>
      <c r="E48" s="369"/>
      <c r="F48" s="368"/>
      <c r="G48" s="369"/>
      <c r="H48" s="368"/>
      <c r="I48" s="369"/>
      <c r="J48" s="368"/>
      <c r="K48" s="369"/>
      <c r="L48" s="368"/>
      <c r="M48" s="369"/>
      <c r="N48" s="368"/>
      <c r="O48" s="370"/>
    </row>
    <row r="49" spans="2:15" ht="19.2" hidden="1" x14ac:dyDescent="0.3">
      <c r="B49" s="367"/>
      <c r="C49" s="367"/>
      <c r="D49" s="368"/>
      <c r="E49" s="369"/>
      <c r="F49" s="368"/>
      <c r="G49" s="369"/>
      <c r="H49" s="368"/>
      <c r="I49" s="369"/>
      <c r="J49" s="368"/>
      <c r="K49" s="369"/>
      <c r="L49" s="368"/>
      <c r="M49" s="369"/>
      <c r="N49" s="368"/>
      <c r="O49" s="370"/>
    </row>
    <row r="50" spans="2:15" ht="19.2" hidden="1" x14ac:dyDescent="0.3">
      <c r="B50" s="367" t="s">
        <v>196</v>
      </c>
      <c r="C50" s="367"/>
      <c r="D50" s="368">
        <v>0</v>
      </c>
      <c r="E50" s="369">
        <v>0</v>
      </c>
      <c r="F50" s="368">
        <v>0</v>
      </c>
      <c r="G50" s="369">
        <v>0</v>
      </c>
      <c r="H50" s="368">
        <v>0</v>
      </c>
      <c r="I50" s="369">
        <v>0</v>
      </c>
      <c r="J50" s="368">
        <v>0</v>
      </c>
      <c r="K50" s="369">
        <v>0</v>
      </c>
      <c r="L50" s="368">
        <v>0</v>
      </c>
      <c r="M50" s="369">
        <v>0</v>
      </c>
      <c r="N50" s="368">
        <v>0</v>
      </c>
      <c r="O50" s="370">
        <v>0</v>
      </c>
    </row>
    <row r="51" spans="2:15" ht="19.2" x14ac:dyDescent="0.3">
      <c r="B51" s="367"/>
      <c r="C51" s="367"/>
      <c r="D51" s="368"/>
      <c r="E51" s="369"/>
      <c r="F51" s="368"/>
      <c r="G51" s="369"/>
      <c r="H51" s="368"/>
      <c r="I51" s="369"/>
      <c r="J51" s="368"/>
      <c r="K51" s="369"/>
      <c r="L51" s="368"/>
      <c r="M51" s="369"/>
      <c r="N51" s="368"/>
      <c r="O51" s="370"/>
    </row>
    <row r="52" spans="2:15" ht="19.2" x14ac:dyDescent="0.3">
      <c r="B52" s="367"/>
      <c r="C52" s="367"/>
      <c r="D52" s="368"/>
      <c r="E52" s="369"/>
      <c r="F52" s="368"/>
      <c r="G52" s="369"/>
      <c r="H52" s="368"/>
      <c r="I52" s="369"/>
      <c r="J52" s="368"/>
      <c r="K52" s="369"/>
      <c r="L52" s="368"/>
      <c r="M52" s="369"/>
      <c r="N52" s="368"/>
      <c r="O52" s="370"/>
    </row>
    <row r="53" spans="2:15" s="357" customFormat="1" ht="31.8" x14ac:dyDescent="0.3">
      <c r="B53" s="352" t="s">
        <v>197</v>
      </c>
      <c r="C53" s="353"/>
      <c r="D53" s="354">
        <f>D34+D47</f>
        <v>1395424884.0999999</v>
      </c>
      <c r="E53" s="355">
        <f>E47+E34</f>
        <v>1</v>
      </c>
      <c r="F53" s="354">
        <f>F34+F47</f>
        <v>3342686.68</v>
      </c>
      <c r="G53" s="355">
        <f>G47+G34</f>
        <v>1</v>
      </c>
      <c r="H53" s="354">
        <f>H34+H47</f>
        <v>974510298.18000007</v>
      </c>
      <c r="I53" s="355">
        <f>I47+I34</f>
        <v>1</v>
      </c>
      <c r="J53" s="354">
        <f>J34+J47</f>
        <v>417571899.24000001</v>
      </c>
      <c r="K53" s="355">
        <f>K47+K34</f>
        <v>1</v>
      </c>
      <c r="L53" s="354">
        <f>L34+L47</f>
        <v>820886677.98000002</v>
      </c>
      <c r="M53" s="355">
        <f>M47+M34</f>
        <v>1</v>
      </c>
      <c r="N53" s="354">
        <f>N34+N47</f>
        <v>914993.11</v>
      </c>
      <c r="O53" s="356">
        <f>O34+O47</f>
        <v>2900</v>
      </c>
    </row>
    <row r="54" spans="2:15" ht="15.6" x14ac:dyDescent="0.3">
      <c r="B54" s="371"/>
      <c r="C54" s="371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O54" s="372"/>
    </row>
    <row r="55" spans="2:15" ht="28.2" x14ac:dyDescent="0.3">
      <c r="B55" s="373"/>
      <c r="C55" s="374"/>
      <c r="D55" s="374"/>
      <c r="E55" s="375"/>
      <c r="F55" s="375"/>
      <c r="G55" s="374"/>
      <c r="H55" s="375"/>
      <c r="I55" s="374"/>
      <c r="J55" s="375"/>
      <c r="K55" s="374"/>
      <c r="L55" s="374"/>
      <c r="M55" s="374"/>
      <c r="N55" s="374"/>
      <c r="O55" s="374"/>
    </row>
    <row r="56" spans="2:15" x14ac:dyDescent="0.3">
      <c r="D56" s="376"/>
      <c r="E56" s="376"/>
      <c r="F56" s="376"/>
      <c r="H56" s="376"/>
      <c r="J56" s="376"/>
      <c r="L56" s="376"/>
    </row>
    <row r="57" spans="2:15" x14ac:dyDescent="0.3">
      <c r="D57" s="376"/>
      <c r="E57" s="376"/>
      <c r="F57" s="376"/>
      <c r="H57" s="376"/>
      <c r="J57" s="376"/>
      <c r="L57" s="376"/>
    </row>
    <row r="58" spans="2:15" ht="15.6" x14ac:dyDescent="0.3">
      <c r="B58" s="371"/>
      <c r="C58" s="371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372"/>
      <c r="O58" s="372"/>
    </row>
    <row r="59" spans="2:15" ht="28.2" x14ac:dyDescent="0.3">
      <c r="B59" s="373"/>
      <c r="C59" s="374"/>
      <c r="D59" s="375"/>
      <c r="E59" s="375"/>
      <c r="F59" s="375"/>
      <c r="G59" s="374"/>
      <c r="H59" s="375"/>
      <c r="I59" s="374"/>
      <c r="J59" s="375"/>
      <c r="K59" s="374"/>
      <c r="L59" s="375"/>
      <c r="M59" s="374"/>
      <c r="N59" s="374"/>
      <c r="O59" s="374"/>
    </row>
    <row r="60" spans="2:15" x14ac:dyDescent="0.3">
      <c r="D60" s="376"/>
      <c r="E60" s="376"/>
      <c r="F60" s="376"/>
      <c r="H60" s="376"/>
      <c r="J60" s="376"/>
      <c r="L60" s="376"/>
    </row>
    <row r="61" spans="2:15" x14ac:dyDescent="0.3">
      <c r="D61" s="376"/>
      <c r="E61" s="376"/>
      <c r="F61" s="376"/>
      <c r="H61" s="376"/>
      <c r="J61" s="376"/>
      <c r="L61" s="376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B9CA-D6C6-4C68-A446-1EE2E86A644E}">
  <sheetPr>
    <pageSetUpPr fitToPage="1"/>
  </sheetPr>
  <dimension ref="B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33" customWidth="1"/>
    <col min="2" max="2" width="5.109375" style="333" customWidth="1"/>
    <col min="3" max="3" width="79.33203125" style="333" customWidth="1"/>
    <col min="4" max="4" width="30.109375" style="333" bestFit="1" customWidth="1"/>
    <col min="5" max="5" width="15.6640625" style="333" bestFit="1" customWidth="1"/>
    <col min="6" max="6" width="22.88671875" style="333" bestFit="1" customWidth="1"/>
    <col min="7" max="7" width="15.6640625" style="333" bestFit="1" customWidth="1"/>
    <col min="8" max="8" width="30.109375" style="333" bestFit="1" customWidth="1"/>
    <col min="9" max="9" width="15.6640625" style="333" bestFit="1" customWidth="1"/>
    <col min="10" max="10" width="27.109375" style="333" bestFit="1" customWidth="1"/>
    <col min="11" max="11" width="16.21875" style="333" bestFit="1" customWidth="1"/>
    <col min="12" max="12" width="27.6640625" style="333" bestFit="1" customWidth="1"/>
    <col min="13" max="13" width="15.44140625" style="333" bestFit="1" customWidth="1"/>
    <col min="14" max="14" width="20.33203125" style="333" customWidth="1"/>
    <col min="15" max="15" width="22.44140625" style="333" customWidth="1"/>
    <col min="16" max="16" width="4.109375" style="333" customWidth="1"/>
    <col min="17" max="16384" width="11.44140625" style="333"/>
  </cols>
  <sheetData>
    <row r="1" spans="2:15" ht="77.25" customHeight="1" x14ac:dyDescent="0.3">
      <c r="B1" s="466" t="s">
        <v>206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332"/>
    </row>
    <row r="2" spans="2:15" x14ac:dyDescent="0.3">
      <c r="C2" s="334"/>
      <c r="I2" s="335"/>
    </row>
    <row r="3" spans="2:15" ht="31.95" customHeight="1" x14ac:dyDescent="0.3">
      <c r="B3" s="468" t="s">
        <v>147</v>
      </c>
      <c r="C3" s="468"/>
      <c r="D3" s="469" t="s">
        <v>148</v>
      </c>
      <c r="E3" s="469" t="s">
        <v>78</v>
      </c>
      <c r="F3" s="469" t="s">
        <v>149</v>
      </c>
      <c r="G3" s="469" t="s">
        <v>78</v>
      </c>
      <c r="H3" s="469" t="s">
        <v>150</v>
      </c>
      <c r="I3" s="469" t="s">
        <v>78</v>
      </c>
      <c r="J3" s="469" t="s">
        <v>151</v>
      </c>
      <c r="K3" s="469" t="s">
        <v>78</v>
      </c>
      <c r="L3" s="469" t="s">
        <v>152</v>
      </c>
      <c r="M3" s="469" t="s">
        <v>78</v>
      </c>
      <c r="N3" s="469" t="s">
        <v>153</v>
      </c>
      <c r="O3" s="469" t="s">
        <v>154</v>
      </c>
    </row>
    <row r="4" spans="2:15" ht="27.6" customHeight="1" x14ac:dyDescent="0.3">
      <c r="B4" s="468"/>
      <c r="C4" s="468"/>
      <c r="D4" s="469"/>
      <c r="E4" s="469"/>
      <c r="F4" s="470"/>
      <c r="G4" s="469"/>
      <c r="H4" s="469"/>
      <c r="I4" s="469"/>
      <c r="J4" s="469"/>
      <c r="K4" s="469"/>
      <c r="L4" s="469" t="s">
        <v>155</v>
      </c>
      <c r="M4" s="469"/>
      <c r="N4" s="469" t="s">
        <v>156</v>
      </c>
      <c r="O4" s="469" t="s">
        <v>157</v>
      </c>
    </row>
    <row r="5" spans="2:15" ht="15.6" customHeight="1" x14ac:dyDescent="0.3">
      <c r="B5" s="468"/>
      <c r="C5" s="468"/>
      <c r="D5" s="469"/>
      <c r="E5" s="469"/>
      <c r="F5" s="470"/>
      <c r="G5" s="469"/>
      <c r="H5" s="469"/>
      <c r="I5" s="469"/>
      <c r="J5" s="469"/>
      <c r="K5" s="469"/>
      <c r="L5" s="469"/>
      <c r="M5" s="469"/>
      <c r="N5" s="469"/>
      <c r="O5" s="469"/>
    </row>
    <row r="6" spans="2:15" s="341" customFormat="1" ht="26.4" x14ac:dyDescent="0.3">
      <c r="B6" s="336">
        <v>1</v>
      </c>
      <c r="C6" s="337" t="s">
        <v>158</v>
      </c>
      <c r="D6" s="338">
        <v>299719350.01999998</v>
      </c>
      <c r="E6" s="339">
        <f>D6/$D$54</f>
        <v>2.3196295130833811E-2</v>
      </c>
      <c r="F6" s="338">
        <v>419381.4</v>
      </c>
      <c r="G6" s="339">
        <f>F6/$F$54</f>
        <v>1.50413037995322E-2</v>
      </c>
      <c r="H6" s="338">
        <v>206080804.28999999</v>
      </c>
      <c r="I6" s="339">
        <f>H6/$H$54</f>
        <v>1.7936958158068599E-2</v>
      </c>
      <c r="J6" s="338">
        <v>93219164.329999998</v>
      </c>
      <c r="K6" s="339">
        <f>J6/$J$54</f>
        <v>6.6397945230442124E-2</v>
      </c>
      <c r="L6" s="338">
        <v>189557341.19</v>
      </c>
      <c r="M6" s="339">
        <f>L6/$L$54</f>
        <v>3.2384445265109897E-2</v>
      </c>
      <c r="N6" s="338">
        <v>809040.74</v>
      </c>
      <c r="O6" s="340">
        <v>1666</v>
      </c>
    </row>
    <row r="7" spans="2:15" s="341" customFormat="1" ht="26.4" x14ac:dyDescent="0.3">
      <c r="B7" s="342">
        <v>2</v>
      </c>
      <c r="C7" s="343" t="s">
        <v>159</v>
      </c>
      <c r="D7" s="338">
        <v>1337348.77</v>
      </c>
      <c r="E7" s="339">
        <f t="shared" ref="E7:E34" si="0">D7/$D$54</f>
        <v>1.0350194860527874E-4</v>
      </c>
      <c r="F7" s="344">
        <v>21927.3</v>
      </c>
      <c r="G7" s="339">
        <f t="shared" ref="G7:G32" si="1">F7/$F$54</f>
        <v>7.8643254279632416E-4</v>
      </c>
      <c r="H7" s="344">
        <v>1315421.47</v>
      </c>
      <c r="I7" s="339">
        <f t="shared" ref="I7:I32" si="2">H7/$H$54</f>
        <v>1.1449227378990782E-4</v>
      </c>
      <c r="J7" s="338"/>
      <c r="K7" s="339">
        <f t="shared" ref="K7:K32" si="3">J7/$J$54</f>
        <v>0</v>
      </c>
      <c r="L7" s="344">
        <v>1337348.77</v>
      </c>
      <c r="M7" s="339">
        <f t="shared" ref="M7:M32" si="4">L7/$L$54</f>
        <v>2.2847597339433352E-4</v>
      </c>
      <c r="N7" s="344">
        <v>14456.58</v>
      </c>
      <c r="O7" s="345">
        <v>76</v>
      </c>
    </row>
    <row r="8" spans="2:15" s="341" customFormat="1" ht="26.4" x14ac:dyDescent="0.3">
      <c r="B8" s="342">
        <v>3</v>
      </c>
      <c r="C8" s="343" t="s">
        <v>160</v>
      </c>
      <c r="D8" s="338">
        <v>338198957.50999999</v>
      </c>
      <c r="E8" s="339">
        <f t="shared" si="0"/>
        <v>2.6174362218584813E-2</v>
      </c>
      <c r="F8" s="344">
        <v>2431467.48</v>
      </c>
      <c r="G8" s="339">
        <f t="shared" si="1"/>
        <v>8.7205682095970349E-2</v>
      </c>
      <c r="H8" s="344">
        <v>175334230.75</v>
      </c>
      <c r="I8" s="339">
        <f t="shared" si="2"/>
        <v>1.5260823401165769E-2</v>
      </c>
      <c r="J8" s="338">
        <v>160433259.28</v>
      </c>
      <c r="K8" s="339">
        <f t="shared" si="3"/>
        <v>0.11427305575390757</v>
      </c>
      <c r="L8" s="344">
        <v>266492754.57999998</v>
      </c>
      <c r="M8" s="339">
        <f t="shared" si="4"/>
        <v>4.5528281680180353E-2</v>
      </c>
      <c r="N8" s="344">
        <v>1471978.81</v>
      </c>
      <c r="O8" s="345">
        <v>3842</v>
      </c>
    </row>
    <row r="9" spans="2:15" s="341" customFormat="1" ht="26.4" x14ac:dyDescent="0.3">
      <c r="B9" s="342">
        <v>4</v>
      </c>
      <c r="C9" s="343" t="s">
        <v>161</v>
      </c>
      <c r="D9" s="338">
        <v>83459689.469999984</v>
      </c>
      <c r="E9" s="339">
        <f t="shared" si="0"/>
        <v>6.4592279021847545E-3</v>
      </c>
      <c r="F9" s="344">
        <v>1956970.24</v>
      </c>
      <c r="G9" s="339">
        <f t="shared" si="1"/>
        <v>7.0187623739353819E-2</v>
      </c>
      <c r="H9" s="344">
        <v>75778758.799999997</v>
      </c>
      <c r="I9" s="339">
        <f t="shared" si="2"/>
        <v>6.5956673186951904E-3</v>
      </c>
      <c r="J9" s="338">
        <v>5723960.4299999997</v>
      </c>
      <c r="K9" s="339">
        <f t="shared" si="3"/>
        <v>4.0770501845192623E-3</v>
      </c>
      <c r="L9" s="344">
        <v>67947776.179999992</v>
      </c>
      <c r="M9" s="339">
        <f t="shared" si="4"/>
        <v>1.1608366232471884E-2</v>
      </c>
      <c r="N9" s="344">
        <v>233648.36</v>
      </c>
      <c r="O9" s="345">
        <v>1003</v>
      </c>
    </row>
    <row r="10" spans="2:15" s="341" customFormat="1" ht="26.4" x14ac:dyDescent="0.3">
      <c r="B10" s="342">
        <v>5</v>
      </c>
      <c r="C10" s="343" t="s">
        <v>162</v>
      </c>
      <c r="D10" s="338">
        <v>3830132.33</v>
      </c>
      <c r="E10" s="339">
        <f t="shared" si="0"/>
        <v>2.9642690707456707E-4</v>
      </c>
      <c r="F10" s="344">
        <v>613832.22</v>
      </c>
      <c r="G10" s="339">
        <f t="shared" si="1"/>
        <v>2.2015370502748294E-2</v>
      </c>
      <c r="H10" s="344">
        <v>869372.81</v>
      </c>
      <c r="I10" s="339">
        <f t="shared" si="2"/>
        <v>7.5668880323218017E-5</v>
      </c>
      <c r="J10" s="338">
        <v>2346927.2999999998</v>
      </c>
      <c r="K10" s="339">
        <f t="shared" si="3"/>
        <v>1.671664313290561E-3</v>
      </c>
      <c r="L10" s="344">
        <v>3826048.71</v>
      </c>
      <c r="M10" s="339">
        <f t="shared" si="4"/>
        <v>6.5365162991205654E-4</v>
      </c>
      <c r="N10" s="344">
        <v>17207.68</v>
      </c>
      <c r="O10" s="345">
        <v>80</v>
      </c>
    </row>
    <row r="11" spans="2:15" s="341" customFormat="1" ht="26.4" x14ac:dyDescent="0.3">
      <c r="B11" s="342">
        <v>6</v>
      </c>
      <c r="C11" s="343" t="s">
        <v>163</v>
      </c>
      <c r="D11" s="338">
        <v>492494206.88999999</v>
      </c>
      <c r="E11" s="339">
        <f t="shared" si="0"/>
        <v>3.8115793900140423E-2</v>
      </c>
      <c r="F11" s="344">
        <v>10136</v>
      </c>
      <c r="G11" s="339">
        <f t="shared" si="1"/>
        <v>3.6353222940277836E-4</v>
      </c>
      <c r="H11" s="344">
        <v>434562497.05000001</v>
      </c>
      <c r="I11" s="339">
        <f t="shared" si="2"/>
        <v>3.7823655403066064E-2</v>
      </c>
      <c r="J11" s="338">
        <v>57921573.840000004</v>
      </c>
      <c r="K11" s="339">
        <f t="shared" si="3"/>
        <v>4.125625363766152E-2</v>
      </c>
      <c r="L11" s="344">
        <v>223680576.22</v>
      </c>
      <c r="M11" s="339">
        <f t="shared" si="4"/>
        <v>3.8214143182163249E-2</v>
      </c>
      <c r="N11" s="344">
        <v>205617.5</v>
      </c>
      <c r="O11" s="345">
        <v>592</v>
      </c>
    </row>
    <row r="12" spans="2:15" s="341" customFormat="1" ht="26.4" x14ac:dyDescent="0.3">
      <c r="B12" s="342">
        <v>7</v>
      </c>
      <c r="C12" s="343" t="s">
        <v>164</v>
      </c>
      <c r="D12" s="338">
        <v>83497386.349999994</v>
      </c>
      <c r="E12" s="339">
        <f t="shared" si="0"/>
        <v>6.4621453913423065E-3</v>
      </c>
      <c r="F12" s="344">
        <v>82572.899999999994</v>
      </c>
      <c r="G12" s="339">
        <f t="shared" si="1"/>
        <v>2.9615144460588671E-3</v>
      </c>
      <c r="H12" s="344">
        <v>82262588.129999995</v>
      </c>
      <c r="I12" s="339">
        <f t="shared" si="2"/>
        <v>7.1600099113832928E-3</v>
      </c>
      <c r="J12" s="338">
        <v>1152225.32</v>
      </c>
      <c r="K12" s="339">
        <f t="shared" si="3"/>
        <v>8.2070456477872033E-4</v>
      </c>
      <c r="L12" s="344">
        <v>38179263.859999999</v>
      </c>
      <c r="M12" s="339">
        <f t="shared" si="4"/>
        <v>6.5226399197963886E-3</v>
      </c>
      <c r="N12" s="344">
        <v>440813.29</v>
      </c>
      <c r="O12" s="345">
        <v>1524</v>
      </c>
    </row>
    <row r="13" spans="2:15" s="341" customFormat="1" ht="26.4" x14ac:dyDescent="0.3">
      <c r="B13" s="342">
        <v>8</v>
      </c>
      <c r="C13" s="343" t="s">
        <v>165</v>
      </c>
      <c r="D13" s="338">
        <v>171337561.47</v>
      </c>
      <c r="E13" s="339">
        <f t="shared" si="0"/>
        <v>1.3260393907134432E-2</v>
      </c>
      <c r="F13" s="344">
        <v>7296090.3300000001</v>
      </c>
      <c r="G13" s="339">
        <f t="shared" si="1"/>
        <v>0.26167758322700801</v>
      </c>
      <c r="H13" s="344">
        <v>163928185.34999999</v>
      </c>
      <c r="I13" s="339">
        <f t="shared" si="2"/>
        <v>1.4268058646613815E-2</v>
      </c>
      <c r="J13" s="338">
        <v>113285.79</v>
      </c>
      <c r="K13" s="339">
        <f t="shared" si="3"/>
        <v>8.0690958065010669E-5</v>
      </c>
      <c r="L13" s="344">
        <v>91340674.780000001</v>
      </c>
      <c r="M13" s="339">
        <f t="shared" si="4"/>
        <v>1.5604866919536442E-2</v>
      </c>
      <c r="N13" s="344">
        <v>121408.21</v>
      </c>
      <c r="O13" s="345">
        <v>769</v>
      </c>
    </row>
    <row r="14" spans="2:15" s="341" customFormat="1" ht="26.4" x14ac:dyDescent="0.3">
      <c r="B14" s="342">
        <v>9</v>
      </c>
      <c r="C14" s="343" t="s">
        <v>166</v>
      </c>
      <c r="D14" s="338">
        <v>550765.53</v>
      </c>
      <c r="E14" s="339">
        <f t="shared" si="0"/>
        <v>4.262560886014731E-5</v>
      </c>
      <c r="F14" s="344"/>
      <c r="G14" s="339">
        <f t="shared" si="1"/>
        <v>0</v>
      </c>
      <c r="H14" s="344">
        <v>550765.53</v>
      </c>
      <c r="I14" s="339">
        <f t="shared" si="2"/>
        <v>4.793778974491247E-5</v>
      </c>
      <c r="J14" s="338"/>
      <c r="K14" s="339">
        <f t="shared" si="3"/>
        <v>0</v>
      </c>
      <c r="L14" s="344">
        <v>423163.63</v>
      </c>
      <c r="M14" s="339">
        <f t="shared" si="4"/>
        <v>7.229432174923943E-5</v>
      </c>
      <c r="N14" s="344">
        <v>1828.01</v>
      </c>
      <c r="O14" s="345">
        <v>10</v>
      </c>
    </row>
    <row r="15" spans="2:15" s="341" customFormat="1" ht="26.4" x14ac:dyDescent="0.3">
      <c r="B15" s="342">
        <v>10</v>
      </c>
      <c r="C15" s="343" t="s">
        <v>167</v>
      </c>
      <c r="D15" s="338">
        <v>79048352.599999994</v>
      </c>
      <c r="E15" s="339">
        <f t="shared" si="0"/>
        <v>6.1178196082216849E-3</v>
      </c>
      <c r="F15" s="344">
        <v>7984.05</v>
      </c>
      <c r="G15" s="339">
        <f t="shared" si="1"/>
        <v>2.8635156828761375E-4</v>
      </c>
      <c r="H15" s="344">
        <v>52069117.420000002</v>
      </c>
      <c r="I15" s="339">
        <f t="shared" si="2"/>
        <v>4.5320163792442122E-3</v>
      </c>
      <c r="J15" s="338">
        <v>26971251.129999999</v>
      </c>
      <c r="K15" s="339">
        <f t="shared" si="3"/>
        <v>1.9211024559141105E-2</v>
      </c>
      <c r="L15" s="344">
        <v>42154177.399999999</v>
      </c>
      <c r="M15" s="339">
        <f t="shared" si="4"/>
        <v>7.2017239856603859E-3</v>
      </c>
      <c r="N15" s="344">
        <v>925934.23</v>
      </c>
      <c r="O15" s="345">
        <v>169</v>
      </c>
    </row>
    <row r="16" spans="2:15" s="341" customFormat="1" ht="26.4" x14ac:dyDescent="0.3">
      <c r="B16" s="342">
        <v>11</v>
      </c>
      <c r="C16" s="343" t="s">
        <v>168</v>
      </c>
      <c r="D16" s="338">
        <v>110387467.39999999</v>
      </c>
      <c r="E16" s="339">
        <f t="shared" si="0"/>
        <v>8.5432597941535338E-3</v>
      </c>
      <c r="F16" s="344">
        <v>69681.759999999995</v>
      </c>
      <c r="G16" s="339">
        <f t="shared" si="1"/>
        <v>2.4991678730770859E-3</v>
      </c>
      <c r="H16" s="344">
        <v>77798409.599999994</v>
      </c>
      <c r="I16" s="339">
        <f t="shared" si="2"/>
        <v>6.7714546367732553E-3</v>
      </c>
      <c r="J16" s="338">
        <v>32519376.039999999</v>
      </c>
      <c r="K16" s="339">
        <f t="shared" si="3"/>
        <v>2.3162830998874197E-2</v>
      </c>
      <c r="L16" s="344">
        <v>72338608.920000002</v>
      </c>
      <c r="M16" s="339">
        <f t="shared" si="4"/>
        <v>1.2358506963736183E-2</v>
      </c>
      <c r="N16" s="344">
        <v>182634.41</v>
      </c>
      <c r="O16" s="345">
        <v>443</v>
      </c>
    </row>
    <row r="17" spans="2:15" s="341" customFormat="1" ht="26.4" x14ac:dyDescent="0.3">
      <c r="B17" s="342">
        <v>12</v>
      </c>
      <c r="C17" s="343" t="s">
        <v>169</v>
      </c>
      <c r="D17" s="338">
        <v>55858761.57</v>
      </c>
      <c r="E17" s="339">
        <f t="shared" si="0"/>
        <v>4.3230986552390965E-3</v>
      </c>
      <c r="F17" s="344">
        <v>3567993.85</v>
      </c>
      <c r="G17" s="339">
        <f t="shared" si="1"/>
        <v>0.12796771495519954</v>
      </c>
      <c r="H17" s="344">
        <v>35331716.920000002</v>
      </c>
      <c r="I17" s="339">
        <f t="shared" si="2"/>
        <v>3.0752186271310886E-3</v>
      </c>
      <c r="J17" s="338">
        <v>16959050.800000001</v>
      </c>
      <c r="K17" s="339">
        <f t="shared" si="3"/>
        <v>1.2079556111363885E-2</v>
      </c>
      <c r="L17" s="344">
        <v>46521391.630000003</v>
      </c>
      <c r="M17" s="339">
        <f t="shared" si="4"/>
        <v>7.9478296722277249E-3</v>
      </c>
      <c r="N17" s="344">
        <v>228624.95</v>
      </c>
      <c r="O17" s="345">
        <v>486</v>
      </c>
    </row>
    <row r="18" spans="2:15" s="341" customFormat="1" ht="26.4" x14ac:dyDescent="0.3">
      <c r="B18" s="342">
        <v>13</v>
      </c>
      <c r="C18" s="343" t="s">
        <v>170</v>
      </c>
      <c r="D18" s="338">
        <v>58585535.82</v>
      </c>
      <c r="E18" s="339">
        <f t="shared" si="0"/>
        <v>4.5341329453306017E-3</v>
      </c>
      <c r="F18" s="344">
        <v>9000</v>
      </c>
      <c r="G18" s="339">
        <f t="shared" si="1"/>
        <v>3.2278907504193027E-4</v>
      </c>
      <c r="H18" s="344">
        <v>46880653.149999999</v>
      </c>
      <c r="I18" s="339">
        <f t="shared" si="2"/>
        <v>4.0804203810809805E-3</v>
      </c>
      <c r="J18" s="338">
        <v>11695882.67</v>
      </c>
      <c r="K18" s="339">
        <f t="shared" si="3"/>
        <v>8.3307180720393528E-3</v>
      </c>
      <c r="L18" s="344">
        <v>38796689.060000002</v>
      </c>
      <c r="M18" s="339">
        <f t="shared" si="4"/>
        <v>6.6281223689021607E-3</v>
      </c>
      <c r="N18" s="344">
        <v>110950.63</v>
      </c>
      <c r="O18" s="345">
        <v>148</v>
      </c>
    </row>
    <row r="19" spans="2:15" s="341" customFormat="1" ht="26.4" x14ac:dyDescent="0.3">
      <c r="B19" s="342">
        <v>14</v>
      </c>
      <c r="C19" s="343" t="s">
        <v>171</v>
      </c>
      <c r="D19" s="338">
        <v>479992509.83999997</v>
      </c>
      <c r="E19" s="339">
        <f t="shared" si="0"/>
        <v>3.7148245243743286E-2</v>
      </c>
      <c r="F19" s="344">
        <v>695418.14</v>
      </c>
      <c r="G19" s="339">
        <f t="shared" si="1"/>
        <v>2.4941486464219953E-2</v>
      </c>
      <c r="H19" s="344">
        <v>434093202.19999999</v>
      </c>
      <c r="I19" s="339">
        <f t="shared" si="2"/>
        <v>3.7782808696759533E-2</v>
      </c>
      <c r="J19" s="338">
        <v>45203889.5</v>
      </c>
      <c r="K19" s="339">
        <f t="shared" si="3"/>
        <v>3.2197728876850983E-2</v>
      </c>
      <c r="L19" s="344">
        <v>234014702.02999997</v>
      </c>
      <c r="M19" s="339">
        <f t="shared" si="4"/>
        <v>3.9979650809331628E-2</v>
      </c>
      <c r="N19" s="344">
        <v>314605.5</v>
      </c>
      <c r="O19" s="345">
        <v>261</v>
      </c>
    </row>
    <row r="20" spans="2:15" s="341" customFormat="1" ht="26.4" x14ac:dyDescent="0.3">
      <c r="B20" s="342">
        <v>15</v>
      </c>
      <c r="C20" s="343" t="s">
        <v>172</v>
      </c>
      <c r="D20" s="338">
        <v>284354928.56</v>
      </c>
      <c r="E20" s="339">
        <f t="shared" si="0"/>
        <v>2.2007190541233929E-2</v>
      </c>
      <c r="F20" s="344">
        <v>732376.94</v>
      </c>
      <c r="G20" s="339">
        <f t="shared" si="1"/>
        <v>2.6267030560515475E-2</v>
      </c>
      <c r="H20" s="344">
        <v>257381934.24000001</v>
      </c>
      <c r="I20" s="339">
        <f t="shared" si="2"/>
        <v>2.2402130081989713E-2</v>
      </c>
      <c r="J20" s="338">
        <v>26240617.379999999</v>
      </c>
      <c r="K20" s="339">
        <f t="shared" si="3"/>
        <v>1.8690610328175934E-2</v>
      </c>
      <c r="L20" s="344">
        <v>226263007.41999999</v>
      </c>
      <c r="M20" s="339">
        <f t="shared" si="4"/>
        <v>3.8655332119095456E-2</v>
      </c>
      <c r="N20" s="344">
        <v>264266.8</v>
      </c>
      <c r="O20" s="345">
        <v>1972</v>
      </c>
    </row>
    <row r="21" spans="2:15" s="341" customFormat="1" ht="26.4" x14ac:dyDescent="0.3">
      <c r="B21" s="342">
        <v>16</v>
      </c>
      <c r="C21" s="343" t="s">
        <v>173</v>
      </c>
      <c r="D21" s="338">
        <v>2228410.8699999996</v>
      </c>
      <c r="E21" s="339">
        <f t="shared" si="0"/>
        <v>1.7246426101560959E-4</v>
      </c>
      <c r="F21" s="344">
        <v>43454.09</v>
      </c>
      <c r="G21" s="339">
        <f t="shared" si="1"/>
        <v>1.5585006130987547E-3</v>
      </c>
      <c r="H21" s="344">
        <v>730007.86</v>
      </c>
      <c r="I21" s="339">
        <f t="shared" si="2"/>
        <v>6.3538768130266791E-5</v>
      </c>
      <c r="J21" s="338">
        <v>1454948.92</v>
      </c>
      <c r="K21" s="339">
        <f t="shared" si="3"/>
        <v>1.0363278774015044E-3</v>
      </c>
      <c r="L21" s="344">
        <v>2227594.7199999997</v>
      </c>
      <c r="M21" s="339">
        <f t="shared" si="4"/>
        <v>3.8056779457768355E-4</v>
      </c>
      <c r="N21" s="344">
        <v>31889.4</v>
      </c>
      <c r="O21" s="345">
        <v>64</v>
      </c>
    </row>
    <row r="22" spans="2:15" s="341" customFormat="1" ht="26.4" x14ac:dyDescent="0.3">
      <c r="B22" s="342">
        <v>17</v>
      </c>
      <c r="C22" s="343" t="s">
        <v>174</v>
      </c>
      <c r="D22" s="338">
        <v>170749512.96000001</v>
      </c>
      <c r="E22" s="339">
        <f t="shared" si="0"/>
        <v>1.3214882842238901E-2</v>
      </c>
      <c r="F22" s="344">
        <v>840712.77</v>
      </c>
      <c r="G22" s="339">
        <f t="shared" si="1"/>
        <v>3.0152544156026567E-2</v>
      </c>
      <c r="H22" s="344">
        <v>157047790.94999999</v>
      </c>
      <c r="I22" s="339">
        <f t="shared" si="2"/>
        <v>1.3669199636484271E-2</v>
      </c>
      <c r="J22" s="338">
        <v>12861009.24</v>
      </c>
      <c r="K22" s="339">
        <f t="shared" si="3"/>
        <v>9.1606119113311103E-3</v>
      </c>
      <c r="L22" s="344">
        <v>98852061.86999999</v>
      </c>
      <c r="M22" s="339">
        <f t="shared" si="4"/>
        <v>1.6888130878368497E-2</v>
      </c>
      <c r="N22" s="344">
        <v>339734.43</v>
      </c>
      <c r="O22" s="345">
        <v>998</v>
      </c>
    </row>
    <row r="23" spans="2:15" s="341" customFormat="1" ht="26.4" x14ac:dyDescent="0.3">
      <c r="B23" s="342">
        <v>18</v>
      </c>
      <c r="C23" s="343" t="s">
        <v>175</v>
      </c>
      <c r="D23" s="338">
        <v>32096547.710000001</v>
      </c>
      <c r="E23" s="339">
        <f t="shared" si="0"/>
        <v>2.4840604829563626E-3</v>
      </c>
      <c r="F23" s="344">
        <v>1326704.71</v>
      </c>
      <c r="G23" s="339">
        <f t="shared" si="1"/>
        <v>4.7582865132741375E-2</v>
      </c>
      <c r="H23" s="344">
        <v>24626291.510000002</v>
      </c>
      <c r="I23" s="339">
        <f t="shared" si="2"/>
        <v>2.1434347654314951E-3</v>
      </c>
      <c r="J23" s="338">
        <v>6143551.4900000002</v>
      </c>
      <c r="K23" s="339">
        <f t="shared" si="3"/>
        <v>4.3759155993865059E-3</v>
      </c>
      <c r="L23" s="344">
        <v>24521454.800000004</v>
      </c>
      <c r="M23" s="339">
        <f t="shared" si="4"/>
        <v>4.1893060211025974E-3</v>
      </c>
      <c r="N23" s="344">
        <v>109277.53</v>
      </c>
      <c r="O23" s="345">
        <v>625</v>
      </c>
    </row>
    <row r="24" spans="2:15" s="341" customFormat="1" ht="26.4" x14ac:dyDescent="0.3">
      <c r="B24" s="342">
        <v>19</v>
      </c>
      <c r="C24" s="343" t="s">
        <v>176</v>
      </c>
      <c r="D24" s="338">
        <v>1306323338.8899999</v>
      </c>
      <c r="E24" s="339">
        <f t="shared" si="0"/>
        <v>0.10110078546202192</v>
      </c>
      <c r="F24" s="344">
        <v>258965.54</v>
      </c>
      <c r="G24" s="339">
        <f t="shared" si="1"/>
        <v>9.2879163471482219E-3</v>
      </c>
      <c r="H24" s="344">
        <v>990934500.12</v>
      </c>
      <c r="I24" s="339">
        <f t="shared" si="2"/>
        <v>8.6249423993060167E-2</v>
      </c>
      <c r="J24" s="338">
        <v>315129873.23000002</v>
      </c>
      <c r="K24" s="339">
        <f t="shared" si="3"/>
        <v>0.22446002615009403</v>
      </c>
      <c r="L24" s="344">
        <v>757747761.94000006</v>
      </c>
      <c r="M24" s="339">
        <f t="shared" si="4"/>
        <v>0.12945550284285171</v>
      </c>
      <c r="N24" s="344">
        <v>436009.86</v>
      </c>
      <c r="O24" s="345">
        <v>655</v>
      </c>
    </row>
    <row r="25" spans="2:15" s="341" customFormat="1" ht="26.4" x14ac:dyDescent="0.3">
      <c r="B25" s="342">
        <v>20</v>
      </c>
      <c r="C25" s="343" t="s">
        <v>177</v>
      </c>
      <c r="D25" s="338">
        <v>532404585.98000002</v>
      </c>
      <c r="E25" s="339">
        <f t="shared" si="0"/>
        <v>4.1204593245572484E-2</v>
      </c>
      <c r="F25" s="344">
        <v>1326050.54</v>
      </c>
      <c r="G25" s="339">
        <f t="shared" si="1"/>
        <v>4.7559403029494692E-2</v>
      </c>
      <c r="H25" s="344">
        <v>465457339.83999997</v>
      </c>
      <c r="I25" s="339">
        <f t="shared" si="2"/>
        <v>4.0512695288821343E-2</v>
      </c>
      <c r="J25" s="338">
        <v>65621195.600000001</v>
      </c>
      <c r="K25" s="339">
        <f t="shared" si="3"/>
        <v>4.6740523611438496E-2</v>
      </c>
      <c r="L25" s="344">
        <v>274221059.11000001</v>
      </c>
      <c r="M25" s="339">
        <f t="shared" si="4"/>
        <v>4.6848604351266067E-2</v>
      </c>
      <c r="N25" s="344">
        <v>500593.53</v>
      </c>
      <c r="O25" s="345">
        <v>3260</v>
      </c>
    </row>
    <row r="26" spans="2:15" s="341" customFormat="1" ht="26.4" x14ac:dyDescent="0.3">
      <c r="B26" s="342">
        <v>21</v>
      </c>
      <c r="C26" s="343" t="s">
        <v>178</v>
      </c>
      <c r="D26" s="338">
        <v>17094915.940000001</v>
      </c>
      <c r="E26" s="339">
        <f t="shared" si="0"/>
        <v>1.3230334156088845E-3</v>
      </c>
      <c r="F26" s="344">
        <v>202204.91</v>
      </c>
      <c r="G26" s="339">
        <f t="shared" si="1"/>
        <v>7.2521706519818622E-3</v>
      </c>
      <c r="H26" s="344">
        <v>15726574.43</v>
      </c>
      <c r="I26" s="339">
        <f t="shared" si="2"/>
        <v>1.368816996287071E-3</v>
      </c>
      <c r="J26" s="338">
        <v>1166136.6000000001</v>
      </c>
      <c r="K26" s="339">
        <f t="shared" si="3"/>
        <v>8.3061326128082023E-4</v>
      </c>
      <c r="L26" s="344">
        <v>7640254.5299999993</v>
      </c>
      <c r="M26" s="339">
        <f t="shared" si="4"/>
        <v>1.3052799911889971E-3</v>
      </c>
      <c r="N26" s="344">
        <v>24049.97</v>
      </c>
      <c r="O26" s="345">
        <v>248</v>
      </c>
    </row>
    <row r="27" spans="2:15" s="341" customFormat="1" ht="26.4" x14ac:dyDescent="0.3">
      <c r="B27" s="342">
        <v>22</v>
      </c>
      <c r="C27" s="343" t="s">
        <v>179</v>
      </c>
      <c r="D27" s="338">
        <v>497089549.58999997</v>
      </c>
      <c r="E27" s="339">
        <f t="shared" si="0"/>
        <v>3.8471443028197751E-2</v>
      </c>
      <c r="F27" s="344">
        <v>104807.31</v>
      </c>
      <c r="G27" s="339">
        <f t="shared" si="1"/>
        <v>3.7589616280592057E-3</v>
      </c>
      <c r="H27" s="344">
        <v>452395893.88</v>
      </c>
      <c r="I27" s="339">
        <f t="shared" si="2"/>
        <v>3.9375847000231071E-2</v>
      </c>
      <c r="J27" s="338">
        <v>44588848.399999999</v>
      </c>
      <c r="K27" s="339">
        <f t="shared" si="3"/>
        <v>3.1759648729214121E-2</v>
      </c>
      <c r="L27" s="344">
        <v>264928883.89000002</v>
      </c>
      <c r="M27" s="339">
        <f>L27/$L$54</f>
        <v>4.5261106141401032E-2</v>
      </c>
      <c r="N27" s="344">
        <v>93112.05</v>
      </c>
      <c r="O27" s="345">
        <v>614</v>
      </c>
    </row>
    <row r="28" spans="2:15" s="341" customFormat="1" ht="26.4" x14ac:dyDescent="0.3">
      <c r="B28" s="342">
        <v>23</v>
      </c>
      <c r="C28" s="343" t="s">
        <v>180</v>
      </c>
      <c r="D28" s="338">
        <v>29087468.510000002</v>
      </c>
      <c r="E28" s="339">
        <f t="shared" si="0"/>
        <v>2.2511776571041255E-3</v>
      </c>
      <c r="F28" s="344">
        <v>2424267.91</v>
      </c>
      <c r="G28" s="339">
        <f t="shared" si="1"/>
        <v>8.6947466258081502E-2</v>
      </c>
      <c r="H28" s="344">
        <v>9933234.2300000004</v>
      </c>
      <c r="I28" s="339">
        <f t="shared" si="2"/>
        <v>8.6457352188454414E-4</v>
      </c>
      <c r="J28" s="338">
        <v>16729966.369999999</v>
      </c>
      <c r="K28" s="339">
        <f t="shared" si="3"/>
        <v>1.1916384347857828E-2</v>
      </c>
      <c r="L28" s="344">
        <v>28992388.319999997</v>
      </c>
      <c r="M28" s="339">
        <f t="shared" si="4"/>
        <v>4.9531313678469269E-3</v>
      </c>
      <c r="N28" s="344">
        <v>339529.3</v>
      </c>
      <c r="O28" s="345">
        <v>2282</v>
      </c>
    </row>
    <row r="29" spans="2:15" s="341" customFormat="1" ht="26.4" x14ac:dyDescent="0.3">
      <c r="B29" s="342">
        <v>24</v>
      </c>
      <c r="C29" s="343" t="s">
        <v>181</v>
      </c>
      <c r="D29" s="338">
        <v>3174550230.8699999</v>
      </c>
      <c r="E29" s="339">
        <f t="shared" si="0"/>
        <v>0.24568918909641088</v>
      </c>
      <c r="F29" s="344">
        <v>2962513.38</v>
      </c>
      <c r="G29" s="339">
        <f t="shared" si="1"/>
        <v>0.10625188374772694</v>
      </c>
      <c r="H29" s="344">
        <v>2867470726.98</v>
      </c>
      <c r="I29" s="339">
        <f t="shared" si="2"/>
        <v>0.24958026841232883</v>
      </c>
      <c r="J29" s="338">
        <v>304116990.50999999</v>
      </c>
      <c r="K29" s="339">
        <f t="shared" si="3"/>
        <v>0.21661579380873505</v>
      </c>
      <c r="L29" s="344">
        <v>1232290550.5</v>
      </c>
      <c r="M29" s="339">
        <f t="shared" si="4"/>
        <v>0.21052756718812146</v>
      </c>
      <c r="N29" s="344">
        <v>970834.27</v>
      </c>
      <c r="O29" s="345">
        <v>3275</v>
      </c>
    </row>
    <row r="30" spans="2:15" s="341" customFormat="1" ht="26.4" x14ac:dyDescent="0.3">
      <c r="B30" s="342">
        <v>25</v>
      </c>
      <c r="C30" s="343" t="s">
        <v>182</v>
      </c>
      <c r="D30" s="338">
        <v>187598758.66999999</v>
      </c>
      <c r="E30" s="339">
        <f t="shared" si="0"/>
        <v>1.4518903007086498E-2</v>
      </c>
      <c r="F30" s="344"/>
      <c r="G30" s="339">
        <f t="shared" si="1"/>
        <v>0</v>
      </c>
      <c r="H30" s="344">
        <v>171670386.22</v>
      </c>
      <c r="I30" s="339">
        <f t="shared" si="2"/>
        <v>1.4941927974400067E-2</v>
      </c>
      <c r="J30" s="338">
        <v>15928372.449999999</v>
      </c>
      <c r="K30" s="339">
        <f t="shared" si="3"/>
        <v>1.1345426760115468E-2</v>
      </c>
      <c r="L30" s="344">
        <v>93537456.769999996</v>
      </c>
      <c r="M30" s="339">
        <f t="shared" si="4"/>
        <v>1.598017059106888E-2</v>
      </c>
      <c r="N30" s="344">
        <v>1034306.99</v>
      </c>
      <c r="O30" s="345">
        <v>422</v>
      </c>
    </row>
    <row r="31" spans="2:15" s="341" customFormat="1" ht="26.4" x14ac:dyDescent="0.3">
      <c r="B31" s="342">
        <v>26</v>
      </c>
      <c r="C31" s="343" t="s">
        <v>183</v>
      </c>
      <c r="D31" s="338">
        <v>3619486.47</v>
      </c>
      <c r="E31" s="339">
        <f t="shared" si="0"/>
        <v>2.8012431087474796E-4</v>
      </c>
      <c r="F31" s="344">
        <v>180446.77</v>
      </c>
      <c r="G31" s="339">
        <f t="shared" si="1"/>
        <v>6.4718051091782148E-3</v>
      </c>
      <c r="H31" s="344">
        <v>3067180.43</v>
      </c>
      <c r="I31" s="339">
        <f t="shared" si="2"/>
        <v>2.6696269565571802E-4</v>
      </c>
      <c r="J31" s="338">
        <v>371859.27</v>
      </c>
      <c r="K31" s="339">
        <f t="shared" si="3"/>
        <v>2.6486711847669055E-4</v>
      </c>
      <c r="L31" s="344">
        <v>3616413.02</v>
      </c>
      <c r="M31" s="339">
        <f t="shared" si="4"/>
        <v>6.1783694984849865E-4</v>
      </c>
      <c r="N31" s="344">
        <v>12059.57</v>
      </c>
      <c r="O31" s="345">
        <v>52</v>
      </c>
    </row>
    <row r="32" spans="2:15" s="341" customFormat="1" ht="26.4" x14ac:dyDescent="0.3">
      <c r="B32" s="342">
        <v>27</v>
      </c>
      <c r="C32" s="337" t="s">
        <v>184</v>
      </c>
      <c r="D32" s="338">
        <v>30308188.259999998</v>
      </c>
      <c r="E32" s="339">
        <f t="shared" si="0"/>
        <v>2.3456532910301571E-3</v>
      </c>
      <c r="F32" s="338">
        <v>297024</v>
      </c>
      <c r="G32" s="339">
        <f t="shared" si="1"/>
        <v>1.0652900247250479E-2</v>
      </c>
      <c r="H32" s="338">
        <v>21091439.109999999</v>
      </c>
      <c r="I32" s="339">
        <f t="shared" si="2"/>
        <v>1.835766616463459E-3</v>
      </c>
      <c r="J32" s="338">
        <v>8919725.1500000004</v>
      </c>
      <c r="K32" s="339">
        <f t="shared" si="3"/>
        <v>6.3533225837951171E-3</v>
      </c>
      <c r="L32" s="338">
        <v>20129320.43</v>
      </c>
      <c r="M32" s="339">
        <f t="shared" si="4"/>
        <v>3.4389429161479647E-3</v>
      </c>
      <c r="N32" s="338">
        <v>31342.07</v>
      </c>
      <c r="O32" s="340">
        <v>162</v>
      </c>
    </row>
    <row r="33" spans="2:15" s="341" customFormat="1" ht="20.25" customHeight="1" x14ac:dyDescent="0.3">
      <c r="B33" s="346"/>
      <c r="C33" s="347"/>
      <c r="D33" s="348"/>
      <c r="E33" s="349"/>
      <c r="F33" s="348"/>
      <c r="G33" s="349"/>
      <c r="H33" s="348"/>
      <c r="I33" s="349"/>
      <c r="J33" s="348"/>
      <c r="K33" s="349"/>
      <c r="L33" s="348"/>
      <c r="M33" s="349"/>
      <c r="N33" s="350"/>
      <c r="O33" s="351"/>
    </row>
    <row r="34" spans="2:15" s="357" customFormat="1" ht="31.8" x14ac:dyDescent="0.3">
      <c r="B34" s="352" t="s">
        <v>185</v>
      </c>
      <c r="C34" s="353"/>
      <c r="D34" s="354">
        <f>SUM(D6:D33)</f>
        <v>8525803948.8499994</v>
      </c>
      <c r="E34" s="355">
        <f t="shared" si="0"/>
        <v>0.65984082980280101</v>
      </c>
      <c r="F34" s="354">
        <f>SUM(F6:F32)</f>
        <v>27881984.539999999</v>
      </c>
      <c r="G34" s="355">
        <f>F34/$F$54</f>
        <v>1</v>
      </c>
      <c r="H34" s="354">
        <f>SUM(H6:H32)</f>
        <v>7224389023.2700005</v>
      </c>
      <c r="I34" s="355">
        <f>H34/$H$54</f>
        <v>0.62879977625500794</v>
      </c>
      <c r="J34" s="354">
        <f>SUM(J6:J32)</f>
        <v>1273532941.0400002</v>
      </c>
      <c r="K34" s="355">
        <f>J34/$J$54</f>
        <v>0.90710929534823714</v>
      </c>
      <c r="L34" s="354">
        <f>SUM(L6:L32)</f>
        <v>4351578724.2800016</v>
      </c>
      <c r="M34" s="355">
        <f>L34/$L$54</f>
        <v>0.74343447807705798</v>
      </c>
      <c r="N34" s="354">
        <f>SUM(N6:N32)</f>
        <v>9265754.6700000018</v>
      </c>
      <c r="O34" s="356">
        <f>SUM(O6:O33)</f>
        <v>25698</v>
      </c>
    </row>
    <row r="35" spans="2:15" ht="15.6" x14ac:dyDescent="0.3">
      <c r="B35" s="358"/>
      <c r="C35" s="358"/>
      <c r="D35" s="359"/>
      <c r="E35" s="360"/>
      <c r="F35" s="359"/>
      <c r="G35" s="360"/>
      <c r="H35" s="359"/>
      <c r="I35" s="360"/>
      <c r="J35" s="359"/>
      <c r="K35" s="360"/>
      <c r="L35" s="359"/>
      <c r="M35" s="360"/>
      <c r="N35" s="361"/>
      <c r="O35" s="362"/>
    </row>
    <row r="36" spans="2:15" x14ac:dyDescent="0.3">
      <c r="B36" s="468" t="s">
        <v>186</v>
      </c>
      <c r="C36" s="468"/>
      <c r="D36" s="469" t="s">
        <v>148</v>
      </c>
      <c r="E36" s="469" t="s">
        <v>78</v>
      </c>
      <c r="F36" s="469" t="s">
        <v>149</v>
      </c>
      <c r="G36" s="469" t="s">
        <v>78</v>
      </c>
      <c r="H36" s="469" t="s">
        <v>150</v>
      </c>
      <c r="I36" s="469" t="s">
        <v>78</v>
      </c>
      <c r="J36" s="469" t="s">
        <v>151</v>
      </c>
      <c r="K36" s="469" t="s">
        <v>78</v>
      </c>
      <c r="L36" s="469" t="s">
        <v>152</v>
      </c>
      <c r="M36" s="469" t="s">
        <v>78</v>
      </c>
      <c r="N36" s="469" t="s">
        <v>153</v>
      </c>
      <c r="O36" s="469" t="s">
        <v>154</v>
      </c>
    </row>
    <row r="37" spans="2:15" ht="76.95" customHeight="1" x14ac:dyDescent="0.3">
      <c r="B37" s="468"/>
      <c r="C37" s="468"/>
      <c r="D37" s="469"/>
      <c r="E37" s="469"/>
      <c r="F37" s="470"/>
      <c r="G37" s="469"/>
      <c r="H37" s="469"/>
      <c r="I37" s="469"/>
      <c r="J37" s="469"/>
      <c r="K37" s="469"/>
      <c r="L37" s="469" t="s">
        <v>155</v>
      </c>
      <c r="M37" s="469"/>
      <c r="N37" s="469" t="s">
        <v>156</v>
      </c>
      <c r="O37" s="469" t="s">
        <v>157</v>
      </c>
    </row>
    <row r="38" spans="2:15" ht="15.6" customHeight="1" x14ac:dyDescent="0.3">
      <c r="B38" s="468"/>
      <c r="C38" s="468"/>
      <c r="D38" s="469"/>
      <c r="E38" s="469"/>
      <c r="F38" s="470"/>
      <c r="G38" s="469"/>
      <c r="H38" s="469"/>
      <c r="I38" s="469"/>
      <c r="J38" s="469"/>
      <c r="K38" s="469"/>
      <c r="L38" s="469"/>
      <c r="M38" s="469"/>
      <c r="N38" s="469"/>
      <c r="O38" s="469"/>
    </row>
    <row r="39" spans="2:15" s="341" customFormat="1" ht="26.4" x14ac:dyDescent="0.3">
      <c r="B39" s="336">
        <v>1</v>
      </c>
      <c r="C39" s="337" t="s">
        <v>187</v>
      </c>
      <c r="D39" s="338">
        <v>0</v>
      </c>
      <c r="E39" s="339">
        <f t="shared" ref="E39:E46" si="5">D39/$D$54</f>
        <v>0</v>
      </c>
      <c r="F39" s="338">
        <v>0</v>
      </c>
      <c r="G39" s="339">
        <v>0</v>
      </c>
      <c r="H39" s="338">
        <v>0</v>
      </c>
      <c r="I39" s="339">
        <f t="shared" ref="I39:I46" si="6">H39/$H$54</f>
        <v>0</v>
      </c>
      <c r="J39" s="338">
        <v>0</v>
      </c>
      <c r="K39" s="339">
        <f t="shared" ref="K39:K46" si="7">J39/$J$54</f>
        <v>0</v>
      </c>
      <c r="L39" s="338">
        <v>0</v>
      </c>
      <c r="M39" s="339">
        <f t="shared" ref="M39:M46" si="8">L39/$L$54</f>
        <v>0</v>
      </c>
      <c r="N39" s="338">
        <v>0</v>
      </c>
      <c r="O39" s="340">
        <v>0</v>
      </c>
    </row>
    <row r="40" spans="2:15" s="341" customFormat="1" ht="26.4" x14ac:dyDescent="0.3">
      <c r="B40" s="336">
        <v>2</v>
      </c>
      <c r="C40" s="337" t="s">
        <v>188</v>
      </c>
      <c r="D40" s="338">
        <v>409819999.50999999</v>
      </c>
      <c r="E40" s="339">
        <f t="shared" si="5"/>
        <v>3.17173571159746E-2</v>
      </c>
      <c r="F40" s="338">
        <v>0</v>
      </c>
      <c r="G40" s="339">
        <v>0</v>
      </c>
      <c r="H40" s="338">
        <v>406194999.50999999</v>
      </c>
      <c r="I40" s="339">
        <f t="shared" si="6"/>
        <v>3.535459178417575E-2</v>
      </c>
      <c r="J40" s="338">
        <v>3625000</v>
      </c>
      <c r="K40" s="339">
        <f t="shared" si="7"/>
        <v>2.5820071783554115E-3</v>
      </c>
      <c r="L40" s="338">
        <v>139255485.81999999</v>
      </c>
      <c r="M40" s="339">
        <f t="shared" si="8"/>
        <v>2.3790751812053715E-2</v>
      </c>
      <c r="N40" s="338">
        <v>0</v>
      </c>
      <c r="O40" s="340">
        <v>105</v>
      </c>
    </row>
    <row r="41" spans="2:15" s="341" customFormat="1" ht="26.4" x14ac:dyDescent="0.3">
      <c r="B41" s="342">
        <v>3</v>
      </c>
      <c r="C41" s="343" t="s">
        <v>189</v>
      </c>
      <c r="D41" s="338">
        <v>609828123.59000003</v>
      </c>
      <c r="E41" s="339">
        <f t="shared" si="5"/>
        <v>4.7196662921270532E-2</v>
      </c>
      <c r="F41" s="344">
        <v>0</v>
      </c>
      <c r="G41" s="339">
        <v>0</v>
      </c>
      <c r="H41" s="344">
        <v>604860700.49000001</v>
      </c>
      <c r="I41" s="339">
        <f t="shared" si="6"/>
        <v>5.2646150686028036E-2</v>
      </c>
      <c r="J41" s="344">
        <v>4967423.0999999996</v>
      </c>
      <c r="K41" s="339">
        <f t="shared" si="7"/>
        <v>3.5381854074837214E-3</v>
      </c>
      <c r="L41" s="344">
        <v>219077031.69</v>
      </c>
      <c r="M41" s="339">
        <f t="shared" si="8"/>
        <v>3.7427662242298994E-2</v>
      </c>
      <c r="N41" s="344">
        <v>0</v>
      </c>
      <c r="O41" s="345">
        <v>227</v>
      </c>
    </row>
    <row r="42" spans="2:15" s="341" customFormat="1" ht="26.4" x14ac:dyDescent="0.3">
      <c r="B42" s="336">
        <v>4</v>
      </c>
      <c r="C42" s="343" t="s">
        <v>190</v>
      </c>
      <c r="D42" s="338">
        <v>235367478.69000003</v>
      </c>
      <c r="E42" s="339">
        <f t="shared" si="5"/>
        <v>1.8215885959745881E-2</v>
      </c>
      <c r="F42" s="344">
        <v>0</v>
      </c>
      <c r="G42" s="339">
        <v>0</v>
      </c>
      <c r="H42" s="344">
        <v>221355435.61000001</v>
      </c>
      <c r="I42" s="339">
        <f t="shared" si="6"/>
        <v>1.9266438716972159E-2</v>
      </c>
      <c r="J42" s="344">
        <v>14012043.08</v>
      </c>
      <c r="K42" s="339">
        <f t="shared" si="7"/>
        <v>9.9804678113062806E-3</v>
      </c>
      <c r="L42" s="344">
        <v>84060330.670000002</v>
      </c>
      <c r="M42" s="339">
        <f t="shared" si="8"/>
        <v>1.4361074915168014E-2</v>
      </c>
      <c r="N42" s="344">
        <v>0</v>
      </c>
      <c r="O42" s="345">
        <v>322</v>
      </c>
    </row>
    <row r="43" spans="2:15" s="341" customFormat="1" ht="26.4" x14ac:dyDescent="0.3">
      <c r="B43" s="336">
        <v>5</v>
      </c>
      <c r="C43" s="343" t="s">
        <v>191</v>
      </c>
      <c r="D43" s="338">
        <v>1563955000</v>
      </c>
      <c r="E43" s="339">
        <f t="shared" si="5"/>
        <v>0.12103977186965874</v>
      </c>
      <c r="F43" s="344">
        <v>0</v>
      </c>
      <c r="G43" s="339">
        <v>0</v>
      </c>
      <c r="H43" s="344">
        <v>1563755000</v>
      </c>
      <c r="I43" s="339">
        <f t="shared" si="6"/>
        <v>0.13610684459965314</v>
      </c>
      <c r="J43" s="344">
        <v>200000</v>
      </c>
      <c r="K43" s="339">
        <f t="shared" si="7"/>
        <v>1.4245556846098821E-4</v>
      </c>
      <c r="L43" s="344">
        <v>590482863.00999999</v>
      </c>
      <c r="M43" s="339">
        <f t="shared" si="8"/>
        <v>0.10087955358038923</v>
      </c>
      <c r="N43" s="344">
        <v>0</v>
      </c>
      <c r="O43" s="345">
        <v>218</v>
      </c>
    </row>
    <row r="44" spans="2:15" s="341" customFormat="1" ht="26.4" x14ac:dyDescent="0.3">
      <c r="B44" s="342">
        <v>6</v>
      </c>
      <c r="C44" s="343" t="s">
        <v>192</v>
      </c>
      <c r="D44" s="338">
        <v>197250000</v>
      </c>
      <c r="E44" s="339">
        <f t="shared" si="5"/>
        <v>1.5265845245732892E-2</v>
      </c>
      <c r="F44" s="344">
        <v>0</v>
      </c>
      <c r="G44" s="339">
        <v>0</v>
      </c>
      <c r="H44" s="344">
        <v>197250000</v>
      </c>
      <c r="I44" s="339">
        <f t="shared" si="6"/>
        <v>1.7168338452814912E-2</v>
      </c>
      <c r="J44" s="344"/>
      <c r="K44" s="339">
        <f t="shared" si="7"/>
        <v>0</v>
      </c>
      <c r="L44" s="344">
        <v>49492328.770000003</v>
      </c>
      <c r="M44" s="339">
        <f t="shared" si="8"/>
        <v>8.4553919253824335E-3</v>
      </c>
      <c r="N44" s="344">
        <v>0</v>
      </c>
      <c r="O44" s="345">
        <v>93</v>
      </c>
    </row>
    <row r="45" spans="2:15" s="341" customFormat="1" ht="26.4" x14ac:dyDescent="0.3">
      <c r="B45" s="336">
        <v>7</v>
      </c>
      <c r="C45" s="343" t="s">
        <v>207</v>
      </c>
      <c r="D45" s="338">
        <v>12646665.379999999</v>
      </c>
      <c r="E45" s="339">
        <f t="shared" si="5"/>
        <v>9.7876824621367692E-4</v>
      </c>
      <c r="F45" s="344">
        <v>0</v>
      </c>
      <c r="G45" s="339">
        <v>0</v>
      </c>
      <c r="H45" s="344">
        <v>3704465.94</v>
      </c>
      <c r="I45" s="339">
        <f t="shared" si="6"/>
        <v>3.2243105219186382E-4</v>
      </c>
      <c r="J45" s="344">
        <v>8942199.4399999995</v>
      </c>
      <c r="K45" s="339">
        <f t="shared" si="7"/>
        <v>6.369330522583652E-3</v>
      </c>
      <c r="L45" s="344">
        <v>12585770.049999999</v>
      </c>
      <c r="M45" s="339">
        <f t="shared" si="8"/>
        <v>2.150184101258043E-3</v>
      </c>
      <c r="N45" s="344">
        <v>0</v>
      </c>
      <c r="O45" s="345">
        <v>7</v>
      </c>
    </row>
    <row r="46" spans="2:15" s="341" customFormat="1" ht="26.4" x14ac:dyDescent="0.3">
      <c r="B46" s="336">
        <v>8</v>
      </c>
      <c r="C46" s="343" t="s">
        <v>193</v>
      </c>
      <c r="D46" s="338">
        <v>1366329673.54</v>
      </c>
      <c r="E46" s="339">
        <f t="shared" si="5"/>
        <v>0.10574487883860272</v>
      </c>
      <c r="F46" s="344">
        <v>0</v>
      </c>
      <c r="G46" s="339">
        <v>0</v>
      </c>
      <c r="H46" s="344">
        <v>1267662757.3599999</v>
      </c>
      <c r="I46" s="339">
        <f t="shared" si="6"/>
        <v>0.11033542845315622</v>
      </c>
      <c r="J46" s="344">
        <v>98666916.180000007</v>
      </c>
      <c r="K46" s="339">
        <f t="shared" si="7"/>
        <v>7.0278258163572888E-2</v>
      </c>
      <c r="L46" s="344">
        <v>406812787.45999998</v>
      </c>
      <c r="M46" s="339">
        <f t="shared" si="8"/>
        <v>6.9500903346391543E-2</v>
      </c>
      <c r="N46" s="344">
        <v>0</v>
      </c>
      <c r="O46" s="345">
        <v>284</v>
      </c>
    </row>
    <row r="47" spans="2:15" ht="19.2" x14ac:dyDescent="0.3">
      <c r="B47" s="363"/>
      <c r="C47" s="363"/>
      <c r="D47" s="364"/>
      <c r="E47" s="365"/>
      <c r="F47" s="364"/>
      <c r="G47" s="365"/>
      <c r="H47" s="364"/>
      <c r="I47" s="365"/>
      <c r="J47" s="364"/>
      <c r="K47" s="365"/>
      <c r="L47" s="364"/>
      <c r="M47" s="365" t="s">
        <v>194</v>
      </c>
      <c r="N47" s="364"/>
      <c r="O47" s="366"/>
    </row>
    <row r="48" spans="2:15" s="357" customFormat="1" ht="31.8" x14ac:dyDescent="0.3">
      <c r="B48" s="352" t="s">
        <v>195</v>
      </c>
      <c r="C48" s="353"/>
      <c r="D48" s="354">
        <f>SUM(D39:D47)</f>
        <v>4395196940.71</v>
      </c>
      <c r="E48" s="355">
        <f t="shared" ref="E48" si="9">D48/$D$54</f>
        <v>0.34015917019719905</v>
      </c>
      <c r="F48" s="354">
        <f>SUM(F39:F46)</f>
        <v>0</v>
      </c>
      <c r="G48" s="355">
        <v>0</v>
      </c>
      <c r="H48" s="354">
        <f>SUM(H39:H46)</f>
        <v>4264783358.9099998</v>
      </c>
      <c r="I48" s="355">
        <f t="shared" ref="I48" si="10">H48/$H$54</f>
        <v>0.37120022374499206</v>
      </c>
      <c r="J48" s="354">
        <f>SUM(J39:J47)</f>
        <v>130413581.80000001</v>
      </c>
      <c r="K48" s="355">
        <f t="shared" ref="K48" si="11">J48/$J$54</f>
        <v>9.289070465176294E-2</v>
      </c>
      <c r="L48" s="354">
        <f>SUM(L39:L46)</f>
        <v>1501766597.47</v>
      </c>
      <c r="M48" s="355">
        <f>L48/$L$54</f>
        <v>0.25656552192294196</v>
      </c>
      <c r="N48" s="354">
        <f>SUM(N39:N46)</f>
        <v>0</v>
      </c>
      <c r="O48" s="356">
        <f>SUM(O39:O46)</f>
        <v>1256</v>
      </c>
    </row>
    <row r="49" spans="2:15" ht="19.2" hidden="1" x14ac:dyDescent="0.3">
      <c r="B49" s="367"/>
      <c r="C49" s="367"/>
      <c r="D49" s="368"/>
      <c r="E49" s="369"/>
      <c r="F49" s="368"/>
      <c r="G49" s="369"/>
      <c r="H49" s="368"/>
      <c r="I49" s="369"/>
      <c r="J49" s="368"/>
      <c r="K49" s="369"/>
      <c r="L49" s="368"/>
      <c r="M49" s="369"/>
      <c r="N49" s="368"/>
      <c r="O49" s="370"/>
    </row>
    <row r="50" spans="2:15" ht="19.2" hidden="1" x14ac:dyDescent="0.3">
      <c r="B50" s="367"/>
      <c r="C50" s="367"/>
      <c r="D50" s="368"/>
      <c r="E50" s="369"/>
      <c r="F50" s="368"/>
      <c r="G50" s="369"/>
      <c r="H50" s="368"/>
      <c r="I50" s="369"/>
      <c r="J50" s="368"/>
      <c r="K50" s="369"/>
      <c r="L50" s="368"/>
      <c r="M50" s="369"/>
      <c r="N50" s="368"/>
      <c r="O50" s="370"/>
    </row>
    <row r="51" spans="2:15" ht="19.2" hidden="1" x14ac:dyDescent="0.3">
      <c r="B51" s="367" t="s">
        <v>196</v>
      </c>
      <c r="C51" s="367"/>
      <c r="D51" s="368">
        <v>0</v>
      </c>
      <c r="E51" s="369">
        <v>0</v>
      </c>
      <c r="F51" s="368">
        <v>0</v>
      </c>
      <c r="G51" s="369">
        <v>0</v>
      </c>
      <c r="H51" s="368">
        <v>0</v>
      </c>
      <c r="I51" s="369">
        <v>0</v>
      </c>
      <c r="J51" s="368">
        <v>0</v>
      </c>
      <c r="K51" s="369">
        <v>0</v>
      </c>
      <c r="L51" s="368">
        <v>0</v>
      </c>
      <c r="M51" s="369">
        <v>0</v>
      </c>
      <c r="N51" s="368">
        <v>0</v>
      </c>
      <c r="O51" s="370">
        <v>0</v>
      </c>
    </row>
    <row r="52" spans="2:15" ht="19.2" x14ac:dyDescent="0.3">
      <c r="B52" s="367"/>
      <c r="C52" s="367"/>
      <c r="D52" s="368"/>
      <c r="E52" s="369"/>
      <c r="F52" s="368"/>
      <c r="G52" s="369"/>
      <c r="H52" s="368"/>
      <c r="I52" s="369"/>
      <c r="J52" s="368"/>
      <c r="K52" s="369"/>
      <c r="L52" s="368"/>
      <c r="M52" s="369"/>
      <c r="N52" s="368"/>
      <c r="O52" s="370"/>
    </row>
    <row r="53" spans="2:15" ht="19.2" x14ac:dyDescent="0.3">
      <c r="B53" s="367"/>
      <c r="C53" s="367"/>
      <c r="D53" s="368"/>
      <c r="E53" s="369"/>
      <c r="F53" s="368"/>
      <c r="G53" s="369"/>
      <c r="H53" s="368"/>
      <c r="I53" s="369"/>
      <c r="J53" s="368"/>
      <c r="K53" s="369"/>
      <c r="L53" s="368"/>
      <c r="M53" s="369"/>
      <c r="N53" s="368"/>
      <c r="O53" s="370"/>
    </row>
    <row r="54" spans="2:15" s="357" customFormat="1" ht="31.8" x14ac:dyDescent="0.3">
      <c r="B54" s="352" t="s">
        <v>197</v>
      </c>
      <c r="C54" s="353"/>
      <c r="D54" s="354">
        <f>D34+D48</f>
        <v>12921000889.559999</v>
      </c>
      <c r="E54" s="355">
        <f>E48+E34</f>
        <v>1</v>
      </c>
      <c r="F54" s="354">
        <f>F34+F48</f>
        <v>27881984.539999999</v>
      </c>
      <c r="G54" s="355">
        <f>G48+G34</f>
        <v>1</v>
      </c>
      <c r="H54" s="354">
        <f>H34+H48</f>
        <v>11489172382.18</v>
      </c>
      <c r="I54" s="355">
        <f>H54/$H$54</f>
        <v>1</v>
      </c>
      <c r="J54" s="354">
        <f>J34+J48</f>
        <v>1403946522.8400002</v>
      </c>
      <c r="K54" s="355">
        <f>J54/$J$54</f>
        <v>1</v>
      </c>
      <c r="L54" s="354">
        <f>L34+L48</f>
        <v>5853345321.7500019</v>
      </c>
      <c r="M54" s="355">
        <f>M48+M34</f>
        <v>1</v>
      </c>
      <c r="N54" s="354">
        <f>N34+N48</f>
        <v>9265754.6700000018</v>
      </c>
      <c r="O54" s="356">
        <f>O34+O48</f>
        <v>26954</v>
      </c>
    </row>
    <row r="55" spans="2:15" ht="15.6" x14ac:dyDescent="0.3">
      <c r="B55" s="371"/>
      <c r="C55" s="371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O55" s="372"/>
    </row>
    <row r="56" spans="2:15" ht="28.2" x14ac:dyDescent="0.3">
      <c r="B56" s="373"/>
      <c r="C56" s="374"/>
      <c r="D56" s="375"/>
      <c r="E56" s="375"/>
      <c r="F56" s="375"/>
      <c r="G56" s="374"/>
      <c r="H56" s="375"/>
      <c r="I56" s="374"/>
      <c r="J56" s="375"/>
      <c r="K56" s="374"/>
      <c r="L56" s="374"/>
      <c r="M56" s="374"/>
      <c r="N56" s="374"/>
      <c r="O56" s="374"/>
    </row>
    <row r="57" spans="2:15" x14ac:dyDescent="0.3">
      <c r="D57" s="376"/>
      <c r="E57" s="376"/>
      <c r="F57" s="376"/>
      <c r="H57" s="376"/>
      <c r="J57" s="376"/>
      <c r="L57" s="376"/>
    </row>
    <row r="58" spans="2:15" x14ac:dyDescent="0.3">
      <c r="D58" s="376"/>
      <c r="E58" s="376"/>
      <c r="F58" s="376"/>
      <c r="H58" s="376"/>
      <c r="J58" s="376"/>
      <c r="L58" s="376"/>
    </row>
    <row r="59" spans="2:15" ht="15.6" x14ac:dyDescent="0.3">
      <c r="B59" s="371"/>
      <c r="C59" s="371"/>
      <c r="D59" s="372"/>
      <c r="E59" s="372"/>
      <c r="F59" s="372"/>
      <c r="G59" s="372"/>
      <c r="H59" s="372"/>
      <c r="I59" s="372"/>
      <c r="J59" s="372"/>
      <c r="K59" s="372"/>
      <c r="L59" s="372"/>
      <c r="M59" s="372"/>
      <c r="N59" s="372"/>
      <c r="O59" s="372"/>
    </row>
    <row r="60" spans="2:15" ht="28.2" x14ac:dyDescent="0.3">
      <c r="B60" s="373"/>
      <c r="C60" s="374"/>
      <c r="D60" s="375"/>
      <c r="E60" s="375"/>
      <c r="F60" s="375"/>
      <c r="G60" s="374"/>
      <c r="H60" s="375"/>
      <c r="I60" s="374"/>
      <c r="J60" s="375"/>
      <c r="K60" s="374"/>
      <c r="L60" s="375"/>
      <c r="M60" s="374"/>
      <c r="N60" s="374"/>
      <c r="O60" s="374"/>
    </row>
    <row r="61" spans="2:15" x14ac:dyDescent="0.3">
      <c r="D61" s="376"/>
      <c r="E61" s="376"/>
      <c r="F61" s="376"/>
      <c r="H61" s="376"/>
      <c r="J61" s="376"/>
      <c r="L61" s="376"/>
    </row>
    <row r="62" spans="2:15" x14ac:dyDescent="0.3">
      <c r="D62" s="376"/>
      <c r="E62" s="376"/>
      <c r="F62" s="376"/>
      <c r="H62" s="376"/>
      <c r="J62" s="376"/>
      <c r="L62" s="376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758"/>
  <sheetViews>
    <sheetView showGridLines="0" zoomScale="50" zoomScaleNormal="53" workbookViewId="0">
      <selection activeCell="T21" sqref="T21"/>
    </sheetView>
  </sheetViews>
  <sheetFormatPr baseColWidth="10" defaultColWidth="11.44140625" defaultRowHeight="17.399999999999999" x14ac:dyDescent="0.3"/>
  <cols>
    <col min="1" max="1" width="76.109375" style="244" customWidth="1"/>
    <col min="2" max="2" width="17.6640625" style="244" customWidth="1"/>
    <col min="3" max="3" width="16" style="245" customWidth="1"/>
    <col min="4" max="4" width="15.6640625" style="245" customWidth="1"/>
    <col min="5" max="5" width="15.6640625" style="244" customWidth="1"/>
    <col min="6" max="6" width="15.6640625" style="245" customWidth="1"/>
    <col min="7" max="7" width="14.5546875" style="245" customWidth="1"/>
    <col min="8" max="8" width="17.88671875" style="331" customWidth="1"/>
    <col min="9" max="9" width="25.44140625" style="244" customWidth="1"/>
    <col min="10" max="10" width="26.6640625" style="244" customWidth="1"/>
    <col min="11" max="11" width="25.88671875" style="244" customWidth="1"/>
    <col min="12" max="12" width="12.109375" style="311" customWidth="1"/>
    <col min="13" max="13" width="16" style="244" bestFit="1" customWidth="1"/>
    <col min="14" max="14" width="19.21875" style="244" bestFit="1" customWidth="1"/>
    <col min="15" max="16384" width="11.44140625" style="244"/>
  </cols>
  <sheetData>
    <row r="1" spans="1:12" s="239" customFormat="1" ht="96" customHeight="1" x14ac:dyDescent="0.3">
      <c r="A1" s="463" t="s">
        <v>690</v>
      </c>
      <c r="B1" s="464"/>
      <c r="C1" s="464"/>
      <c r="D1" s="464"/>
      <c r="E1" s="464"/>
      <c r="F1" s="464"/>
      <c r="G1" s="299"/>
      <c r="H1" s="205"/>
      <c r="I1" s="205"/>
      <c r="J1" s="205"/>
      <c r="K1" s="206"/>
      <c r="L1" s="320"/>
    </row>
    <row r="2" spans="1:12" s="239" customFormat="1" ht="16.95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321"/>
    </row>
    <row r="3" spans="1:12" s="239" customFormat="1" ht="24" customHeight="1" x14ac:dyDescent="0.3">
      <c r="A3" s="471" t="s">
        <v>11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</row>
    <row r="4" spans="1:12" s="239" customFormat="1" ht="31.8" x14ac:dyDescent="0.3">
      <c r="A4" s="208" t="s">
        <v>82</v>
      </c>
      <c r="B4" s="209"/>
      <c r="C4" s="238"/>
      <c r="D4" s="238"/>
      <c r="E4" s="209"/>
      <c r="F4" s="238"/>
      <c r="G4" s="238"/>
      <c r="H4" s="209"/>
      <c r="I4" s="209"/>
      <c r="J4" s="209"/>
      <c r="K4" s="209"/>
      <c r="L4" s="322"/>
    </row>
    <row r="5" spans="1:12" s="239" customFormat="1" ht="42" customHeight="1" x14ac:dyDescent="0.3">
      <c r="A5" s="210" t="s">
        <v>83</v>
      </c>
      <c r="B5" s="149" t="s">
        <v>84</v>
      </c>
      <c r="C5" s="149" t="s">
        <v>85</v>
      </c>
      <c r="D5" s="149" t="s">
        <v>86</v>
      </c>
      <c r="E5" s="149" t="s">
        <v>87</v>
      </c>
      <c r="F5" s="149" t="s">
        <v>88</v>
      </c>
      <c r="G5" s="149" t="s">
        <v>89</v>
      </c>
      <c r="H5" s="149"/>
      <c r="I5" s="149" t="s">
        <v>91</v>
      </c>
      <c r="J5" s="149" t="s">
        <v>92</v>
      </c>
      <c r="K5" s="149" t="s">
        <v>93</v>
      </c>
      <c r="L5" s="323" t="s">
        <v>94</v>
      </c>
    </row>
    <row r="6" spans="1:12" s="243" customFormat="1" ht="20.399999999999999" x14ac:dyDescent="0.3">
      <c r="A6" s="240" t="s">
        <v>95</v>
      </c>
      <c r="B6" s="241"/>
      <c r="C6" s="242"/>
      <c r="D6" s="242"/>
      <c r="E6" s="241"/>
      <c r="F6" s="242"/>
      <c r="G6" s="242"/>
      <c r="H6" s="241"/>
      <c r="I6" s="241"/>
      <c r="J6" s="241"/>
      <c r="K6" s="241"/>
      <c r="L6" s="324"/>
    </row>
    <row r="7" spans="1:12" ht="20.399999999999999" x14ac:dyDescent="0.3">
      <c r="A7" s="246" t="s">
        <v>422</v>
      </c>
      <c r="B7" s="247">
        <v>1</v>
      </c>
      <c r="C7" s="248">
        <v>1.05</v>
      </c>
      <c r="D7" s="248">
        <v>1</v>
      </c>
      <c r="E7" s="247">
        <v>1</v>
      </c>
      <c r="F7" s="248">
        <v>1.02</v>
      </c>
      <c r="G7" s="248">
        <f>K7/I7</f>
        <v>1.0065249489662793</v>
      </c>
      <c r="H7" s="315"/>
      <c r="I7" s="249">
        <v>130306</v>
      </c>
      <c r="J7" s="250">
        <v>130306</v>
      </c>
      <c r="K7" s="250">
        <v>131156.24</v>
      </c>
      <c r="L7" s="325">
        <v>5</v>
      </c>
    </row>
    <row r="8" spans="1:12" ht="20.399999999999999" x14ac:dyDescent="0.3">
      <c r="A8" s="246" t="s">
        <v>389</v>
      </c>
      <c r="B8" s="247">
        <v>1</v>
      </c>
      <c r="C8" s="248">
        <v>0.82</v>
      </c>
      <c r="D8" s="248">
        <v>0.78</v>
      </c>
      <c r="E8" s="247">
        <v>0.78</v>
      </c>
      <c r="F8" s="248">
        <v>0.82</v>
      </c>
      <c r="G8" s="248">
        <f t="shared" ref="G8:G16" si="0">K8/I8</f>
        <v>0.79758757116665058</v>
      </c>
      <c r="H8" s="315"/>
      <c r="I8" s="249">
        <v>41452</v>
      </c>
      <c r="J8" s="250">
        <v>41452</v>
      </c>
      <c r="K8" s="250">
        <v>33061.599999999999</v>
      </c>
      <c r="L8" s="325">
        <v>4</v>
      </c>
    </row>
    <row r="9" spans="1:12" ht="20.399999999999999" x14ac:dyDescent="0.3">
      <c r="A9" s="246" t="s">
        <v>226</v>
      </c>
      <c r="B9" s="247">
        <v>1</v>
      </c>
      <c r="C9" s="248">
        <v>1.1200000000000001</v>
      </c>
      <c r="D9" s="248">
        <v>1.05</v>
      </c>
      <c r="E9" s="247">
        <v>1.06</v>
      </c>
      <c r="F9" s="248">
        <v>1.1200000000000001</v>
      </c>
      <c r="G9" s="248">
        <f t="shared" si="0"/>
        <v>1.0764100498888021</v>
      </c>
      <c r="H9" s="315"/>
      <c r="I9" s="249">
        <v>166370</v>
      </c>
      <c r="J9" s="250">
        <v>166370</v>
      </c>
      <c r="K9" s="250">
        <v>179082.34</v>
      </c>
      <c r="L9" s="325">
        <v>13</v>
      </c>
    </row>
    <row r="10" spans="1:12" ht="20.399999999999999" x14ac:dyDescent="0.3">
      <c r="A10" s="246" t="s">
        <v>694</v>
      </c>
      <c r="B10" s="247">
        <v>1</v>
      </c>
      <c r="C10" s="248">
        <v>1.05</v>
      </c>
      <c r="D10" s="248">
        <v>0.9</v>
      </c>
      <c r="E10" s="247">
        <v>0.9</v>
      </c>
      <c r="F10" s="248">
        <v>1.05</v>
      </c>
      <c r="G10" s="248">
        <f t="shared" si="0"/>
        <v>0.99</v>
      </c>
      <c r="H10" s="315"/>
      <c r="I10" s="249">
        <v>25000</v>
      </c>
      <c r="J10" s="250">
        <v>25000</v>
      </c>
      <c r="K10" s="250">
        <v>24750</v>
      </c>
      <c r="L10" s="325">
        <v>2</v>
      </c>
    </row>
    <row r="11" spans="1:12" ht="20.399999999999999" x14ac:dyDescent="0.3">
      <c r="A11" s="246" t="s">
        <v>695</v>
      </c>
      <c r="B11" s="247">
        <v>1</v>
      </c>
      <c r="C11" s="248">
        <v>2.94</v>
      </c>
      <c r="D11" s="248">
        <v>2.94</v>
      </c>
      <c r="E11" s="247">
        <v>2.94</v>
      </c>
      <c r="F11" s="248">
        <v>2.94</v>
      </c>
      <c r="G11" s="248">
        <f t="shared" si="0"/>
        <v>2.94</v>
      </c>
      <c r="H11" s="315"/>
      <c r="I11" s="249">
        <v>17000</v>
      </c>
      <c r="J11" s="250">
        <v>17000</v>
      </c>
      <c r="K11" s="250">
        <v>49980</v>
      </c>
      <c r="L11" s="325">
        <v>2</v>
      </c>
    </row>
    <row r="12" spans="1:12" ht="20.399999999999999" x14ac:dyDescent="0.3">
      <c r="A12" s="246" t="s">
        <v>685</v>
      </c>
      <c r="B12" s="247">
        <v>1</v>
      </c>
      <c r="C12" s="248">
        <v>1.85</v>
      </c>
      <c r="D12" s="248">
        <v>1.7</v>
      </c>
      <c r="E12" s="247">
        <v>1.81</v>
      </c>
      <c r="F12" s="248">
        <v>1.85</v>
      </c>
      <c r="G12" s="248">
        <f t="shared" si="0"/>
        <v>1.766348086694681</v>
      </c>
      <c r="H12" s="315"/>
      <c r="I12" s="249">
        <v>564233</v>
      </c>
      <c r="J12" s="250">
        <v>564233</v>
      </c>
      <c r="K12" s="250">
        <v>996631.88</v>
      </c>
      <c r="L12" s="325">
        <v>36</v>
      </c>
    </row>
    <row r="13" spans="1:12" ht="20.399999999999999" x14ac:dyDescent="0.3">
      <c r="A13" s="246" t="s">
        <v>696</v>
      </c>
      <c r="B13" s="247">
        <v>1</v>
      </c>
      <c r="C13" s="248">
        <v>2.79</v>
      </c>
      <c r="D13" s="248">
        <v>2.6</v>
      </c>
      <c r="E13" s="247">
        <v>2.79</v>
      </c>
      <c r="F13" s="248">
        <v>2.6</v>
      </c>
      <c r="G13" s="248">
        <f t="shared" si="0"/>
        <v>2.6792020604529108</v>
      </c>
      <c r="H13" s="315"/>
      <c r="I13" s="249">
        <v>10289</v>
      </c>
      <c r="J13" s="250">
        <v>10289</v>
      </c>
      <c r="K13" s="250">
        <v>27566.309999999998</v>
      </c>
      <c r="L13" s="325">
        <v>2</v>
      </c>
    </row>
    <row r="14" spans="1:12" ht="20.399999999999999" x14ac:dyDescent="0.3">
      <c r="A14" s="246" t="s">
        <v>697</v>
      </c>
      <c r="B14" s="247">
        <v>1</v>
      </c>
      <c r="C14" s="248">
        <v>4.7</v>
      </c>
      <c r="D14" s="248">
        <v>4.7</v>
      </c>
      <c r="E14" s="247">
        <v>4.7</v>
      </c>
      <c r="F14" s="248">
        <v>4.7</v>
      </c>
      <c r="G14" s="248">
        <f t="shared" si="0"/>
        <v>4.7</v>
      </c>
      <c r="H14" s="315"/>
      <c r="I14" s="249">
        <v>23775</v>
      </c>
      <c r="J14" s="250">
        <v>23775</v>
      </c>
      <c r="K14" s="250">
        <v>111742.5</v>
      </c>
      <c r="L14" s="325">
        <v>1</v>
      </c>
    </row>
    <row r="15" spans="1:12" ht="20.399999999999999" x14ac:dyDescent="0.3">
      <c r="A15" s="246" t="s">
        <v>698</v>
      </c>
      <c r="B15" s="247">
        <v>1</v>
      </c>
      <c r="C15" s="248">
        <v>0.65</v>
      </c>
      <c r="D15" s="248">
        <v>0.63</v>
      </c>
      <c r="E15" s="247">
        <v>0.63</v>
      </c>
      <c r="F15" s="248">
        <v>0.65</v>
      </c>
      <c r="G15" s="248">
        <f t="shared" si="0"/>
        <v>0.64434051554153371</v>
      </c>
      <c r="H15" s="315"/>
      <c r="I15" s="249">
        <v>27893</v>
      </c>
      <c r="J15" s="250">
        <v>27893</v>
      </c>
      <c r="K15" s="250">
        <v>17972.59</v>
      </c>
      <c r="L15" s="325">
        <v>2</v>
      </c>
    </row>
    <row r="16" spans="1:12" ht="20.399999999999999" x14ac:dyDescent="0.3">
      <c r="A16" s="246" t="s">
        <v>699</v>
      </c>
      <c r="B16" s="247">
        <v>1</v>
      </c>
      <c r="C16" s="248">
        <v>3.27</v>
      </c>
      <c r="D16" s="248">
        <v>3.27</v>
      </c>
      <c r="E16" s="247">
        <v>3.27</v>
      </c>
      <c r="F16" s="248">
        <v>3.27</v>
      </c>
      <c r="G16" s="248">
        <f t="shared" si="0"/>
        <v>3.2699999999999996</v>
      </c>
      <c r="H16" s="315"/>
      <c r="I16" s="249">
        <v>14867</v>
      </c>
      <c r="J16" s="250">
        <v>14867</v>
      </c>
      <c r="K16" s="250">
        <v>48615.09</v>
      </c>
      <c r="L16" s="325">
        <v>7</v>
      </c>
    </row>
    <row r="17" spans="1:14" ht="20.399999999999999" x14ac:dyDescent="0.3">
      <c r="A17" s="251" t="s">
        <v>96</v>
      </c>
      <c r="B17" s="252"/>
      <c r="C17" s="253"/>
      <c r="D17" s="253"/>
      <c r="E17" s="252"/>
      <c r="F17" s="253"/>
      <c r="G17" s="253"/>
      <c r="H17" s="316"/>
      <c r="I17" s="254">
        <f>SUM(I7:I16)</f>
        <v>1021185</v>
      </c>
      <c r="J17" s="255">
        <f>SUM(J7:J16)</f>
        <v>1021185</v>
      </c>
      <c r="K17" s="255">
        <f>SUM(K7:K16)</f>
        <v>1620558.5500000003</v>
      </c>
      <c r="L17" s="256">
        <f>SUM(L7:L16)</f>
        <v>74</v>
      </c>
    </row>
    <row r="18" spans="1:14" s="243" customFormat="1" ht="19.2" x14ac:dyDescent="0.3">
      <c r="A18" s="257" t="s">
        <v>97</v>
      </c>
      <c r="B18" s="258"/>
      <c r="C18" s="259"/>
      <c r="D18" s="259"/>
      <c r="E18" s="258"/>
      <c r="F18" s="259"/>
      <c r="G18" s="259"/>
      <c r="H18" s="258"/>
      <c r="I18" s="258"/>
      <c r="J18" s="260"/>
      <c r="K18" s="260"/>
      <c r="L18" s="326"/>
    </row>
    <row r="19" spans="1:14" s="243" customFormat="1" ht="19.2" x14ac:dyDescent="0.3">
      <c r="A19" s="257" t="s">
        <v>98</v>
      </c>
      <c r="B19" s="258"/>
      <c r="C19" s="259"/>
      <c r="D19" s="259"/>
      <c r="E19" s="258"/>
      <c r="F19" s="259"/>
      <c r="G19" s="259"/>
      <c r="H19" s="258"/>
      <c r="I19" s="258"/>
      <c r="J19" s="260"/>
      <c r="K19" s="260"/>
      <c r="L19" s="326"/>
    </row>
    <row r="20" spans="1:14" s="239" customFormat="1" ht="6" customHeight="1" x14ac:dyDescent="0.3">
      <c r="A20" s="244"/>
      <c r="B20" s="244"/>
      <c r="C20" s="245"/>
      <c r="D20" s="245"/>
      <c r="E20" s="244"/>
      <c r="F20" s="245"/>
      <c r="G20" s="245"/>
      <c r="H20" s="244"/>
      <c r="I20" s="244"/>
      <c r="J20" s="261"/>
      <c r="K20" s="261"/>
      <c r="L20" s="311"/>
    </row>
    <row r="21" spans="1:14" s="239" customFormat="1" ht="19.2" x14ac:dyDescent="0.3">
      <c r="A21" s="257"/>
      <c r="B21" s="258"/>
      <c r="C21" s="259"/>
      <c r="D21" s="259"/>
      <c r="E21" s="258"/>
      <c r="F21" s="259"/>
      <c r="G21" s="259"/>
      <c r="H21" s="258"/>
      <c r="I21" s="258"/>
      <c r="J21" s="260"/>
      <c r="K21" s="260"/>
      <c r="L21" s="326"/>
    </row>
    <row r="22" spans="1:14" s="262" customFormat="1" ht="20.399999999999999" x14ac:dyDescent="0.3">
      <c r="A22" s="210" t="s">
        <v>83</v>
      </c>
      <c r="B22" s="149" t="s">
        <v>84</v>
      </c>
      <c r="C22" s="149" t="s">
        <v>85</v>
      </c>
      <c r="D22" s="149" t="s">
        <v>99</v>
      </c>
      <c r="E22" s="149" t="s">
        <v>87</v>
      </c>
      <c r="F22" s="149" t="s">
        <v>100</v>
      </c>
      <c r="G22" s="149" t="s">
        <v>89</v>
      </c>
      <c r="H22" s="149"/>
      <c r="I22" s="149" t="s">
        <v>91</v>
      </c>
      <c r="J22" s="149" t="s">
        <v>92</v>
      </c>
      <c r="K22" s="149" t="s">
        <v>93</v>
      </c>
      <c r="L22" s="323" t="s">
        <v>94</v>
      </c>
    </row>
    <row r="23" spans="1:14" s="267" customFormat="1" ht="20.399999999999999" x14ac:dyDescent="0.3">
      <c r="A23" s="263" t="s">
        <v>101</v>
      </c>
      <c r="B23" s="264"/>
      <c r="C23" s="265"/>
      <c r="D23" s="265"/>
      <c r="E23" s="264"/>
      <c r="F23" s="265"/>
      <c r="G23" s="265"/>
      <c r="H23" s="264"/>
      <c r="I23" s="264"/>
      <c r="J23" s="266"/>
      <c r="K23" s="266"/>
      <c r="L23" s="327"/>
    </row>
    <row r="24" spans="1:14" ht="20.399999999999999" x14ac:dyDescent="0.3">
      <c r="A24" s="246" t="s">
        <v>389</v>
      </c>
      <c r="B24" s="247">
        <v>1</v>
      </c>
      <c r="C24" s="248">
        <v>0.85</v>
      </c>
      <c r="D24" s="248">
        <v>0.83</v>
      </c>
      <c r="E24" s="247">
        <v>0.85</v>
      </c>
      <c r="F24" s="248">
        <v>0.84</v>
      </c>
      <c r="G24" s="248">
        <f t="shared" ref="G24:G29" si="1">K24/I24</f>
        <v>0.83443976518631957</v>
      </c>
      <c r="H24" s="315"/>
      <c r="I24" s="249">
        <v>7836</v>
      </c>
      <c r="J24" s="250">
        <v>7836</v>
      </c>
      <c r="K24" s="250">
        <v>6538.67</v>
      </c>
      <c r="L24" s="325">
        <v>4</v>
      </c>
    </row>
    <row r="25" spans="1:14" ht="20.399999999999999" x14ac:dyDescent="0.3">
      <c r="A25" s="246" t="s">
        <v>226</v>
      </c>
      <c r="B25" s="247">
        <v>1</v>
      </c>
      <c r="C25" s="248">
        <v>1.08</v>
      </c>
      <c r="D25" s="248">
        <v>1.06</v>
      </c>
      <c r="E25" s="247">
        <v>1.06</v>
      </c>
      <c r="F25" s="248">
        <v>1.07</v>
      </c>
      <c r="G25" s="248">
        <f t="shared" si="1"/>
        <v>1.0697749196141479</v>
      </c>
      <c r="H25" s="315"/>
      <c r="I25" s="249">
        <v>7775</v>
      </c>
      <c r="J25" s="250">
        <v>7775</v>
      </c>
      <c r="K25" s="250">
        <v>8317.5</v>
      </c>
      <c r="L25" s="325">
        <v>9</v>
      </c>
      <c r="N25" s="300"/>
    </row>
    <row r="26" spans="1:14" ht="20.399999999999999" x14ac:dyDescent="0.3">
      <c r="A26" s="246" t="s">
        <v>685</v>
      </c>
      <c r="B26" s="247">
        <v>1</v>
      </c>
      <c r="C26" s="248">
        <v>1.83</v>
      </c>
      <c r="D26" s="248">
        <v>1.72</v>
      </c>
      <c r="E26" s="247">
        <v>1.82</v>
      </c>
      <c r="F26" s="248">
        <v>1.83</v>
      </c>
      <c r="G26" s="248">
        <f t="shared" si="1"/>
        <v>1.7899280932308455</v>
      </c>
      <c r="H26" s="315"/>
      <c r="I26" s="249">
        <v>12099</v>
      </c>
      <c r="J26" s="250">
        <v>12099</v>
      </c>
      <c r="K26" s="250">
        <v>21656.34</v>
      </c>
      <c r="L26" s="325">
        <v>17</v>
      </c>
      <c r="N26" s="300"/>
    </row>
    <row r="27" spans="1:14" ht="20.399999999999999" x14ac:dyDescent="0.3">
      <c r="A27" s="246" t="s">
        <v>534</v>
      </c>
      <c r="B27" s="247">
        <v>1</v>
      </c>
      <c r="C27" s="248">
        <v>7.7</v>
      </c>
      <c r="D27" s="248">
        <v>7.7</v>
      </c>
      <c r="E27" s="248">
        <v>7.7</v>
      </c>
      <c r="F27" s="248">
        <v>7.7</v>
      </c>
      <c r="G27" s="248">
        <f t="shared" si="1"/>
        <v>7.6999999999999993</v>
      </c>
      <c r="H27" s="315"/>
      <c r="I27" s="249">
        <v>36</v>
      </c>
      <c r="J27" s="250">
        <v>36</v>
      </c>
      <c r="K27" s="250">
        <v>277.2</v>
      </c>
      <c r="L27" s="325">
        <v>11</v>
      </c>
      <c r="N27" s="300"/>
    </row>
    <row r="28" spans="1:14" ht="20.399999999999999" x14ac:dyDescent="0.3">
      <c r="A28" s="246" t="s">
        <v>698</v>
      </c>
      <c r="B28" s="247">
        <v>1</v>
      </c>
      <c r="C28" s="248">
        <v>0.65</v>
      </c>
      <c r="D28" s="248">
        <v>0.65</v>
      </c>
      <c r="E28" s="247">
        <v>0.65</v>
      </c>
      <c r="F28" s="248">
        <v>0.65</v>
      </c>
      <c r="G28" s="248">
        <f t="shared" si="1"/>
        <v>0.65</v>
      </c>
      <c r="H28" s="315"/>
      <c r="I28" s="249">
        <v>1726</v>
      </c>
      <c r="J28" s="250">
        <v>1726</v>
      </c>
      <c r="K28" s="250">
        <v>1121.9000000000001</v>
      </c>
      <c r="L28" s="325">
        <v>1</v>
      </c>
      <c r="N28" s="300"/>
    </row>
    <row r="29" spans="1:14" ht="20.399999999999999" x14ac:dyDescent="0.3">
      <c r="A29" s="246" t="s">
        <v>699</v>
      </c>
      <c r="B29" s="247">
        <v>1</v>
      </c>
      <c r="C29" s="248">
        <v>3.2699999999999996</v>
      </c>
      <c r="D29" s="248">
        <v>3.2699999999999996</v>
      </c>
      <c r="E29" s="247">
        <v>3.2699999999999996</v>
      </c>
      <c r="F29" s="248">
        <v>3.2699999999999996</v>
      </c>
      <c r="G29" s="248">
        <f t="shared" si="1"/>
        <v>3.2699999999999996</v>
      </c>
      <c r="H29" s="315"/>
      <c r="I29" s="249">
        <v>634</v>
      </c>
      <c r="J29" s="250">
        <v>634</v>
      </c>
      <c r="K29" s="250">
        <v>2073.1799999999998</v>
      </c>
      <c r="L29" s="325">
        <v>1</v>
      </c>
      <c r="N29" s="300"/>
    </row>
    <row r="30" spans="1:14" ht="20.399999999999999" x14ac:dyDescent="0.3">
      <c r="A30" s="251" t="s">
        <v>102</v>
      </c>
      <c r="B30" s="252"/>
      <c r="C30" s="253"/>
      <c r="D30" s="253"/>
      <c r="E30" s="252"/>
      <c r="F30" s="253"/>
      <c r="G30" s="253"/>
      <c r="H30" s="316"/>
      <c r="I30" s="254">
        <f>SUM(I24:I29)</f>
        <v>30106</v>
      </c>
      <c r="J30" s="255">
        <f>SUM(J24:J29)</f>
        <v>30106</v>
      </c>
      <c r="K30" s="255">
        <f>SUM(K24:K29)</f>
        <v>39984.79</v>
      </c>
      <c r="L30" s="256">
        <f>SUM(L24:L29)</f>
        <v>43</v>
      </c>
    </row>
    <row r="31" spans="1:14" s="268" customFormat="1" ht="19.2" x14ac:dyDescent="0.3">
      <c r="A31" s="257" t="s">
        <v>103</v>
      </c>
      <c r="B31" s="258"/>
      <c r="C31" s="259"/>
      <c r="D31" s="259"/>
      <c r="E31" s="258"/>
      <c r="F31" s="259"/>
      <c r="G31" s="259"/>
      <c r="H31" s="258"/>
      <c r="I31" s="258"/>
      <c r="J31" s="260"/>
      <c r="K31" s="260"/>
      <c r="L31" s="326"/>
    </row>
    <row r="32" spans="1:14" s="268" customFormat="1" ht="19.2" x14ac:dyDescent="0.3">
      <c r="A32" s="257" t="s">
        <v>104</v>
      </c>
      <c r="B32" s="258"/>
      <c r="C32" s="259"/>
      <c r="D32" s="259"/>
      <c r="E32" s="258"/>
      <c r="F32" s="259"/>
      <c r="G32" s="259"/>
      <c r="H32" s="258"/>
      <c r="I32" s="258"/>
      <c r="J32" s="260"/>
      <c r="K32" s="260"/>
      <c r="L32" s="326"/>
    </row>
    <row r="33" spans="1:14" ht="24.6" x14ac:dyDescent="0.3">
      <c r="A33" s="269" t="s">
        <v>105</v>
      </c>
      <c r="B33" s="270"/>
      <c r="C33" s="271"/>
      <c r="D33" s="271"/>
      <c r="E33" s="270"/>
      <c r="F33" s="271"/>
      <c r="G33" s="271"/>
      <c r="H33" s="317"/>
      <c r="I33" s="272">
        <f>I17+I30</f>
        <v>1051291</v>
      </c>
      <c r="J33" s="273">
        <f>J17+J30</f>
        <v>1051291</v>
      </c>
      <c r="K33" s="273">
        <f>K17+K30</f>
        <v>1660543.3400000003</v>
      </c>
      <c r="L33" s="274">
        <f>L17+L30</f>
        <v>117</v>
      </c>
    </row>
    <row r="34" spans="1:14" ht="7.5" customHeight="1" x14ac:dyDescent="0.3">
      <c r="A34" s="275"/>
      <c r="B34" s="276"/>
      <c r="C34" s="277"/>
      <c r="D34" s="277"/>
      <c r="E34" s="276"/>
      <c r="F34" s="277"/>
      <c r="G34" s="277"/>
      <c r="H34" s="276"/>
      <c r="I34" s="278"/>
      <c r="J34" s="279"/>
      <c r="K34" s="279"/>
      <c r="L34" s="280"/>
    </row>
    <row r="35" spans="1:14" s="239" customFormat="1" ht="31.8" x14ac:dyDescent="0.3">
      <c r="A35" s="208" t="s">
        <v>692</v>
      </c>
      <c r="B35" s="209"/>
      <c r="C35" s="238"/>
      <c r="D35" s="238"/>
      <c r="E35" s="209"/>
      <c r="F35" s="238"/>
      <c r="G35" s="238"/>
      <c r="H35" s="209"/>
      <c r="I35" s="209"/>
      <c r="J35" s="209"/>
      <c r="K35" s="209"/>
      <c r="L35" s="322"/>
    </row>
    <row r="36" spans="1:14" s="239" customFormat="1" ht="42" customHeight="1" x14ac:dyDescent="0.3">
      <c r="A36" s="210" t="s">
        <v>83</v>
      </c>
      <c r="B36" s="149" t="s">
        <v>84</v>
      </c>
      <c r="C36" s="149" t="s">
        <v>85</v>
      </c>
      <c r="D36" s="149" t="s">
        <v>99</v>
      </c>
      <c r="E36" s="149" t="s">
        <v>87</v>
      </c>
      <c r="F36" s="149" t="s">
        <v>100</v>
      </c>
      <c r="G36" s="149" t="s">
        <v>89</v>
      </c>
      <c r="H36" s="149" t="s">
        <v>90</v>
      </c>
      <c r="I36" s="149" t="s">
        <v>91</v>
      </c>
      <c r="J36" s="149" t="s">
        <v>92</v>
      </c>
      <c r="K36" s="149" t="s">
        <v>93</v>
      </c>
      <c r="L36" s="323" t="s">
        <v>94</v>
      </c>
    </row>
    <row r="37" spans="1:14" ht="20.399999999999999" x14ac:dyDescent="0.3">
      <c r="A37" s="246" t="s">
        <v>691</v>
      </c>
      <c r="B37" s="247">
        <v>100</v>
      </c>
      <c r="C37" s="247">
        <v>100</v>
      </c>
      <c r="D37" s="247">
        <v>100</v>
      </c>
      <c r="E37" s="247">
        <v>100</v>
      </c>
      <c r="F37" s="247">
        <v>100</v>
      </c>
      <c r="G37" s="247">
        <v>100</v>
      </c>
      <c r="H37" s="315">
        <v>0</v>
      </c>
      <c r="I37" s="249">
        <v>18</v>
      </c>
      <c r="J37" s="250">
        <v>1800</v>
      </c>
      <c r="K37" s="250">
        <v>1800</v>
      </c>
      <c r="L37" s="325">
        <v>6</v>
      </c>
      <c r="N37" s="300"/>
    </row>
    <row r="38" spans="1:14" ht="20.399999999999999" x14ac:dyDescent="0.3">
      <c r="A38" s="291" t="s">
        <v>693</v>
      </c>
      <c r="B38" s="293">
        <v>5000</v>
      </c>
      <c r="C38" s="292">
        <v>3000</v>
      </c>
      <c r="D38" s="292">
        <v>3000</v>
      </c>
      <c r="E38" s="292">
        <v>3000</v>
      </c>
      <c r="F38" s="292">
        <v>3000</v>
      </c>
      <c r="G38" s="292">
        <v>3000</v>
      </c>
      <c r="H38" s="437">
        <v>0</v>
      </c>
      <c r="I38" s="438">
        <v>3</v>
      </c>
      <c r="J38" s="294">
        <v>15000</v>
      </c>
      <c r="K38" s="294">
        <v>9000</v>
      </c>
      <c r="L38" s="328">
        <v>1</v>
      </c>
      <c r="N38" s="300"/>
    </row>
    <row r="39" spans="1:14" ht="24.6" x14ac:dyDescent="0.3">
      <c r="A39" s="269"/>
      <c r="B39" s="270"/>
      <c r="C39" s="271"/>
      <c r="D39" s="271"/>
      <c r="E39" s="270"/>
      <c r="F39" s="271"/>
      <c r="G39" s="271"/>
      <c r="H39" s="317"/>
      <c r="I39" s="272"/>
      <c r="J39" s="273"/>
      <c r="K39" s="273"/>
      <c r="L39" s="274"/>
    </row>
    <row r="40" spans="1:14" s="295" customFormat="1" ht="20.399999999999999" x14ac:dyDescent="0.3">
      <c r="A40" s="291"/>
      <c r="B40" s="292"/>
      <c r="C40" s="292"/>
      <c r="D40" s="292"/>
      <c r="E40" s="293"/>
      <c r="F40" s="292"/>
      <c r="G40" s="292"/>
      <c r="H40" s="318"/>
      <c r="I40" s="294"/>
      <c r="J40" s="294"/>
      <c r="K40" s="294"/>
      <c r="L40" s="328"/>
    </row>
    <row r="41" spans="1:14" ht="37.799999999999997" customHeight="1" x14ac:dyDescent="0.3">
      <c r="A41" s="281" t="s">
        <v>106</v>
      </c>
      <c r="B41" s="282"/>
      <c r="C41" s="283"/>
      <c r="D41" s="283"/>
      <c r="E41" s="282"/>
      <c r="F41" s="283"/>
      <c r="G41" s="283"/>
      <c r="H41" s="319"/>
      <c r="I41" s="284">
        <f>I33+I37+I38</f>
        <v>1051312</v>
      </c>
      <c r="J41" s="285">
        <f>J33+J37+J38</f>
        <v>1068091</v>
      </c>
      <c r="K41" s="285">
        <f>K33+K37+K38</f>
        <v>1671343.3400000003</v>
      </c>
      <c r="L41" s="286">
        <f>L33+L37+L38</f>
        <v>124</v>
      </c>
    </row>
    <row r="42" spans="1:14" ht="20.399999999999999" x14ac:dyDescent="0.3">
      <c r="A42" s="276"/>
      <c r="B42" s="276"/>
      <c r="C42" s="277"/>
      <c r="D42" s="277"/>
      <c r="E42" s="276"/>
      <c r="F42" s="277"/>
      <c r="G42" s="277"/>
      <c r="H42" s="276"/>
      <c r="I42" s="278"/>
      <c r="J42" s="279"/>
      <c r="K42" s="279"/>
      <c r="L42" s="287"/>
    </row>
    <row r="43" spans="1:14" ht="36.6" x14ac:dyDescent="0.3">
      <c r="A43" s="472" t="s">
        <v>12</v>
      </c>
      <c r="B43" s="473"/>
      <c r="C43" s="473"/>
      <c r="D43" s="473"/>
      <c r="E43" s="473"/>
      <c r="F43" s="473"/>
      <c r="G43" s="473"/>
      <c r="H43" s="473"/>
      <c r="I43" s="473"/>
      <c r="J43" s="473"/>
      <c r="K43" s="473"/>
      <c r="L43" s="474"/>
    </row>
    <row r="44" spans="1:14" ht="20.399999999999999" x14ac:dyDescent="0.3">
      <c r="A44" s="288"/>
      <c r="B44" s="289"/>
      <c r="C44" s="290"/>
      <c r="D44" s="290"/>
      <c r="E44" s="289"/>
      <c r="F44" s="290"/>
      <c r="G44" s="290"/>
      <c r="H44" s="289"/>
      <c r="I44" s="289"/>
      <c r="J44" s="289"/>
      <c r="K44" s="289"/>
      <c r="L44" s="329"/>
    </row>
    <row r="45" spans="1:14" ht="20.399999999999999" x14ac:dyDescent="0.3">
      <c r="A45" s="210" t="s">
        <v>83</v>
      </c>
      <c r="B45" s="149" t="s">
        <v>107</v>
      </c>
      <c r="C45" s="149" t="s">
        <v>108</v>
      </c>
      <c r="D45" s="149" t="s">
        <v>109</v>
      </c>
      <c r="E45" s="149" t="s">
        <v>110</v>
      </c>
      <c r="F45" s="149" t="s">
        <v>111</v>
      </c>
      <c r="G45" s="149" t="s">
        <v>112</v>
      </c>
      <c r="H45" s="149" t="s">
        <v>113</v>
      </c>
      <c r="I45" s="149" t="s">
        <v>114</v>
      </c>
      <c r="J45" s="149" t="s">
        <v>115</v>
      </c>
      <c r="K45" s="149" t="s">
        <v>116</v>
      </c>
      <c r="L45" s="323" t="s">
        <v>94</v>
      </c>
    </row>
    <row r="46" spans="1:14" s="406" customFormat="1" ht="15.6" x14ac:dyDescent="0.3">
      <c r="A46" s="408" t="s">
        <v>127</v>
      </c>
      <c r="B46" s="409"/>
      <c r="C46" s="409"/>
      <c r="D46" s="409"/>
      <c r="E46" s="409"/>
      <c r="F46" s="409"/>
      <c r="G46" s="409"/>
      <c r="H46" s="409"/>
      <c r="I46" s="410"/>
      <c r="J46" s="410"/>
      <c r="K46" s="410"/>
      <c r="L46" s="411"/>
    </row>
    <row r="47" spans="1:14" s="295" customFormat="1" ht="15.6" x14ac:dyDescent="0.25">
      <c r="A47" s="412" t="s">
        <v>218</v>
      </c>
      <c r="B47" s="413" t="s">
        <v>219</v>
      </c>
      <c r="C47" s="433">
        <v>87.564599999999999</v>
      </c>
      <c r="D47" s="433"/>
      <c r="E47" s="435" t="s">
        <v>220</v>
      </c>
      <c r="F47" s="433">
        <v>12.5</v>
      </c>
      <c r="G47" s="433">
        <v>12.3989100686459</v>
      </c>
      <c r="H47" s="413" t="s">
        <v>221</v>
      </c>
      <c r="I47" s="414">
        <v>260000</v>
      </c>
      <c r="J47" s="414">
        <v>260000</v>
      </c>
      <c r="K47" s="414">
        <v>227667.98</v>
      </c>
      <c r="L47" s="415">
        <v>1</v>
      </c>
    </row>
    <row r="48" spans="1:14" s="296" customFormat="1" ht="15.6" x14ac:dyDescent="0.25">
      <c r="A48" s="412" t="s">
        <v>218</v>
      </c>
      <c r="B48" s="413" t="s">
        <v>219</v>
      </c>
      <c r="C48" s="433">
        <v>88.100300000000004</v>
      </c>
      <c r="D48" s="433"/>
      <c r="E48" s="435" t="s">
        <v>222</v>
      </c>
      <c r="F48" s="433">
        <v>12.5</v>
      </c>
      <c r="G48" s="433">
        <v>12.439913642175</v>
      </c>
      <c r="H48" s="413" t="s">
        <v>221</v>
      </c>
      <c r="I48" s="414">
        <v>260000</v>
      </c>
      <c r="J48" s="414">
        <v>260000</v>
      </c>
      <c r="K48" s="414">
        <v>229060.87</v>
      </c>
      <c r="L48" s="415">
        <v>1</v>
      </c>
    </row>
    <row r="49" spans="1:12" s="296" customFormat="1" ht="15.6" x14ac:dyDescent="0.25">
      <c r="A49" s="412" t="s">
        <v>223</v>
      </c>
      <c r="B49" s="413" t="s">
        <v>219</v>
      </c>
      <c r="C49" s="433">
        <v>91.346199999999996</v>
      </c>
      <c r="D49" s="433"/>
      <c r="E49" s="435" t="s">
        <v>224</v>
      </c>
      <c r="F49" s="433">
        <v>9.5</v>
      </c>
      <c r="G49" s="433">
        <v>9.5012157668339992</v>
      </c>
      <c r="H49" s="413" t="s">
        <v>221</v>
      </c>
      <c r="I49" s="414">
        <v>38000</v>
      </c>
      <c r="J49" s="414">
        <v>38000</v>
      </c>
      <c r="K49" s="414">
        <v>34711.56</v>
      </c>
      <c r="L49" s="415">
        <v>1</v>
      </c>
    </row>
    <row r="50" spans="1:12" s="295" customFormat="1" ht="15.6" x14ac:dyDescent="0.25">
      <c r="A50" s="412" t="s">
        <v>223</v>
      </c>
      <c r="B50" s="413" t="s">
        <v>219</v>
      </c>
      <c r="C50" s="433">
        <v>91.748999999999995</v>
      </c>
      <c r="D50" s="433"/>
      <c r="E50" s="435" t="s">
        <v>225</v>
      </c>
      <c r="F50" s="433">
        <v>9.25</v>
      </c>
      <c r="G50" s="433">
        <v>9.2615521877697002</v>
      </c>
      <c r="H50" s="413" t="s">
        <v>221</v>
      </c>
      <c r="I50" s="414">
        <v>40000</v>
      </c>
      <c r="J50" s="414">
        <v>40000</v>
      </c>
      <c r="K50" s="414">
        <v>36699.589999999997</v>
      </c>
      <c r="L50" s="415">
        <v>1</v>
      </c>
    </row>
    <row r="51" spans="1:12" s="295" customFormat="1" ht="15.6" x14ac:dyDescent="0.25">
      <c r="A51" s="412" t="s">
        <v>226</v>
      </c>
      <c r="B51" s="413" t="s">
        <v>219</v>
      </c>
      <c r="C51" s="433">
        <v>93.535200000000003</v>
      </c>
      <c r="D51" s="433"/>
      <c r="E51" s="435" t="s">
        <v>227</v>
      </c>
      <c r="F51" s="433">
        <v>8.6999999999999993</v>
      </c>
      <c r="G51" s="433">
        <v>8.7765024966051008</v>
      </c>
      <c r="H51" s="413" t="s">
        <v>221</v>
      </c>
      <c r="I51" s="414">
        <v>5000</v>
      </c>
      <c r="J51" s="414">
        <v>5000</v>
      </c>
      <c r="K51" s="414">
        <v>4676.76</v>
      </c>
      <c r="L51" s="415">
        <v>1</v>
      </c>
    </row>
    <row r="52" spans="1:12" s="296" customFormat="1" ht="15.6" x14ac:dyDescent="0.25">
      <c r="A52" s="412" t="s">
        <v>226</v>
      </c>
      <c r="B52" s="413" t="s">
        <v>219</v>
      </c>
      <c r="C52" s="433">
        <v>93.906499999999994</v>
      </c>
      <c r="D52" s="433"/>
      <c r="E52" s="435" t="s">
        <v>228</v>
      </c>
      <c r="F52" s="433">
        <v>8</v>
      </c>
      <c r="G52" s="433">
        <v>8.0594692728839199</v>
      </c>
      <c r="H52" s="413" t="s">
        <v>221</v>
      </c>
      <c r="I52" s="414">
        <v>862311.63</v>
      </c>
      <c r="J52" s="414">
        <v>862311.63</v>
      </c>
      <c r="K52" s="414">
        <v>809766.76</v>
      </c>
      <c r="L52" s="415">
        <v>1</v>
      </c>
    </row>
    <row r="53" spans="1:12" s="296" customFormat="1" ht="15.6" x14ac:dyDescent="0.25">
      <c r="A53" s="412" t="s">
        <v>226</v>
      </c>
      <c r="B53" s="413" t="s">
        <v>219</v>
      </c>
      <c r="C53" s="433">
        <v>93.984999999999999</v>
      </c>
      <c r="D53" s="433"/>
      <c r="E53" s="435" t="s">
        <v>229</v>
      </c>
      <c r="F53" s="433">
        <v>8</v>
      </c>
      <c r="G53" s="433">
        <v>8.0630037014395004</v>
      </c>
      <c r="H53" s="413" t="s">
        <v>221</v>
      </c>
      <c r="I53" s="414">
        <v>1000000</v>
      </c>
      <c r="J53" s="414">
        <v>1000000</v>
      </c>
      <c r="K53" s="414">
        <v>939849.62</v>
      </c>
      <c r="L53" s="415">
        <v>1</v>
      </c>
    </row>
    <row r="54" spans="1:12" s="295" customFormat="1" ht="15.6" x14ac:dyDescent="0.25">
      <c r="A54" s="412" t="s">
        <v>226</v>
      </c>
      <c r="B54" s="413" t="s">
        <v>219</v>
      </c>
      <c r="C54" s="433">
        <v>94.3001</v>
      </c>
      <c r="D54" s="433"/>
      <c r="E54" s="435" t="s">
        <v>230</v>
      </c>
      <c r="F54" s="433">
        <v>8</v>
      </c>
      <c r="G54" s="433">
        <v>8.0771822484080804</v>
      </c>
      <c r="H54" s="413" t="s">
        <v>221</v>
      </c>
      <c r="I54" s="414">
        <v>423609.96</v>
      </c>
      <c r="J54" s="414">
        <v>423609.96</v>
      </c>
      <c r="K54" s="414">
        <v>399464.55</v>
      </c>
      <c r="L54" s="415">
        <v>1</v>
      </c>
    </row>
    <row r="55" spans="1:12" s="295" customFormat="1" ht="15.6" x14ac:dyDescent="0.25">
      <c r="A55" s="412" t="s">
        <v>226</v>
      </c>
      <c r="B55" s="413" t="s">
        <v>219</v>
      </c>
      <c r="C55" s="433">
        <v>97.571600000000004</v>
      </c>
      <c r="D55" s="433"/>
      <c r="E55" s="435" t="s">
        <v>231</v>
      </c>
      <c r="F55" s="433">
        <v>7</v>
      </c>
      <c r="G55" s="433">
        <v>7.1589519425591002</v>
      </c>
      <c r="H55" s="413" t="s">
        <v>221</v>
      </c>
      <c r="I55" s="414">
        <v>100482.51</v>
      </c>
      <c r="J55" s="414">
        <v>100482.51</v>
      </c>
      <c r="K55" s="414">
        <v>98042.34</v>
      </c>
      <c r="L55" s="415">
        <v>1</v>
      </c>
    </row>
    <row r="56" spans="1:12" s="295" customFormat="1" ht="15.6" x14ac:dyDescent="0.25">
      <c r="A56" s="412" t="s">
        <v>226</v>
      </c>
      <c r="B56" s="413" t="s">
        <v>219</v>
      </c>
      <c r="C56" s="433">
        <v>97.6785</v>
      </c>
      <c r="D56" s="433"/>
      <c r="E56" s="435" t="s">
        <v>232</v>
      </c>
      <c r="F56" s="433">
        <v>6.9</v>
      </c>
      <c r="G56" s="433">
        <v>7.0571710214624002</v>
      </c>
      <c r="H56" s="413" t="s">
        <v>221</v>
      </c>
      <c r="I56" s="414">
        <v>717562.18</v>
      </c>
      <c r="J56" s="414">
        <v>717562.18</v>
      </c>
      <c r="K56" s="414">
        <v>700904.04</v>
      </c>
      <c r="L56" s="415">
        <v>2</v>
      </c>
    </row>
    <row r="57" spans="1:12" s="296" customFormat="1" ht="15.6" x14ac:dyDescent="0.25">
      <c r="A57" s="412" t="s">
        <v>226</v>
      </c>
      <c r="B57" s="413" t="s">
        <v>219</v>
      </c>
      <c r="C57" s="433">
        <v>97.806700000000006</v>
      </c>
      <c r="D57" s="433"/>
      <c r="E57" s="435" t="s">
        <v>233</v>
      </c>
      <c r="F57" s="433">
        <v>6.9</v>
      </c>
      <c r="G57" s="433">
        <v>7.0619778097181998</v>
      </c>
      <c r="H57" s="413" t="s">
        <v>221</v>
      </c>
      <c r="I57" s="414">
        <v>175000</v>
      </c>
      <c r="J57" s="414">
        <v>175000</v>
      </c>
      <c r="K57" s="414">
        <v>171161.7</v>
      </c>
      <c r="L57" s="415">
        <v>1</v>
      </c>
    </row>
    <row r="58" spans="1:12" s="296" customFormat="1" ht="15.6" x14ac:dyDescent="0.25">
      <c r="A58" s="412" t="s">
        <v>226</v>
      </c>
      <c r="B58" s="413" t="s">
        <v>219</v>
      </c>
      <c r="C58" s="433">
        <v>99.535499999999999</v>
      </c>
      <c r="D58" s="433"/>
      <c r="E58" s="435" t="s">
        <v>234</v>
      </c>
      <c r="F58" s="433">
        <v>6</v>
      </c>
      <c r="G58" s="433">
        <v>6.1688360646052001</v>
      </c>
      <c r="H58" s="413" t="s">
        <v>221</v>
      </c>
      <c r="I58" s="414">
        <v>813862.43</v>
      </c>
      <c r="J58" s="414">
        <v>813862.43</v>
      </c>
      <c r="K58" s="414">
        <v>810082.05</v>
      </c>
      <c r="L58" s="415">
        <v>1</v>
      </c>
    </row>
    <row r="59" spans="1:12" s="295" customFormat="1" ht="15.6" x14ac:dyDescent="0.3">
      <c r="A59" s="416" t="s">
        <v>235</v>
      </c>
      <c r="B59" s="417" t="s">
        <v>235</v>
      </c>
      <c r="C59" s="434" t="s">
        <v>235</v>
      </c>
      <c r="D59" s="434" t="s">
        <v>235</v>
      </c>
      <c r="E59" s="436" t="s">
        <v>235</v>
      </c>
      <c r="F59" s="434" t="s">
        <v>235</v>
      </c>
      <c r="G59" s="434" t="s">
        <v>235</v>
      </c>
      <c r="H59" s="417" t="s">
        <v>235</v>
      </c>
      <c r="I59" s="418">
        <v>4695828.71</v>
      </c>
      <c r="J59" s="418">
        <v>4695828.71</v>
      </c>
      <c r="K59" s="418">
        <v>4462087.82</v>
      </c>
      <c r="L59" s="419">
        <v>13</v>
      </c>
    </row>
    <row r="60" spans="1:12" s="295" customFormat="1" ht="15.6" x14ac:dyDescent="0.3">
      <c r="A60" s="416" t="s">
        <v>128</v>
      </c>
      <c r="B60" s="417"/>
      <c r="C60" s="434"/>
      <c r="D60" s="434"/>
      <c r="E60" s="436"/>
      <c r="F60" s="434"/>
      <c r="G60" s="434"/>
      <c r="H60" s="417"/>
      <c r="I60" s="418"/>
      <c r="J60" s="418"/>
      <c r="K60" s="418"/>
      <c r="L60" s="419"/>
    </row>
    <row r="61" spans="1:12" s="295" customFormat="1" ht="15.6" x14ac:dyDescent="0.25">
      <c r="A61" s="412" t="s">
        <v>236</v>
      </c>
      <c r="B61" s="413" t="s">
        <v>219</v>
      </c>
      <c r="C61" s="433">
        <v>96.134200000000007</v>
      </c>
      <c r="D61" s="433">
        <v>7.1295000000000002</v>
      </c>
      <c r="E61" s="435" t="s">
        <v>237</v>
      </c>
      <c r="F61" s="433">
        <v>10.15</v>
      </c>
      <c r="G61" s="433">
        <v>10.407556250000001</v>
      </c>
      <c r="H61" s="413" t="s">
        <v>238</v>
      </c>
      <c r="I61" s="414">
        <v>1000000</v>
      </c>
      <c r="J61" s="414">
        <v>1000000</v>
      </c>
      <c r="K61" s="414">
        <v>961341.74</v>
      </c>
      <c r="L61" s="415">
        <v>1</v>
      </c>
    </row>
    <row r="62" spans="1:12" s="295" customFormat="1" ht="15.6" x14ac:dyDescent="0.3">
      <c r="A62" s="416" t="s">
        <v>235</v>
      </c>
      <c r="B62" s="417" t="s">
        <v>235</v>
      </c>
      <c r="C62" s="434" t="s">
        <v>235</v>
      </c>
      <c r="D62" s="434" t="s">
        <v>235</v>
      </c>
      <c r="E62" s="436" t="s">
        <v>235</v>
      </c>
      <c r="F62" s="434" t="s">
        <v>235</v>
      </c>
      <c r="G62" s="434" t="s">
        <v>235</v>
      </c>
      <c r="H62" s="417" t="s">
        <v>235</v>
      </c>
      <c r="I62" s="418">
        <v>1000000</v>
      </c>
      <c r="J62" s="418">
        <v>1000000</v>
      </c>
      <c r="K62" s="418">
        <v>961341.74</v>
      </c>
      <c r="L62" s="419">
        <v>1</v>
      </c>
    </row>
    <row r="63" spans="1:12" s="295" customFormat="1" ht="15.6" x14ac:dyDescent="0.3">
      <c r="A63" s="416" t="s">
        <v>117</v>
      </c>
      <c r="B63" s="417"/>
      <c r="C63" s="434"/>
      <c r="D63" s="434"/>
      <c r="E63" s="436"/>
      <c r="F63" s="434"/>
      <c r="G63" s="434"/>
      <c r="H63" s="417"/>
      <c r="I63" s="418"/>
      <c r="J63" s="418"/>
      <c r="K63" s="418"/>
      <c r="L63" s="419"/>
    </row>
    <row r="64" spans="1:12" s="295" customFormat="1" ht="15.6" x14ac:dyDescent="0.25">
      <c r="A64" s="412" t="s">
        <v>236</v>
      </c>
      <c r="B64" s="413" t="s">
        <v>219</v>
      </c>
      <c r="C64" s="433">
        <v>85.345699999999994</v>
      </c>
      <c r="D64" s="433">
        <v>5.64</v>
      </c>
      <c r="E64" s="435" t="s">
        <v>239</v>
      </c>
      <c r="F64" s="433">
        <v>11</v>
      </c>
      <c r="G64" s="433">
        <v>11.571883619521399</v>
      </c>
      <c r="H64" s="413" t="s">
        <v>238</v>
      </c>
      <c r="I64" s="414">
        <v>41742.5</v>
      </c>
      <c r="J64" s="414">
        <v>41742.5</v>
      </c>
      <c r="K64" s="414">
        <v>35625.440000000002</v>
      </c>
      <c r="L64" s="415">
        <v>1</v>
      </c>
    </row>
    <row r="65" spans="1:12" s="295" customFormat="1" ht="15.6" x14ac:dyDescent="0.25">
      <c r="A65" s="412" t="s">
        <v>236</v>
      </c>
      <c r="B65" s="413" t="s">
        <v>219</v>
      </c>
      <c r="C65" s="433">
        <v>88.209400000000002</v>
      </c>
      <c r="D65" s="433">
        <v>5.64</v>
      </c>
      <c r="E65" s="435" t="s">
        <v>240</v>
      </c>
      <c r="F65" s="433">
        <v>8.9</v>
      </c>
      <c r="G65" s="433">
        <v>9.2721727012275004</v>
      </c>
      <c r="H65" s="413" t="s">
        <v>238</v>
      </c>
      <c r="I65" s="414">
        <v>53100</v>
      </c>
      <c r="J65" s="414">
        <v>53100</v>
      </c>
      <c r="K65" s="414">
        <v>46839.17</v>
      </c>
      <c r="L65" s="415">
        <v>1</v>
      </c>
    </row>
    <row r="66" spans="1:12" s="295" customFormat="1" ht="15.6" x14ac:dyDescent="0.25">
      <c r="A66" s="412" t="s">
        <v>236</v>
      </c>
      <c r="B66" s="413" t="s">
        <v>219</v>
      </c>
      <c r="C66" s="433">
        <v>88.243099999999998</v>
      </c>
      <c r="D66" s="433">
        <v>5.64</v>
      </c>
      <c r="E66" s="435" t="s">
        <v>240</v>
      </c>
      <c r="F66" s="433">
        <v>8.89</v>
      </c>
      <c r="G66" s="433">
        <v>9.2613264243077005</v>
      </c>
      <c r="H66" s="413" t="s">
        <v>238</v>
      </c>
      <c r="I66" s="414">
        <v>51182.5</v>
      </c>
      <c r="J66" s="414">
        <v>51182.5</v>
      </c>
      <c r="K66" s="414">
        <v>45165.01</v>
      </c>
      <c r="L66" s="415">
        <v>1</v>
      </c>
    </row>
    <row r="67" spans="1:12" s="295" customFormat="1" ht="15.6" x14ac:dyDescent="0.25">
      <c r="A67" s="412" t="s">
        <v>236</v>
      </c>
      <c r="B67" s="413" t="s">
        <v>219</v>
      </c>
      <c r="C67" s="433">
        <v>88.378</v>
      </c>
      <c r="D67" s="433">
        <v>5.64</v>
      </c>
      <c r="E67" s="435" t="s">
        <v>240</v>
      </c>
      <c r="F67" s="433">
        <v>8.85</v>
      </c>
      <c r="G67" s="433">
        <v>9.2179511846689994</v>
      </c>
      <c r="H67" s="413" t="s">
        <v>238</v>
      </c>
      <c r="I67" s="414">
        <v>53100</v>
      </c>
      <c r="J67" s="414">
        <v>53100</v>
      </c>
      <c r="K67" s="414">
        <v>46928.72</v>
      </c>
      <c r="L67" s="415">
        <v>1</v>
      </c>
    </row>
    <row r="68" spans="1:12" s="295" customFormat="1" ht="15.6" x14ac:dyDescent="0.25">
      <c r="A68" s="412" t="s">
        <v>236</v>
      </c>
      <c r="B68" s="413" t="s">
        <v>219</v>
      </c>
      <c r="C68" s="433">
        <v>88.513199999999998</v>
      </c>
      <c r="D68" s="433">
        <v>5.64</v>
      </c>
      <c r="E68" s="435" t="s">
        <v>240</v>
      </c>
      <c r="F68" s="433">
        <v>8.81</v>
      </c>
      <c r="G68" s="433">
        <v>9.1745917299768003</v>
      </c>
      <c r="H68" s="413" t="s">
        <v>238</v>
      </c>
      <c r="I68" s="414">
        <v>53100</v>
      </c>
      <c r="J68" s="414">
        <v>53100</v>
      </c>
      <c r="K68" s="414">
        <v>47000.5</v>
      </c>
      <c r="L68" s="415">
        <v>1</v>
      </c>
    </row>
    <row r="69" spans="1:12" s="295" customFormat="1" ht="15.6" x14ac:dyDescent="0.25">
      <c r="A69" s="412" t="s">
        <v>236</v>
      </c>
      <c r="B69" s="413" t="s">
        <v>219</v>
      </c>
      <c r="C69" s="433">
        <v>88.543300000000002</v>
      </c>
      <c r="D69" s="433">
        <v>5.64</v>
      </c>
      <c r="E69" s="435" t="s">
        <v>240</v>
      </c>
      <c r="F69" s="433">
        <v>8.8010999999999999</v>
      </c>
      <c r="G69" s="433">
        <v>9.1649463975836998</v>
      </c>
      <c r="H69" s="413" t="s">
        <v>238</v>
      </c>
      <c r="I69" s="414">
        <v>3245</v>
      </c>
      <c r="J69" s="414">
        <v>3245</v>
      </c>
      <c r="K69" s="414">
        <v>2873.23</v>
      </c>
      <c r="L69" s="415">
        <v>1</v>
      </c>
    </row>
    <row r="70" spans="1:12" s="295" customFormat="1" ht="15.6" x14ac:dyDescent="0.25">
      <c r="A70" s="412" t="s">
        <v>236</v>
      </c>
      <c r="B70" s="413" t="s">
        <v>219</v>
      </c>
      <c r="C70" s="433">
        <v>88.5471</v>
      </c>
      <c r="D70" s="433">
        <v>5.64</v>
      </c>
      <c r="E70" s="435" t="s">
        <v>240</v>
      </c>
      <c r="F70" s="433">
        <v>8.7999746578583</v>
      </c>
      <c r="G70" s="433">
        <v>9.1637268690551998</v>
      </c>
      <c r="H70" s="413" t="s">
        <v>238</v>
      </c>
      <c r="I70" s="414">
        <v>49855</v>
      </c>
      <c r="J70" s="414">
        <v>49855</v>
      </c>
      <c r="K70" s="414">
        <v>44145.16</v>
      </c>
      <c r="L70" s="415">
        <v>1</v>
      </c>
    </row>
    <row r="71" spans="1:12" s="295" customFormat="1" ht="15.6" x14ac:dyDescent="0.25">
      <c r="A71" s="412" t="s">
        <v>236</v>
      </c>
      <c r="B71" s="413" t="s">
        <v>219</v>
      </c>
      <c r="C71" s="433">
        <v>88.886099999999999</v>
      </c>
      <c r="D71" s="433">
        <v>5.64</v>
      </c>
      <c r="E71" s="435" t="s">
        <v>240</v>
      </c>
      <c r="F71" s="433">
        <v>8.6999999999999993</v>
      </c>
      <c r="G71" s="433">
        <v>9.0554345780734007</v>
      </c>
      <c r="H71" s="413" t="s">
        <v>238</v>
      </c>
      <c r="I71" s="414">
        <v>46167.5</v>
      </c>
      <c r="J71" s="414">
        <v>46167.5</v>
      </c>
      <c r="K71" s="414">
        <v>41036.5</v>
      </c>
      <c r="L71" s="415">
        <v>1</v>
      </c>
    </row>
    <row r="72" spans="1:12" s="296" customFormat="1" ht="15.6" x14ac:dyDescent="0.25">
      <c r="A72" s="412" t="s">
        <v>236</v>
      </c>
      <c r="B72" s="413" t="s">
        <v>219</v>
      </c>
      <c r="C72" s="433">
        <v>88.909199999999998</v>
      </c>
      <c r="D72" s="433">
        <v>5.64</v>
      </c>
      <c r="E72" s="435" t="s">
        <v>241</v>
      </c>
      <c r="F72" s="433">
        <v>8.6999999999999993</v>
      </c>
      <c r="G72" s="433">
        <v>9.0554345780734007</v>
      </c>
      <c r="H72" s="413" t="s">
        <v>238</v>
      </c>
      <c r="I72" s="414">
        <v>97497.5</v>
      </c>
      <c r="J72" s="414">
        <v>97497.5</v>
      </c>
      <c r="K72" s="414">
        <v>86684.29</v>
      </c>
      <c r="L72" s="415">
        <v>2</v>
      </c>
    </row>
    <row r="73" spans="1:12" s="296" customFormat="1" ht="15.6" x14ac:dyDescent="0.25">
      <c r="A73" s="412" t="s">
        <v>236</v>
      </c>
      <c r="B73" s="413" t="s">
        <v>219</v>
      </c>
      <c r="C73" s="433">
        <v>89.022199999999998</v>
      </c>
      <c r="D73" s="433">
        <v>5.64</v>
      </c>
      <c r="E73" s="435" t="s">
        <v>240</v>
      </c>
      <c r="F73" s="433">
        <v>8.66</v>
      </c>
      <c r="G73" s="433">
        <v>9.0121342704315008</v>
      </c>
      <c r="H73" s="413" t="s">
        <v>238</v>
      </c>
      <c r="I73" s="414">
        <v>53100</v>
      </c>
      <c r="J73" s="414">
        <v>53100</v>
      </c>
      <c r="K73" s="414">
        <v>47270.77</v>
      </c>
      <c r="L73" s="415">
        <v>2</v>
      </c>
    </row>
    <row r="74" spans="1:12" s="295" customFormat="1" ht="15.6" x14ac:dyDescent="0.25">
      <c r="A74" s="412" t="s">
        <v>236</v>
      </c>
      <c r="B74" s="413" t="s">
        <v>219</v>
      </c>
      <c r="C74" s="433">
        <v>89.045000000000002</v>
      </c>
      <c r="D74" s="433">
        <v>5.64</v>
      </c>
      <c r="E74" s="435" t="s">
        <v>241</v>
      </c>
      <c r="F74" s="433">
        <v>8.66</v>
      </c>
      <c r="G74" s="433">
        <v>9.0121342704315008</v>
      </c>
      <c r="H74" s="413" t="s">
        <v>238</v>
      </c>
      <c r="I74" s="414">
        <v>159300</v>
      </c>
      <c r="J74" s="414">
        <v>159300</v>
      </c>
      <c r="K74" s="414">
        <v>141848.73000000001</v>
      </c>
      <c r="L74" s="415">
        <v>3</v>
      </c>
    </row>
    <row r="75" spans="1:12" s="295" customFormat="1" ht="15.6" x14ac:dyDescent="0.25">
      <c r="A75" s="412" t="s">
        <v>236</v>
      </c>
      <c r="B75" s="413" t="s">
        <v>219</v>
      </c>
      <c r="C75" s="433">
        <v>89.062200000000004</v>
      </c>
      <c r="D75" s="433">
        <v>5.64</v>
      </c>
      <c r="E75" s="435" t="s">
        <v>242</v>
      </c>
      <c r="F75" s="433">
        <v>8.66</v>
      </c>
      <c r="G75" s="433">
        <v>9.0121342704315008</v>
      </c>
      <c r="H75" s="413" t="s">
        <v>238</v>
      </c>
      <c r="I75" s="414">
        <v>104430</v>
      </c>
      <c r="J75" s="414">
        <v>104430</v>
      </c>
      <c r="K75" s="414">
        <v>93007.679999999993</v>
      </c>
      <c r="L75" s="415">
        <v>2</v>
      </c>
    </row>
    <row r="76" spans="1:12" s="295" customFormat="1" ht="15.6" x14ac:dyDescent="0.25">
      <c r="A76" s="412" t="s">
        <v>236</v>
      </c>
      <c r="B76" s="413" t="s">
        <v>219</v>
      </c>
      <c r="C76" s="433">
        <v>89.0852</v>
      </c>
      <c r="D76" s="433">
        <v>5.64</v>
      </c>
      <c r="E76" s="435" t="s">
        <v>243</v>
      </c>
      <c r="F76" s="433">
        <v>8.66</v>
      </c>
      <c r="G76" s="433">
        <v>9.0121342704315008</v>
      </c>
      <c r="H76" s="413" t="s">
        <v>238</v>
      </c>
      <c r="I76" s="414">
        <v>53100</v>
      </c>
      <c r="J76" s="414">
        <v>53100</v>
      </c>
      <c r="K76" s="414">
        <v>47304.26</v>
      </c>
      <c r="L76" s="415">
        <v>1</v>
      </c>
    </row>
    <row r="77" spans="1:12" s="295" customFormat="1" ht="15.6" x14ac:dyDescent="0.25">
      <c r="A77" s="412" t="s">
        <v>236</v>
      </c>
      <c r="B77" s="413" t="s">
        <v>219</v>
      </c>
      <c r="C77" s="433">
        <v>90.0334</v>
      </c>
      <c r="D77" s="433">
        <v>5.36</v>
      </c>
      <c r="E77" s="435" t="s">
        <v>244</v>
      </c>
      <c r="F77" s="433">
        <v>8.75</v>
      </c>
      <c r="G77" s="433">
        <v>9.1095821332897007</v>
      </c>
      <c r="H77" s="413" t="s">
        <v>238</v>
      </c>
      <c r="I77" s="414">
        <v>196470</v>
      </c>
      <c r="J77" s="414">
        <v>196470</v>
      </c>
      <c r="K77" s="414">
        <v>176888.62</v>
      </c>
      <c r="L77" s="415">
        <v>1</v>
      </c>
    </row>
    <row r="78" spans="1:12" s="295" customFormat="1" ht="15.6" x14ac:dyDescent="0.25">
      <c r="A78" s="412" t="s">
        <v>236</v>
      </c>
      <c r="B78" s="413" t="s">
        <v>219</v>
      </c>
      <c r="C78" s="433">
        <v>90.620400000000004</v>
      </c>
      <c r="D78" s="433">
        <v>5.64</v>
      </c>
      <c r="E78" s="435" t="s">
        <v>245</v>
      </c>
      <c r="F78" s="433">
        <v>8.75</v>
      </c>
      <c r="G78" s="433">
        <v>9.1095821332897007</v>
      </c>
      <c r="H78" s="413" t="s">
        <v>238</v>
      </c>
      <c r="I78" s="414">
        <v>49265</v>
      </c>
      <c r="J78" s="414">
        <v>49265</v>
      </c>
      <c r="K78" s="414">
        <v>44644.15</v>
      </c>
      <c r="L78" s="415">
        <v>1</v>
      </c>
    </row>
    <row r="79" spans="1:12" s="295" customFormat="1" ht="15.6" x14ac:dyDescent="0.25">
      <c r="A79" s="412" t="s">
        <v>236</v>
      </c>
      <c r="B79" s="413" t="s">
        <v>219</v>
      </c>
      <c r="C79" s="433">
        <v>91.061599999999999</v>
      </c>
      <c r="D79" s="433">
        <v>5.64</v>
      </c>
      <c r="E79" s="435" t="s">
        <v>246</v>
      </c>
      <c r="F79" s="433">
        <v>8.75</v>
      </c>
      <c r="G79" s="433">
        <v>9.1095821332897007</v>
      </c>
      <c r="H79" s="413" t="s">
        <v>238</v>
      </c>
      <c r="I79" s="414">
        <v>61462.5</v>
      </c>
      <c r="J79" s="414">
        <v>61462.5</v>
      </c>
      <c r="K79" s="414">
        <v>55968.77</v>
      </c>
      <c r="L79" s="415">
        <v>1</v>
      </c>
    </row>
    <row r="80" spans="1:12" s="295" customFormat="1" ht="15.6" x14ac:dyDescent="0.25">
      <c r="A80" s="412" t="s">
        <v>236</v>
      </c>
      <c r="B80" s="413" t="s">
        <v>219</v>
      </c>
      <c r="C80" s="433">
        <v>91.196899999999999</v>
      </c>
      <c r="D80" s="433">
        <v>5.64</v>
      </c>
      <c r="E80" s="435" t="s">
        <v>247</v>
      </c>
      <c r="F80" s="433">
        <v>8.75</v>
      </c>
      <c r="G80" s="433">
        <v>9.1095821332897007</v>
      </c>
      <c r="H80" s="413" t="s">
        <v>238</v>
      </c>
      <c r="I80" s="414">
        <v>191206</v>
      </c>
      <c r="J80" s="414">
        <v>191206</v>
      </c>
      <c r="K80" s="414">
        <v>174374.01</v>
      </c>
      <c r="L80" s="415">
        <v>1</v>
      </c>
    </row>
    <row r="81" spans="1:12" s="295" customFormat="1" ht="15.6" x14ac:dyDescent="0.25">
      <c r="A81" s="412" t="s">
        <v>236</v>
      </c>
      <c r="B81" s="413" t="s">
        <v>219</v>
      </c>
      <c r="C81" s="433">
        <v>91.726600000000005</v>
      </c>
      <c r="D81" s="433">
        <v>5.64</v>
      </c>
      <c r="E81" s="435" t="s">
        <v>248</v>
      </c>
      <c r="F81" s="433">
        <v>8.75</v>
      </c>
      <c r="G81" s="433">
        <v>9.1095821332897007</v>
      </c>
      <c r="H81" s="413" t="s">
        <v>238</v>
      </c>
      <c r="I81" s="414">
        <v>97350</v>
      </c>
      <c r="J81" s="414">
        <v>97350</v>
      </c>
      <c r="K81" s="414">
        <v>89295.84</v>
      </c>
      <c r="L81" s="415">
        <v>1</v>
      </c>
    </row>
    <row r="82" spans="1:12" s="295" customFormat="1" ht="15.6" x14ac:dyDescent="0.25">
      <c r="A82" s="412" t="s">
        <v>236</v>
      </c>
      <c r="B82" s="413" t="s">
        <v>219</v>
      </c>
      <c r="C82" s="433">
        <v>91.918800000000005</v>
      </c>
      <c r="D82" s="433">
        <v>5.64</v>
      </c>
      <c r="E82" s="435" t="s">
        <v>249</v>
      </c>
      <c r="F82" s="433">
        <v>8.75</v>
      </c>
      <c r="G82" s="433">
        <v>9.1095821332897007</v>
      </c>
      <c r="H82" s="413" t="s">
        <v>238</v>
      </c>
      <c r="I82" s="414">
        <v>265500</v>
      </c>
      <c r="J82" s="414">
        <v>265500</v>
      </c>
      <c r="K82" s="414">
        <v>244044.42</v>
      </c>
      <c r="L82" s="415">
        <v>1</v>
      </c>
    </row>
    <row r="83" spans="1:12" s="295" customFormat="1" ht="15.6" x14ac:dyDescent="0.25">
      <c r="A83" s="412" t="s">
        <v>236</v>
      </c>
      <c r="B83" s="413" t="s">
        <v>219</v>
      </c>
      <c r="C83" s="433">
        <v>91.951999999999998</v>
      </c>
      <c r="D83" s="433">
        <v>5.64</v>
      </c>
      <c r="E83" s="435" t="s">
        <v>250</v>
      </c>
      <c r="F83" s="433">
        <v>8.75</v>
      </c>
      <c r="G83" s="433">
        <v>9.1095821332897007</v>
      </c>
      <c r="H83" s="413" t="s">
        <v>238</v>
      </c>
      <c r="I83" s="414">
        <v>45285.5</v>
      </c>
      <c r="J83" s="414">
        <v>45285.5</v>
      </c>
      <c r="K83" s="414">
        <v>41640.94</v>
      </c>
      <c r="L83" s="415">
        <v>1</v>
      </c>
    </row>
    <row r="84" spans="1:12" s="295" customFormat="1" ht="15.6" x14ac:dyDescent="0.25">
      <c r="A84" s="412" t="s">
        <v>236</v>
      </c>
      <c r="B84" s="413" t="s">
        <v>219</v>
      </c>
      <c r="C84" s="433">
        <v>92.132400000000004</v>
      </c>
      <c r="D84" s="433">
        <v>5.64</v>
      </c>
      <c r="E84" s="435" t="s">
        <v>251</v>
      </c>
      <c r="F84" s="433">
        <v>8.75</v>
      </c>
      <c r="G84" s="433">
        <v>9.1095821332897007</v>
      </c>
      <c r="H84" s="413" t="s">
        <v>238</v>
      </c>
      <c r="I84" s="414">
        <v>106200</v>
      </c>
      <c r="J84" s="414">
        <v>106200</v>
      </c>
      <c r="K84" s="414">
        <v>97844.64</v>
      </c>
      <c r="L84" s="415">
        <v>1</v>
      </c>
    </row>
    <row r="85" spans="1:12" s="295" customFormat="1" ht="15.6" x14ac:dyDescent="0.3">
      <c r="A85" s="416" t="s">
        <v>235</v>
      </c>
      <c r="B85" s="417" t="s">
        <v>235</v>
      </c>
      <c r="C85" s="434" t="s">
        <v>235</v>
      </c>
      <c r="D85" s="434" t="s">
        <v>235</v>
      </c>
      <c r="E85" s="436" t="s">
        <v>235</v>
      </c>
      <c r="F85" s="434" t="s">
        <v>235</v>
      </c>
      <c r="G85" s="434" t="s">
        <v>235</v>
      </c>
      <c r="H85" s="417" t="s">
        <v>235</v>
      </c>
      <c r="I85" s="418">
        <v>1831659</v>
      </c>
      <c r="J85" s="418">
        <v>1831659</v>
      </c>
      <c r="K85" s="418">
        <v>1650430.85</v>
      </c>
      <c r="L85" s="419">
        <v>26</v>
      </c>
    </row>
    <row r="86" spans="1:12" s="296" customFormat="1" ht="15.6" x14ac:dyDescent="0.3">
      <c r="A86" s="416" t="s">
        <v>144</v>
      </c>
      <c r="B86" s="417"/>
      <c r="C86" s="434"/>
      <c r="D86" s="434"/>
      <c r="E86" s="436"/>
      <c r="F86" s="434"/>
      <c r="G86" s="434"/>
      <c r="H86" s="417"/>
      <c r="I86" s="418"/>
      <c r="J86" s="418"/>
      <c r="K86" s="418"/>
      <c r="L86" s="419"/>
    </row>
    <row r="87" spans="1:12" s="296" customFormat="1" ht="15.6" x14ac:dyDescent="0.25">
      <c r="A87" s="412" t="s">
        <v>236</v>
      </c>
      <c r="B87" s="413" t="s">
        <v>219</v>
      </c>
      <c r="C87" s="433">
        <v>93.323300000000003</v>
      </c>
      <c r="D87" s="433">
        <v>7.1295000000000002</v>
      </c>
      <c r="E87" s="435" t="s">
        <v>252</v>
      </c>
      <c r="F87" s="433">
        <v>10.25</v>
      </c>
      <c r="G87" s="433">
        <v>10.5126562499999</v>
      </c>
      <c r="H87" s="413" t="s">
        <v>238</v>
      </c>
      <c r="I87" s="414">
        <v>2720530.87</v>
      </c>
      <c r="J87" s="414">
        <v>2720530.87</v>
      </c>
      <c r="K87" s="414">
        <v>2538890.34</v>
      </c>
      <c r="L87" s="415">
        <v>2</v>
      </c>
    </row>
    <row r="88" spans="1:12" s="295" customFormat="1" ht="15.6" x14ac:dyDescent="0.25">
      <c r="A88" s="412" t="s">
        <v>236</v>
      </c>
      <c r="B88" s="413" t="s">
        <v>219</v>
      </c>
      <c r="C88" s="433">
        <v>93.366600000000005</v>
      </c>
      <c r="D88" s="433">
        <v>7.1295000000000002</v>
      </c>
      <c r="E88" s="435" t="s">
        <v>253</v>
      </c>
      <c r="F88" s="433">
        <v>10.25</v>
      </c>
      <c r="G88" s="433">
        <v>10.5126562499999</v>
      </c>
      <c r="H88" s="413" t="s">
        <v>238</v>
      </c>
      <c r="I88" s="414">
        <v>3370530.87</v>
      </c>
      <c r="J88" s="414">
        <v>3370530.87</v>
      </c>
      <c r="K88" s="414">
        <v>3146950.95</v>
      </c>
      <c r="L88" s="415">
        <v>2</v>
      </c>
    </row>
    <row r="89" spans="1:12" s="295" customFormat="1" ht="15.6" x14ac:dyDescent="0.25">
      <c r="A89" s="412" t="s">
        <v>236</v>
      </c>
      <c r="B89" s="413" t="s">
        <v>219</v>
      </c>
      <c r="C89" s="433">
        <v>100.3779</v>
      </c>
      <c r="D89" s="433">
        <v>6.1653000000000002</v>
      </c>
      <c r="E89" s="435" t="s">
        <v>254</v>
      </c>
      <c r="F89" s="433">
        <v>5.35</v>
      </c>
      <c r="G89" s="433">
        <v>5.4215562500000001</v>
      </c>
      <c r="H89" s="413" t="s">
        <v>238</v>
      </c>
      <c r="I89" s="414">
        <v>205000</v>
      </c>
      <c r="J89" s="414">
        <v>205000</v>
      </c>
      <c r="K89" s="414">
        <v>205774.66</v>
      </c>
      <c r="L89" s="415">
        <v>1</v>
      </c>
    </row>
    <row r="90" spans="1:12" s="295" customFormat="1" ht="15.6" x14ac:dyDescent="0.3">
      <c r="A90" s="416" t="s">
        <v>235</v>
      </c>
      <c r="B90" s="417" t="s">
        <v>235</v>
      </c>
      <c r="C90" s="434" t="s">
        <v>235</v>
      </c>
      <c r="D90" s="434" t="s">
        <v>235</v>
      </c>
      <c r="E90" s="436" t="s">
        <v>235</v>
      </c>
      <c r="F90" s="434" t="s">
        <v>235</v>
      </c>
      <c r="G90" s="434" t="s">
        <v>235</v>
      </c>
      <c r="H90" s="417" t="s">
        <v>235</v>
      </c>
      <c r="I90" s="418">
        <v>6296061.7400000002</v>
      </c>
      <c r="J90" s="418">
        <v>6296061.7400000002</v>
      </c>
      <c r="K90" s="418">
        <v>5891615.9500000002</v>
      </c>
      <c r="L90" s="419">
        <v>5</v>
      </c>
    </row>
    <row r="91" spans="1:12" s="295" customFormat="1" ht="15.6" x14ac:dyDescent="0.3">
      <c r="A91" s="416" t="s">
        <v>118</v>
      </c>
      <c r="B91" s="417"/>
      <c r="C91" s="434"/>
      <c r="D91" s="434"/>
      <c r="E91" s="436"/>
      <c r="F91" s="434"/>
      <c r="G91" s="434"/>
      <c r="H91" s="417"/>
      <c r="I91" s="418"/>
      <c r="J91" s="418"/>
      <c r="K91" s="418"/>
      <c r="L91" s="419"/>
    </row>
    <row r="92" spans="1:12" s="295" customFormat="1" ht="15.6" x14ac:dyDescent="0.25">
      <c r="A92" s="412" t="s">
        <v>236</v>
      </c>
      <c r="B92" s="413" t="s">
        <v>219</v>
      </c>
      <c r="C92" s="433">
        <v>70.448999999999998</v>
      </c>
      <c r="D92" s="433">
        <v>6.21</v>
      </c>
      <c r="E92" s="435" t="s">
        <v>255</v>
      </c>
      <c r="F92" s="433">
        <v>13.5</v>
      </c>
      <c r="G92" s="433">
        <v>14.3674440742746</v>
      </c>
      <c r="H92" s="413" t="s">
        <v>238</v>
      </c>
      <c r="I92" s="414">
        <v>1300</v>
      </c>
      <c r="J92" s="414">
        <v>1300</v>
      </c>
      <c r="K92" s="414">
        <v>915.83</v>
      </c>
      <c r="L92" s="415">
        <v>3</v>
      </c>
    </row>
    <row r="93" spans="1:12" s="295" customFormat="1" ht="15.6" x14ac:dyDescent="0.25">
      <c r="A93" s="412" t="s">
        <v>236</v>
      </c>
      <c r="B93" s="413" t="s">
        <v>219</v>
      </c>
      <c r="C93" s="433">
        <v>71.317099999999996</v>
      </c>
      <c r="D93" s="433">
        <v>6.21</v>
      </c>
      <c r="E93" s="435" t="s">
        <v>256</v>
      </c>
      <c r="F93" s="433">
        <v>13.25</v>
      </c>
      <c r="G93" s="433">
        <v>14.0850264108361</v>
      </c>
      <c r="H93" s="413" t="s">
        <v>238</v>
      </c>
      <c r="I93" s="414">
        <v>46750.5</v>
      </c>
      <c r="J93" s="414">
        <v>46750.5</v>
      </c>
      <c r="K93" s="414">
        <v>33341.120000000003</v>
      </c>
      <c r="L93" s="415">
        <v>1</v>
      </c>
    </row>
    <row r="94" spans="1:12" s="295" customFormat="1" ht="15.6" x14ac:dyDescent="0.25">
      <c r="A94" s="412" t="s">
        <v>236</v>
      </c>
      <c r="B94" s="413" t="s">
        <v>219</v>
      </c>
      <c r="C94" s="433">
        <v>71.514099999999999</v>
      </c>
      <c r="D94" s="433">
        <v>5.93</v>
      </c>
      <c r="E94" s="435" t="s">
        <v>257</v>
      </c>
      <c r="F94" s="433">
        <v>13</v>
      </c>
      <c r="G94" s="433">
        <v>13.8032481613877</v>
      </c>
      <c r="H94" s="413" t="s">
        <v>238</v>
      </c>
      <c r="I94" s="414">
        <v>4600</v>
      </c>
      <c r="J94" s="414">
        <v>4600</v>
      </c>
      <c r="K94" s="414">
        <v>3289.65</v>
      </c>
      <c r="L94" s="415">
        <v>1</v>
      </c>
    </row>
    <row r="95" spans="1:12" s="295" customFormat="1" ht="15.6" x14ac:dyDescent="0.25">
      <c r="A95" s="412" t="s">
        <v>236</v>
      </c>
      <c r="B95" s="413" t="s">
        <v>219</v>
      </c>
      <c r="C95" s="433">
        <v>71.790899999999993</v>
      </c>
      <c r="D95" s="433">
        <v>5.93</v>
      </c>
      <c r="E95" s="435" t="s">
        <v>258</v>
      </c>
      <c r="F95" s="433">
        <v>13.25</v>
      </c>
      <c r="G95" s="433">
        <v>14.0850264108361</v>
      </c>
      <c r="H95" s="413" t="s">
        <v>238</v>
      </c>
      <c r="I95" s="414">
        <v>53100</v>
      </c>
      <c r="J95" s="414">
        <v>53100</v>
      </c>
      <c r="K95" s="414">
        <v>38120.949999999997</v>
      </c>
      <c r="L95" s="415">
        <v>1</v>
      </c>
    </row>
    <row r="96" spans="1:12" s="296" customFormat="1" ht="15.6" x14ac:dyDescent="0.25">
      <c r="A96" s="412" t="s">
        <v>236</v>
      </c>
      <c r="B96" s="413" t="s">
        <v>219</v>
      </c>
      <c r="C96" s="433">
        <v>73.041600000000003</v>
      </c>
      <c r="D96" s="433">
        <v>5.64</v>
      </c>
      <c r="E96" s="435" t="s">
        <v>259</v>
      </c>
      <c r="F96" s="433">
        <v>13</v>
      </c>
      <c r="G96" s="433">
        <v>13.8032481613877</v>
      </c>
      <c r="H96" s="413" t="s">
        <v>238</v>
      </c>
      <c r="I96" s="414">
        <v>53100</v>
      </c>
      <c r="J96" s="414">
        <v>53100</v>
      </c>
      <c r="K96" s="414">
        <v>38785.06</v>
      </c>
      <c r="L96" s="415">
        <v>1</v>
      </c>
    </row>
    <row r="97" spans="1:12" s="296" customFormat="1" ht="15.6" x14ac:dyDescent="0.25">
      <c r="A97" s="412" t="s">
        <v>236</v>
      </c>
      <c r="B97" s="413" t="s">
        <v>219</v>
      </c>
      <c r="C97" s="433">
        <v>73.127099999999999</v>
      </c>
      <c r="D97" s="433">
        <v>5.64</v>
      </c>
      <c r="E97" s="435" t="s">
        <v>260</v>
      </c>
      <c r="F97" s="433">
        <v>13</v>
      </c>
      <c r="G97" s="433">
        <v>13.8032481613877</v>
      </c>
      <c r="H97" s="413" t="s">
        <v>238</v>
      </c>
      <c r="I97" s="414">
        <v>16800</v>
      </c>
      <c r="J97" s="414">
        <v>16800</v>
      </c>
      <c r="K97" s="414">
        <v>12285.37</v>
      </c>
      <c r="L97" s="415">
        <v>3</v>
      </c>
    </row>
    <row r="98" spans="1:12" s="295" customFormat="1" ht="15.6" x14ac:dyDescent="0.25">
      <c r="A98" s="412" t="s">
        <v>236</v>
      </c>
      <c r="B98" s="413" t="s">
        <v>219</v>
      </c>
      <c r="C98" s="433">
        <v>74.028899999999993</v>
      </c>
      <c r="D98" s="433">
        <v>5.93</v>
      </c>
      <c r="E98" s="435" t="s">
        <v>261</v>
      </c>
      <c r="F98" s="433">
        <v>13</v>
      </c>
      <c r="G98" s="433">
        <v>13.8032481613877</v>
      </c>
      <c r="H98" s="413" t="s">
        <v>238</v>
      </c>
      <c r="I98" s="414">
        <v>53100</v>
      </c>
      <c r="J98" s="414">
        <v>53100</v>
      </c>
      <c r="K98" s="414">
        <v>39309.339999999997</v>
      </c>
      <c r="L98" s="415">
        <v>1</v>
      </c>
    </row>
    <row r="99" spans="1:12" s="295" customFormat="1" ht="15.6" x14ac:dyDescent="0.25">
      <c r="A99" s="412" t="s">
        <v>236</v>
      </c>
      <c r="B99" s="413" t="s">
        <v>219</v>
      </c>
      <c r="C99" s="433">
        <v>75.427800000000005</v>
      </c>
      <c r="D99" s="433">
        <v>5.36</v>
      </c>
      <c r="E99" s="435" t="s">
        <v>262</v>
      </c>
      <c r="F99" s="433">
        <v>13</v>
      </c>
      <c r="G99" s="433">
        <v>13.8032481613877</v>
      </c>
      <c r="H99" s="413" t="s">
        <v>238</v>
      </c>
      <c r="I99" s="414">
        <v>1205</v>
      </c>
      <c r="J99" s="414">
        <v>1205</v>
      </c>
      <c r="K99" s="414">
        <v>908.91</v>
      </c>
      <c r="L99" s="415">
        <v>1</v>
      </c>
    </row>
    <row r="100" spans="1:12" s="295" customFormat="1" ht="15.6" x14ac:dyDescent="0.25">
      <c r="A100" s="412" t="s">
        <v>236</v>
      </c>
      <c r="B100" s="413" t="s">
        <v>219</v>
      </c>
      <c r="C100" s="433">
        <v>76.141999999999996</v>
      </c>
      <c r="D100" s="433">
        <v>5.64</v>
      </c>
      <c r="E100" s="435" t="s">
        <v>263</v>
      </c>
      <c r="F100" s="433">
        <v>12.5</v>
      </c>
      <c r="G100" s="433">
        <v>13.2416046415276</v>
      </c>
      <c r="H100" s="413" t="s">
        <v>238</v>
      </c>
      <c r="I100" s="414">
        <v>15000</v>
      </c>
      <c r="J100" s="414">
        <v>15000</v>
      </c>
      <c r="K100" s="414">
        <v>11421.29</v>
      </c>
      <c r="L100" s="415">
        <v>1</v>
      </c>
    </row>
    <row r="101" spans="1:12" s="295" customFormat="1" ht="15.6" x14ac:dyDescent="0.25">
      <c r="A101" s="412" t="s">
        <v>236</v>
      </c>
      <c r="B101" s="413" t="s">
        <v>219</v>
      </c>
      <c r="C101" s="433">
        <v>77.3934</v>
      </c>
      <c r="D101" s="433">
        <v>5.64</v>
      </c>
      <c r="E101" s="435" t="s">
        <v>264</v>
      </c>
      <c r="F101" s="433">
        <v>12.1</v>
      </c>
      <c r="G101" s="433">
        <v>12.7941204903042</v>
      </c>
      <c r="H101" s="413" t="s">
        <v>238</v>
      </c>
      <c r="I101" s="414">
        <v>10000</v>
      </c>
      <c r="J101" s="414">
        <v>10000</v>
      </c>
      <c r="K101" s="414">
        <v>7739.34</v>
      </c>
      <c r="L101" s="415">
        <v>1</v>
      </c>
    </row>
    <row r="102" spans="1:12" s="295" customFormat="1" ht="15.6" x14ac:dyDescent="0.25">
      <c r="A102" s="412" t="s">
        <v>236</v>
      </c>
      <c r="B102" s="413" t="s">
        <v>219</v>
      </c>
      <c r="C102" s="433">
        <v>77.414199999999994</v>
      </c>
      <c r="D102" s="433">
        <v>5.64</v>
      </c>
      <c r="E102" s="435" t="s">
        <v>265</v>
      </c>
      <c r="F102" s="433">
        <v>12.1</v>
      </c>
      <c r="G102" s="433">
        <v>12.7941204903042</v>
      </c>
      <c r="H102" s="413" t="s">
        <v>238</v>
      </c>
      <c r="I102" s="414">
        <v>52657.5</v>
      </c>
      <c r="J102" s="414">
        <v>52657.5</v>
      </c>
      <c r="K102" s="414">
        <v>40764.36</v>
      </c>
      <c r="L102" s="415">
        <v>1</v>
      </c>
    </row>
    <row r="103" spans="1:12" s="295" customFormat="1" ht="15.6" x14ac:dyDescent="0.25">
      <c r="A103" s="412" t="s">
        <v>236</v>
      </c>
      <c r="B103" s="413" t="s">
        <v>219</v>
      </c>
      <c r="C103" s="433">
        <v>77.614400000000003</v>
      </c>
      <c r="D103" s="433">
        <v>5.64</v>
      </c>
      <c r="E103" s="435" t="s">
        <v>266</v>
      </c>
      <c r="F103" s="433">
        <v>12</v>
      </c>
      <c r="G103" s="433">
        <v>12.6825030131969</v>
      </c>
      <c r="H103" s="413" t="s">
        <v>238</v>
      </c>
      <c r="I103" s="414">
        <v>53100</v>
      </c>
      <c r="J103" s="414">
        <v>53100</v>
      </c>
      <c r="K103" s="414">
        <v>41213.26</v>
      </c>
      <c r="L103" s="415">
        <v>1</v>
      </c>
    </row>
    <row r="104" spans="1:12" s="295" customFormat="1" ht="15.6" x14ac:dyDescent="0.25">
      <c r="A104" s="412" t="s">
        <v>236</v>
      </c>
      <c r="B104" s="413" t="s">
        <v>219</v>
      </c>
      <c r="C104" s="433">
        <v>77.959900000000005</v>
      </c>
      <c r="D104" s="433">
        <v>5.36</v>
      </c>
      <c r="E104" s="435" t="s">
        <v>267</v>
      </c>
      <c r="F104" s="433">
        <v>12</v>
      </c>
      <c r="G104" s="433">
        <v>12.6825030131969</v>
      </c>
      <c r="H104" s="413" t="s">
        <v>238</v>
      </c>
      <c r="I104" s="414">
        <v>26600</v>
      </c>
      <c r="J104" s="414">
        <v>26600</v>
      </c>
      <c r="K104" s="414">
        <v>20737.32</v>
      </c>
      <c r="L104" s="415">
        <v>1</v>
      </c>
    </row>
    <row r="105" spans="1:12" s="295" customFormat="1" ht="15.6" x14ac:dyDescent="0.25">
      <c r="A105" s="412" t="s">
        <v>236</v>
      </c>
      <c r="B105" s="413" t="s">
        <v>219</v>
      </c>
      <c r="C105" s="433">
        <v>78.125600000000006</v>
      </c>
      <c r="D105" s="433">
        <v>5.36</v>
      </c>
      <c r="E105" s="435" t="s">
        <v>268</v>
      </c>
      <c r="F105" s="433">
        <v>12</v>
      </c>
      <c r="G105" s="433">
        <v>12.6825030131969</v>
      </c>
      <c r="H105" s="413" t="s">
        <v>238</v>
      </c>
      <c r="I105" s="414">
        <v>53100</v>
      </c>
      <c r="J105" s="414">
        <v>53100</v>
      </c>
      <c r="K105" s="414">
        <v>41484.68</v>
      </c>
      <c r="L105" s="415">
        <v>1</v>
      </c>
    </row>
    <row r="106" spans="1:12" s="295" customFormat="1" ht="15.6" x14ac:dyDescent="0.25">
      <c r="A106" s="412" t="s">
        <v>236</v>
      </c>
      <c r="B106" s="413" t="s">
        <v>219</v>
      </c>
      <c r="C106" s="433">
        <v>78.181100000000001</v>
      </c>
      <c r="D106" s="433">
        <v>5.36</v>
      </c>
      <c r="E106" s="435" t="s">
        <v>269</v>
      </c>
      <c r="F106" s="433">
        <v>12</v>
      </c>
      <c r="G106" s="433">
        <v>12.6825030131969</v>
      </c>
      <c r="H106" s="413" t="s">
        <v>238</v>
      </c>
      <c r="I106" s="414">
        <v>22820</v>
      </c>
      <c r="J106" s="414">
        <v>22820</v>
      </c>
      <c r="K106" s="414">
        <v>17840.93</v>
      </c>
      <c r="L106" s="415">
        <v>1</v>
      </c>
    </row>
    <row r="107" spans="1:12" s="295" customFormat="1" ht="15.6" x14ac:dyDescent="0.25">
      <c r="A107" s="412" t="s">
        <v>236</v>
      </c>
      <c r="B107" s="413" t="s">
        <v>219</v>
      </c>
      <c r="C107" s="433">
        <v>78.236800000000002</v>
      </c>
      <c r="D107" s="433">
        <v>5.36</v>
      </c>
      <c r="E107" s="435" t="s">
        <v>270</v>
      </c>
      <c r="F107" s="433">
        <v>12</v>
      </c>
      <c r="G107" s="433">
        <v>12.6825030131969</v>
      </c>
      <c r="H107" s="413" t="s">
        <v>238</v>
      </c>
      <c r="I107" s="414">
        <v>52067.5</v>
      </c>
      <c r="J107" s="414">
        <v>52067.5</v>
      </c>
      <c r="K107" s="414">
        <v>40735.97</v>
      </c>
      <c r="L107" s="415">
        <v>1</v>
      </c>
    </row>
    <row r="108" spans="1:12" s="295" customFormat="1" ht="15.6" x14ac:dyDescent="0.25">
      <c r="A108" s="412" t="s">
        <v>236</v>
      </c>
      <c r="B108" s="413" t="s">
        <v>219</v>
      </c>
      <c r="C108" s="433">
        <v>78.772800000000004</v>
      </c>
      <c r="D108" s="433">
        <v>5.36</v>
      </c>
      <c r="E108" s="435" t="s">
        <v>271</v>
      </c>
      <c r="F108" s="433">
        <v>12.25</v>
      </c>
      <c r="G108" s="433">
        <v>12.961736745743501</v>
      </c>
      <c r="H108" s="413" t="s">
        <v>238</v>
      </c>
      <c r="I108" s="414">
        <v>31122.5</v>
      </c>
      <c r="J108" s="414">
        <v>31122.5</v>
      </c>
      <c r="K108" s="414">
        <v>24516.06</v>
      </c>
      <c r="L108" s="415">
        <v>1</v>
      </c>
    </row>
    <row r="109" spans="1:12" s="295" customFormat="1" ht="15.6" x14ac:dyDescent="0.25">
      <c r="A109" s="412" t="s">
        <v>236</v>
      </c>
      <c r="B109" s="413" t="s">
        <v>219</v>
      </c>
      <c r="C109" s="433">
        <v>79.911699999999996</v>
      </c>
      <c r="D109" s="433">
        <v>5.07</v>
      </c>
      <c r="E109" s="435" t="s">
        <v>272</v>
      </c>
      <c r="F109" s="433">
        <v>12.75</v>
      </c>
      <c r="G109" s="433">
        <v>13.522108009586301</v>
      </c>
      <c r="H109" s="413" t="s">
        <v>238</v>
      </c>
      <c r="I109" s="414">
        <v>2600</v>
      </c>
      <c r="J109" s="414">
        <v>2600</v>
      </c>
      <c r="K109" s="414">
        <v>2077.6999999999998</v>
      </c>
      <c r="L109" s="415">
        <v>1</v>
      </c>
    </row>
    <row r="110" spans="1:12" s="296" customFormat="1" ht="15.6" x14ac:dyDescent="0.25">
      <c r="A110" s="412" t="s">
        <v>236</v>
      </c>
      <c r="B110" s="413" t="s">
        <v>219</v>
      </c>
      <c r="C110" s="433">
        <v>80.230500000000006</v>
      </c>
      <c r="D110" s="433">
        <v>5.07</v>
      </c>
      <c r="E110" s="435" t="s">
        <v>273</v>
      </c>
      <c r="F110" s="433">
        <v>12.5</v>
      </c>
      <c r="G110" s="433">
        <v>13.2416046415276</v>
      </c>
      <c r="H110" s="413" t="s">
        <v>238</v>
      </c>
      <c r="I110" s="414">
        <v>5000</v>
      </c>
      <c r="J110" s="414">
        <v>5000</v>
      </c>
      <c r="K110" s="414">
        <v>4011.52</v>
      </c>
      <c r="L110" s="415">
        <v>1</v>
      </c>
    </row>
    <row r="111" spans="1:12" s="296" customFormat="1" ht="15.6" x14ac:dyDescent="0.25">
      <c r="A111" s="412" t="s">
        <v>236</v>
      </c>
      <c r="B111" s="413" t="s">
        <v>219</v>
      </c>
      <c r="C111" s="433">
        <v>80.422399999999996</v>
      </c>
      <c r="D111" s="433">
        <v>5.07</v>
      </c>
      <c r="E111" s="435" t="s">
        <v>274</v>
      </c>
      <c r="F111" s="433">
        <v>12.5</v>
      </c>
      <c r="G111" s="433">
        <v>13.2416046415276</v>
      </c>
      <c r="H111" s="413" t="s">
        <v>238</v>
      </c>
      <c r="I111" s="414">
        <v>3000</v>
      </c>
      <c r="J111" s="414">
        <v>3000</v>
      </c>
      <c r="K111" s="414">
        <v>2412.67</v>
      </c>
      <c r="L111" s="415">
        <v>1</v>
      </c>
    </row>
    <row r="112" spans="1:12" s="295" customFormat="1" ht="15.6" x14ac:dyDescent="0.25">
      <c r="A112" s="412" t="s">
        <v>236</v>
      </c>
      <c r="B112" s="413" t="s">
        <v>219</v>
      </c>
      <c r="C112" s="433">
        <v>81.916499999999999</v>
      </c>
      <c r="D112" s="433">
        <v>5.07</v>
      </c>
      <c r="E112" s="435" t="s">
        <v>275</v>
      </c>
      <c r="F112" s="433">
        <v>11.75</v>
      </c>
      <c r="G112" s="433">
        <v>12.403902137278401</v>
      </c>
      <c r="H112" s="413" t="s">
        <v>238</v>
      </c>
      <c r="I112" s="414">
        <v>20000</v>
      </c>
      <c r="J112" s="414">
        <v>20000</v>
      </c>
      <c r="K112" s="414">
        <v>16383.31</v>
      </c>
      <c r="L112" s="415">
        <v>1</v>
      </c>
    </row>
    <row r="113" spans="1:12" s="295" customFormat="1" ht="15.6" x14ac:dyDescent="0.25">
      <c r="A113" s="412" t="s">
        <v>236</v>
      </c>
      <c r="B113" s="413" t="s">
        <v>219</v>
      </c>
      <c r="C113" s="433">
        <v>82.068299999999994</v>
      </c>
      <c r="D113" s="433">
        <v>5.07</v>
      </c>
      <c r="E113" s="435" t="s">
        <v>276</v>
      </c>
      <c r="F113" s="433">
        <v>11.75</v>
      </c>
      <c r="G113" s="433">
        <v>12.403902137278401</v>
      </c>
      <c r="H113" s="413" t="s">
        <v>238</v>
      </c>
      <c r="I113" s="414">
        <v>26400</v>
      </c>
      <c r="J113" s="414">
        <v>26400</v>
      </c>
      <c r="K113" s="414">
        <v>21666.02</v>
      </c>
      <c r="L113" s="415">
        <v>1</v>
      </c>
    </row>
    <row r="114" spans="1:12" s="295" customFormat="1" ht="15.6" x14ac:dyDescent="0.25">
      <c r="A114" s="412" t="s">
        <v>236</v>
      </c>
      <c r="B114" s="413" t="s">
        <v>219</v>
      </c>
      <c r="C114" s="433">
        <v>82.257999999999996</v>
      </c>
      <c r="D114" s="433">
        <v>5.07</v>
      </c>
      <c r="E114" s="435" t="s">
        <v>272</v>
      </c>
      <c r="F114" s="433">
        <v>11.75</v>
      </c>
      <c r="G114" s="433">
        <v>12.403902137278401</v>
      </c>
      <c r="H114" s="413" t="s">
        <v>238</v>
      </c>
      <c r="I114" s="414">
        <v>78147.55</v>
      </c>
      <c r="J114" s="414">
        <v>78147.55</v>
      </c>
      <c r="K114" s="414">
        <v>64282.58</v>
      </c>
      <c r="L114" s="415">
        <v>2</v>
      </c>
    </row>
    <row r="115" spans="1:12" s="296" customFormat="1" ht="15.6" x14ac:dyDescent="0.25">
      <c r="A115" s="412" t="s">
        <v>236</v>
      </c>
      <c r="B115" s="413" t="s">
        <v>219</v>
      </c>
      <c r="C115" s="433">
        <v>82.270700000000005</v>
      </c>
      <c r="D115" s="433">
        <v>5.07</v>
      </c>
      <c r="E115" s="435" t="s">
        <v>277</v>
      </c>
      <c r="F115" s="433">
        <v>11.75</v>
      </c>
      <c r="G115" s="433">
        <v>12.403902137278401</v>
      </c>
      <c r="H115" s="413" t="s">
        <v>238</v>
      </c>
      <c r="I115" s="414">
        <v>85462.5</v>
      </c>
      <c r="J115" s="414">
        <v>85462.5</v>
      </c>
      <c r="K115" s="414">
        <v>70310.570000000007</v>
      </c>
      <c r="L115" s="415">
        <v>2</v>
      </c>
    </row>
    <row r="116" spans="1:12" s="296" customFormat="1" ht="15.6" x14ac:dyDescent="0.25">
      <c r="A116" s="412" t="s">
        <v>236</v>
      </c>
      <c r="B116" s="413" t="s">
        <v>219</v>
      </c>
      <c r="C116" s="433">
        <v>84.171499999999995</v>
      </c>
      <c r="D116" s="433">
        <v>5.07</v>
      </c>
      <c r="E116" s="435" t="s">
        <v>278</v>
      </c>
      <c r="F116" s="433">
        <v>11</v>
      </c>
      <c r="G116" s="433">
        <v>11.571883619521399</v>
      </c>
      <c r="H116" s="413" t="s">
        <v>238</v>
      </c>
      <c r="I116" s="414">
        <v>47200</v>
      </c>
      <c r="J116" s="414">
        <v>47200</v>
      </c>
      <c r="K116" s="414">
        <v>39728.949999999997</v>
      </c>
      <c r="L116" s="415">
        <v>1</v>
      </c>
    </row>
    <row r="117" spans="1:12" s="295" customFormat="1" ht="15.6" x14ac:dyDescent="0.25">
      <c r="A117" s="412" t="s">
        <v>236</v>
      </c>
      <c r="B117" s="413" t="s">
        <v>219</v>
      </c>
      <c r="C117" s="433">
        <v>84.206400000000002</v>
      </c>
      <c r="D117" s="433">
        <v>5.07</v>
      </c>
      <c r="E117" s="435" t="s">
        <v>279</v>
      </c>
      <c r="F117" s="433">
        <v>11</v>
      </c>
      <c r="G117" s="433">
        <v>11.571883619521399</v>
      </c>
      <c r="H117" s="413" t="s">
        <v>238</v>
      </c>
      <c r="I117" s="414">
        <v>48970</v>
      </c>
      <c r="J117" s="414">
        <v>48970</v>
      </c>
      <c r="K117" s="414">
        <v>41235.89</v>
      </c>
      <c r="L117" s="415">
        <v>1</v>
      </c>
    </row>
    <row r="118" spans="1:12" s="295" customFormat="1" ht="15.6" x14ac:dyDescent="0.25">
      <c r="A118" s="412" t="s">
        <v>236</v>
      </c>
      <c r="B118" s="413" t="s">
        <v>219</v>
      </c>
      <c r="C118" s="433">
        <v>84.218100000000007</v>
      </c>
      <c r="D118" s="433">
        <v>5.07</v>
      </c>
      <c r="E118" s="435" t="s">
        <v>280</v>
      </c>
      <c r="F118" s="433">
        <v>11</v>
      </c>
      <c r="G118" s="433">
        <v>11.571883619521399</v>
      </c>
      <c r="H118" s="413" t="s">
        <v>238</v>
      </c>
      <c r="I118" s="414">
        <v>36841.25</v>
      </c>
      <c r="J118" s="414">
        <v>36841.25</v>
      </c>
      <c r="K118" s="414">
        <v>31026.99</v>
      </c>
      <c r="L118" s="415">
        <v>1</v>
      </c>
    </row>
    <row r="119" spans="1:12" s="295" customFormat="1" ht="15.6" x14ac:dyDescent="0.25">
      <c r="A119" s="412" t="s">
        <v>236</v>
      </c>
      <c r="B119" s="413" t="s">
        <v>219</v>
      </c>
      <c r="C119" s="433">
        <v>84.229600000000005</v>
      </c>
      <c r="D119" s="433">
        <v>5.07</v>
      </c>
      <c r="E119" s="435" t="s">
        <v>281</v>
      </c>
      <c r="F119" s="433">
        <v>11</v>
      </c>
      <c r="G119" s="433">
        <v>11.571883619521399</v>
      </c>
      <c r="H119" s="413" t="s">
        <v>238</v>
      </c>
      <c r="I119" s="414">
        <v>53100</v>
      </c>
      <c r="J119" s="414">
        <v>53100</v>
      </c>
      <c r="K119" s="414">
        <v>44725.93</v>
      </c>
      <c r="L119" s="415">
        <v>1</v>
      </c>
    </row>
    <row r="120" spans="1:12" s="295" customFormat="1" ht="15.6" x14ac:dyDescent="0.25">
      <c r="A120" s="412" t="s">
        <v>236</v>
      </c>
      <c r="B120" s="413" t="s">
        <v>219</v>
      </c>
      <c r="C120" s="433">
        <v>87.353099999999998</v>
      </c>
      <c r="D120" s="433">
        <v>4.71</v>
      </c>
      <c r="E120" s="435" t="s">
        <v>282</v>
      </c>
      <c r="F120" s="433">
        <v>11</v>
      </c>
      <c r="G120" s="433">
        <v>11.571883619521399</v>
      </c>
      <c r="H120" s="413" t="s">
        <v>238</v>
      </c>
      <c r="I120" s="414">
        <v>46167.5</v>
      </c>
      <c r="J120" s="414">
        <v>46167.5</v>
      </c>
      <c r="K120" s="414">
        <v>40328.75</v>
      </c>
      <c r="L120" s="415">
        <v>1</v>
      </c>
    </row>
    <row r="121" spans="1:12" s="295" customFormat="1" ht="15.6" x14ac:dyDescent="0.25">
      <c r="A121" s="412" t="s">
        <v>236</v>
      </c>
      <c r="B121" s="413" t="s">
        <v>219</v>
      </c>
      <c r="C121" s="433">
        <v>87.665800000000004</v>
      </c>
      <c r="D121" s="433">
        <v>4.71</v>
      </c>
      <c r="E121" s="435" t="s">
        <v>283</v>
      </c>
      <c r="F121" s="433">
        <v>11</v>
      </c>
      <c r="G121" s="433">
        <v>11.571883619521399</v>
      </c>
      <c r="H121" s="413" t="s">
        <v>238</v>
      </c>
      <c r="I121" s="414">
        <v>49412.5</v>
      </c>
      <c r="J121" s="414">
        <v>49412.5</v>
      </c>
      <c r="K121" s="414">
        <v>43317.87</v>
      </c>
      <c r="L121" s="415">
        <v>1</v>
      </c>
    </row>
    <row r="122" spans="1:12" s="295" customFormat="1" ht="15.6" x14ac:dyDescent="0.25">
      <c r="A122" s="412" t="s">
        <v>236</v>
      </c>
      <c r="B122" s="413" t="s">
        <v>219</v>
      </c>
      <c r="C122" s="433">
        <v>88.697500000000005</v>
      </c>
      <c r="D122" s="433">
        <v>4.71</v>
      </c>
      <c r="E122" s="435" t="s">
        <v>284</v>
      </c>
      <c r="F122" s="433">
        <v>10.5</v>
      </c>
      <c r="G122" s="433">
        <v>11.0203450451823</v>
      </c>
      <c r="H122" s="413" t="s">
        <v>238</v>
      </c>
      <c r="I122" s="414">
        <v>53100</v>
      </c>
      <c r="J122" s="414">
        <v>53100</v>
      </c>
      <c r="K122" s="414">
        <v>47098.37</v>
      </c>
      <c r="L122" s="415">
        <v>1</v>
      </c>
    </row>
    <row r="123" spans="1:12" s="295" customFormat="1" ht="15.6" x14ac:dyDescent="0.25">
      <c r="A123" s="412" t="s">
        <v>236</v>
      </c>
      <c r="B123" s="413" t="s">
        <v>219</v>
      </c>
      <c r="C123" s="433">
        <v>88.748500000000007</v>
      </c>
      <c r="D123" s="433">
        <v>4.71</v>
      </c>
      <c r="E123" s="435" t="s">
        <v>285</v>
      </c>
      <c r="F123" s="433">
        <v>10.5</v>
      </c>
      <c r="G123" s="433">
        <v>11.0203450451823</v>
      </c>
      <c r="H123" s="413" t="s">
        <v>238</v>
      </c>
      <c r="I123" s="414">
        <v>29100</v>
      </c>
      <c r="J123" s="414">
        <v>29100</v>
      </c>
      <c r="K123" s="414">
        <v>25825.83</v>
      </c>
      <c r="L123" s="415">
        <v>1</v>
      </c>
    </row>
    <row r="124" spans="1:12" s="295" customFormat="1" ht="15.6" x14ac:dyDescent="0.25">
      <c r="A124" s="412" t="s">
        <v>236</v>
      </c>
      <c r="B124" s="413" t="s">
        <v>219</v>
      </c>
      <c r="C124" s="433">
        <v>88.774100000000004</v>
      </c>
      <c r="D124" s="433">
        <v>4.71</v>
      </c>
      <c r="E124" s="435" t="s">
        <v>286</v>
      </c>
      <c r="F124" s="433">
        <v>10.5</v>
      </c>
      <c r="G124" s="433">
        <v>11.0203450451823</v>
      </c>
      <c r="H124" s="413" t="s">
        <v>238</v>
      </c>
      <c r="I124" s="414">
        <v>47052.5</v>
      </c>
      <c r="J124" s="414">
        <v>47052.5</v>
      </c>
      <c r="K124" s="414">
        <v>41770.44</v>
      </c>
      <c r="L124" s="415">
        <v>1</v>
      </c>
    </row>
    <row r="125" spans="1:12" s="295" customFormat="1" ht="15.6" x14ac:dyDescent="0.25">
      <c r="A125" s="412" t="s">
        <v>236</v>
      </c>
      <c r="B125" s="413" t="s">
        <v>219</v>
      </c>
      <c r="C125" s="433">
        <v>89.015100000000004</v>
      </c>
      <c r="D125" s="433">
        <v>5.93</v>
      </c>
      <c r="E125" s="435" t="s">
        <v>287</v>
      </c>
      <c r="F125" s="433">
        <v>8.6900336991249993</v>
      </c>
      <c r="G125" s="433">
        <v>9.0446445062506999</v>
      </c>
      <c r="H125" s="413" t="s">
        <v>238</v>
      </c>
      <c r="I125" s="414">
        <v>53100</v>
      </c>
      <c r="J125" s="414">
        <v>53100</v>
      </c>
      <c r="K125" s="414">
        <v>47267.02</v>
      </c>
      <c r="L125" s="415">
        <v>1</v>
      </c>
    </row>
    <row r="126" spans="1:12" s="295" customFormat="1" ht="15.6" x14ac:dyDescent="0.25">
      <c r="A126" s="412" t="s">
        <v>236</v>
      </c>
      <c r="B126" s="413" t="s">
        <v>219</v>
      </c>
      <c r="C126" s="433">
        <v>89.015199999999993</v>
      </c>
      <c r="D126" s="433">
        <v>5.93</v>
      </c>
      <c r="E126" s="435" t="s">
        <v>287</v>
      </c>
      <c r="F126" s="433">
        <v>8.69</v>
      </c>
      <c r="G126" s="433">
        <v>9.0446080233631001</v>
      </c>
      <c r="H126" s="413" t="s">
        <v>238</v>
      </c>
      <c r="I126" s="414">
        <v>400315</v>
      </c>
      <c r="J126" s="414">
        <v>400315</v>
      </c>
      <c r="K126" s="414">
        <v>356341.29</v>
      </c>
      <c r="L126" s="415">
        <v>8</v>
      </c>
    </row>
    <row r="127" spans="1:12" s="295" customFormat="1" ht="15.6" x14ac:dyDescent="0.25">
      <c r="A127" s="412" t="s">
        <v>236</v>
      </c>
      <c r="B127" s="413" t="s">
        <v>219</v>
      </c>
      <c r="C127" s="433">
        <v>90.542100000000005</v>
      </c>
      <c r="D127" s="433">
        <v>4.3</v>
      </c>
      <c r="E127" s="435" t="s">
        <v>288</v>
      </c>
      <c r="F127" s="433">
        <v>11</v>
      </c>
      <c r="G127" s="433">
        <v>11.571883619521399</v>
      </c>
      <c r="H127" s="413" t="s">
        <v>238</v>
      </c>
      <c r="I127" s="414">
        <v>2302.5</v>
      </c>
      <c r="J127" s="414">
        <v>2302.5</v>
      </c>
      <c r="K127" s="414">
        <v>2084.73</v>
      </c>
      <c r="L127" s="415">
        <v>1</v>
      </c>
    </row>
    <row r="128" spans="1:12" s="295" customFormat="1" ht="15.6" x14ac:dyDescent="0.25">
      <c r="A128" s="412" t="s">
        <v>236</v>
      </c>
      <c r="B128" s="413" t="s">
        <v>219</v>
      </c>
      <c r="C128" s="433">
        <v>91.173599999999993</v>
      </c>
      <c r="D128" s="433">
        <v>4.71</v>
      </c>
      <c r="E128" s="435" t="s">
        <v>289</v>
      </c>
      <c r="F128" s="433">
        <v>10</v>
      </c>
      <c r="G128" s="433">
        <v>10.471306744129601</v>
      </c>
      <c r="H128" s="413" t="s">
        <v>238</v>
      </c>
      <c r="I128" s="414">
        <v>47642.5</v>
      </c>
      <c r="J128" s="414">
        <v>47642.5</v>
      </c>
      <c r="K128" s="414">
        <v>43437.4</v>
      </c>
      <c r="L128" s="415">
        <v>1</v>
      </c>
    </row>
    <row r="129" spans="1:12" s="295" customFormat="1" ht="15.6" x14ac:dyDescent="0.25">
      <c r="A129" s="412" t="s">
        <v>236</v>
      </c>
      <c r="B129" s="413" t="s">
        <v>219</v>
      </c>
      <c r="C129" s="433">
        <v>91.258899999999997</v>
      </c>
      <c r="D129" s="433">
        <v>4.71</v>
      </c>
      <c r="E129" s="435" t="s">
        <v>290</v>
      </c>
      <c r="F129" s="433">
        <v>10</v>
      </c>
      <c r="G129" s="433">
        <v>10.471306744129601</v>
      </c>
      <c r="H129" s="413" t="s">
        <v>238</v>
      </c>
      <c r="I129" s="414">
        <v>50740</v>
      </c>
      <c r="J129" s="414">
        <v>50740</v>
      </c>
      <c r="K129" s="414">
        <v>46304.74</v>
      </c>
      <c r="L129" s="415">
        <v>1</v>
      </c>
    </row>
    <row r="130" spans="1:12" s="295" customFormat="1" ht="15.6" x14ac:dyDescent="0.25">
      <c r="A130" s="412" t="s">
        <v>236</v>
      </c>
      <c r="B130" s="413" t="s">
        <v>219</v>
      </c>
      <c r="C130" s="433">
        <v>92.859399999999994</v>
      </c>
      <c r="D130" s="433">
        <v>4.3</v>
      </c>
      <c r="E130" s="435" t="s">
        <v>291</v>
      </c>
      <c r="F130" s="433">
        <v>10.5</v>
      </c>
      <c r="G130" s="433">
        <v>11.0203450451823</v>
      </c>
      <c r="H130" s="413" t="s">
        <v>238</v>
      </c>
      <c r="I130" s="414">
        <v>3612.5</v>
      </c>
      <c r="J130" s="414">
        <v>3612.5</v>
      </c>
      <c r="K130" s="414">
        <v>3354.55</v>
      </c>
      <c r="L130" s="415">
        <v>1</v>
      </c>
    </row>
    <row r="131" spans="1:12" s="295" customFormat="1" ht="15.6" x14ac:dyDescent="0.25">
      <c r="A131" s="412" t="s">
        <v>236</v>
      </c>
      <c r="B131" s="413" t="s">
        <v>219</v>
      </c>
      <c r="C131" s="433">
        <v>92.955100000000002</v>
      </c>
      <c r="D131" s="433">
        <v>4.3</v>
      </c>
      <c r="E131" s="435" t="s">
        <v>292</v>
      </c>
      <c r="F131" s="433">
        <v>10.4</v>
      </c>
      <c r="G131" s="433">
        <v>10.9103376935252</v>
      </c>
      <c r="H131" s="413" t="s">
        <v>238</v>
      </c>
      <c r="I131" s="414">
        <v>24927.5</v>
      </c>
      <c r="J131" s="414">
        <v>24927.5</v>
      </c>
      <c r="K131" s="414">
        <v>23171.39</v>
      </c>
      <c r="L131" s="415">
        <v>1</v>
      </c>
    </row>
    <row r="132" spans="1:12" s="295" customFormat="1" ht="15.6" x14ac:dyDescent="0.25">
      <c r="A132" s="412" t="s">
        <v>236</v>
      </c>
      <c r="B132" s="413" t="s">
        <v>219</v>
      </c>
      <c r="C132" s="433">
        <v>97.603999999999999</v>
      </c>
      <c r="D132" s="433">
        <v>3.82</v>
      </c>
      <c r="E132" s="435" t="s">
        <v>293</v>
      </c>
      <c r="F132" s="433">
        <v>9.75</v>
      </c>
      <c r="G132" s="433">
        <v>10.1977219732574</v>
      </c>
      <c r="H132" s="413" t="s">
        <v>238</v>
      </c>
      <c r="I132" s="414">
        <v>23305</v>
      </c>
      <c r="J132" s="414">
        <v>46610</v>
      </c>
      <c r="K132" s="414">
        <v>22746.61</v>
      </c>
      <c r="L132" s="415">
        <v>1</v>
      </c>
    </row>
    <row r="133" spans="1:12" s="295" customFormat="1" ht="15.6" x14ac:dyDescent="0.3">
      <c r="A133" s="416" t="s">
        <v>235</v>
      </c>
      <c r="B133" s="417" t="s">
        <v>235</v>
      </c>
      <c r="C133" s="434" t="s">
        <v>235</v>
      </c>
      <c r="D133" s="434" t="s">
        <v>235</v>
      </c>
      <c r="E133" s="436" t="s">
        <v>235</v>
      </c>
      <c r="F133" s="434" t="s">
        <v>235</v>
      </c>
      <c r="G133" s="434" t="s">
        <v>235</v>
      </c>
      <c r="H133" s="417" t="s">
        <v>235</v>
      </c>
      <c r="I133" s="418">
        <v>1783921.8</v>
      </c>
      <c r="J133" s="418">
        <v>1807226.8</v>
      </c>
      <c r="K133" s="418">
        <v>1494320.56</v>
      </c>
      <c r="L133" s="419">
        <v>54</v>
      </c>
    </row>
    <row r="134" spans="1:12" s="295" customFormat="1" ht="15.6" x14ac:dyDescent="0.3">
      <c r="A134" s="416" t="s">
        <v>214</v>
      </c>
      <c r="B134" s="417"/>
      <c r="C134" s="434"/>
      <c r="D134" s="434"/>
      <c r="E134" s="436"/>
      <c r="F134" s="434"/>
      <c r="G134" s="434"/>
      <c r="H134" s="417"/>
      <c r="I134" s="418"/>
      <c r="J134" s="418"/>
      <c r="K134" s="418"/>
      <c r="L134" s="419"/>
    </row>
    <row r="135" spans="1:12" s="295" customFormat="1" ht="15.6" x14ac:dyDescent="0.25">
      <c r="A135" s="412" t="s">
        <v>236</v>
      </c>
      <c r="B135" s="413" t="s">
        <v>219</v>
      </c>
      <c r="C135" s="433">
        <v>96.451700000000002</v>
      </c>
      <c r="D135" s="433">
        <v>5.36</v>
      </c>
      <c r="E135" s="435" t="s">
        <v>294</v>
      </c>
      <c r="F135" s="433">
        <v>11</v>
      </c>
      <c r="G135" s="433">
        <v>11.571883619521399</v>
      </c>
      <c r="H135" s="413" t="s">
        <v>238</v>
      </c>
      <c r="I135" s="414">
        <v>24700</v>
      </c>
      <c r="J135" s="414">
        <v>24700</v>
      </c>
      <c r="K135" s="414">
        <v>23823.57</v>
      </c>
      <c r="L135" s="415">
        <v>2</v>
      </c>
    </row>
    <row r="136" spans="1:12" s="295" customFormat="1" ht="15.6" x14ac:dyDescent="0.25">
      <c r="A136" s="412" t="s">
        <v>236</v>
      </c>
      <c r="B136" s="413" t="s">
        <v>219</v>
      </c>
      <c r="C136" s="433">
        <v>96.528599999999997</v>
      </c>
      <c r="D136" s="433">
        <v>5.36</v>
      </c>
      <c r="E136" s="435" t="s">
        <v>294</v>
      </c>
      <c r="F136" s="433">
        <v>10.875</v>
      </c>
      <c r="G136" s="433">
        <v>11.4337640101405</v>
      </c>
      <c r="H136" s="413" t="s">
        <v>238</v>
      </c>
      <c r="I136" s="414">
        <v>22900</v>
      </c>
      <c r="J136" s="414">
        <v>22900</v>
      </c>
      <c r="K136" s="414">
        <v>22105.040000000001</v>
      </c>
      <c r="L136" s="415">
        <v>1</v>
      </c>
    </row>
    <row r="137" spans="1:12" s="295" customFormat="1" ht="15.6" x14ac:dyDescent="0.25">
      <c r="A137" s="412" t="s">
        <v>236</v>
      </c>
      <c r="B137" s="413" t="s">
        <v>219</v>
      </c>
      <c r="C137" s="433">
        <v>97.766999999999996</v>
      </c>
      <c r="D137" s="433">
        <v>5.36</v>
      </c>
      <c r="E137" s="435" t="s">
        <v>295</v>
      </c>
      <c r="F137" s="433">
        <v>9</v>
      </c>
      <c r="G137" s="433">
        <v>9.3806897670982998</v>
      </c>
      <c r="H137" s="413" t="s">
        <v>238</v>
      </c>
      <c r="I137" s="414">
        <v>22900</v>
      </c>
      <c r="J137" s="414">
        <v>22900</v>
      </c>
      <c r="K137" s="414">
        <v>22388.63</v>
      </c>
      <c r="L137" s="415">
        <v>1</v>
      </c>
    </row>
    <row r="138" spans="1:12" s="295" customFormat="1" ht="15.6" x14ac:dyDescent="0.3">
      <c r="A138" s="416" t="s">
        <v>235</v>
      </c>
      <c r="B138" s="417" t="s">
        <v>235</v>
      </c>
      <c r="C138" s="434" t="s">
        <v>235</v>
      </c>
      <c r="D138" s="434" t="s">
        <v>235</v>
      </c>
      <c r="E138" s="436" t="s">
        <v>235</v>
      </c>
      <c r="F138" s="434" t="s">
        <v>235</v>
      </c>
      <c r="G138" s="434" t="s">
        <v>235</v>
      </c>
      <c r="H138" s="417" t="s">
        <v>235</v>
      </c>
      <c r="I138" s="418">
        <v>70500</v>
      </c>
      <c r="J138" s="418">
        <v>70500</v>
      </c>
      <c r="K138" s="418">
        <v>68317.240000000005</v>
      </c>
      <c r="L138" s="419">
        <v>4</v>
      </c>
    </row>
    <row r="139" spans="1:12" s="295" customFormat="1" ht="15.6" x14ac:dyDescent="0.3">
      <c r="A139" s="416" t="s">
        <v>129</v>
      </c>
      <c r="B139" s="417"/>
      <c r="C139" s="434"/>
      <c r="D139" s="434"/>
      <c r="E139" s="436"/>
      <c r="F139" s="434"/>
      <c r="G139" s="434"/>
      <c r="H139" s="417"/>
      <c r="I139" s="418"/>
      <c r="J139" s="418"/>
      <c r="K139" s="418"/>
      <c r="L139" s="419"/>
    </row>
    <row r="140" spans="1:12" s="295" customFormat="1" ht="15.6" x14ac:dyDescent="0.25">
      <c r="A140" s="412" t="s">
        <v>236</v>
      </c>
      <c r="B140" s="413" t="s">
        <v>219</v>
      </c>
      <c r="C140" s="433">
        <v>92.495400000000004</v>
      </c>
      <c r="D140" s="433">
        <v>5.93</v>
      </c>
      <c r="E140" s="435" t="s">
        <v>296</v>
      </c>
      <c r="F140" s="433">
        <v>8.75</v>
      </c>
      <c r="G140" s="433">
        <v>9.1095821332897007</v>
      </c>
      <c r="H140" s="413" t="s">
        <v>238</v>
      </c>
      <c r="I140" s="414">
        <v>53100</v>
      </c>
      <c r="J140" s="414">
        <v>53100</v>
      </c>
      <c r="K140" s="414">
        <v>49115.06</v>
      </c>
      <c r="L140" s="415">
        <v>1</v>
      </c>
    </row>
    <row r="141" spans="1:12" s="295" customFormat="1" ht="15.6" x14ac:dyDescent="0.25">
      <c r="A141" s="412" t="s">
        <v>236</v>
      </c>
      <c r="B141" s="413" t="s">
        <v>219</v>
      </c>
      <c r="C141" s="433">
        <v>93.674700000000001</v>
      </c>
      <c r="D141" s="433">
        <v>7.5481999999999996</v>
      </c>
      <c r="E141" s="435" t="s">
        <v>297</v>
      </c>
      <c r="F141" s="433">
        <v>10.25</v>
      </c>
      <c r="G141" s="433">
        <v>10.5126562499999</v>
      </c>
      <c r="H141" s="413" t="s">
        <v>238</v>
      </c>
      <c r="I141" s="414">
        <v>800000</v>
      </c>
      <c r="J141" s="414">
        <v>800000</v>
      </c>
      <c r="K141" s="414">
        <v>749397.34</v>
      </c>
      <c r="L141" s="415">
        <v>1</v>
      </c>
    </row>
    <row r="142" spans="1:12" s="295" customFormat="1" ht="15.6" x14ac:dyDescent="0.25">
      <c r="A142" s="412" t="s">
        <v>236</v>
      </c>
      <c r="B142" s="413" t="s">
        <v>219</v>
      </c>
      <c r="C142" s="433">
        <v>93.860799999999998</v>
      </c>
      <c r="D142" s="433">
        <v>5.93</v>
      </c>
      <c r="E142" s="435" t="s">
        <v>272</v>
      </c>
      <c r="F142" s="433">
        <v>8.75</v>
      </c>
      <c r="G142" s="433">
        <v>9.1095821332897007</v>
      </c>
      <c r="H142" s="413" t="s">
        <v>238</v>
      </c>
      <c r="I142" s="414">
        <v>52510</v>
      </c>
      <c r="J142" s="414">
        <v>52510</v>
      </c>
      <c r="K142" s="414">
        <v>49286.32</v>
      </c>
      <c r="L142" s="415">
        <v>1</v>
      </c>
    </row>
    <row r="143" spans="1:12" s="295" customFormat="1" ht="15.6" x14ac:dyDescent="0.25">
      <c r="A143" s="412" t="s">
        <v>236</v>
      </c>
      <c r="B143" s="413" t="s">
        <v>219</v>
      </c>
      <c r="C143" s="433">
        <v>100.93340000000001</v>
      </c>
      <c r="D143" s="433">
        <v>8.5</v>
      </c>
      <c r="E143" s="435" t="s">
        <v>298</v>
      </c>
      <c r="F143" s="433">
        <v>8.0054450750414006</v>
      </c>
      <c r="G143" s="433">
        <v>8.1656629521650999</v>
      </c>
      <c r="H143" s="413" t="s">
        <v>238</v>
      </c>
      <c r="I143" s="414">
        <v>500000</v>
      </c>
      <c r="J143" s="414">
        <v>500000</v>
      </c>
      <c r="K143" s="414">
        <v>504667</v>
      </c>
      <c r="L143" s="415">
        <v>1</v>
      </c>
    </row>
    <row r="144" spans="1:12" s="295" customFormat="1" ht="15.6" x14ac:dyDescent="0.3">
      <c r="A144" s="416" t="s">
        <v>235</v>
      </c>
      <c r="B144" s="417" t="s">
        <v>235</v>
      </c>
      <c r="C144" s="434" t="s">
        <v>235</v>
      </c>
      <c r="D144" s="434" t="s">
        <v>235</v>
      </c>
      <c r="E144" s="436" t="s">
        <v>235</v>
      </c>
      <c r="F144" s="434" t="s">
        <v>235</v>
      </c>
      <c r="G144" s="434" t="s">
        <v>235</v>
      </c>
      <c r="H144" s="417" t="s">
        <v>235</v>
      </c>
      <c r="I144" s="418">
        <v>1405610</v>
      </c>
      <c r="J144" s="418">
        <v>1405610</v>
      </c>
      <c r="K144" s="418">
        <v>1352465.72</v>
      </c>
      <c r="L144" s="419">
        <v>4</v>
      </c>
    </row>
    <row r="145" spans="1:12" s="295" customFormat="1" ht="15.6" x14ac:dyDescent="0.3">
      <c r="A145" s="416" t="s">
        <v>201</v>
      </c>
      <c r="B145" s="417"/>
      <c r="C145" s="434"/>
      <c r="D145" s="434"/>
      <c r="E145" s="436"/>
      <c r="F145" s="434"/>
      <c r="G145" s="434"/>
      <c r="H145" s="417"/>
      <c r="I145" s="418"/>
      <c r="J145" s="418"/>
      <c r="K145" s="418"/>
      <c r="L145" s="419"/>
    </row>
    <row r="146" spans="1:12" s="295" customFormat="1" ht="15.6" x14ac:dyDescent="0.25">
      <c r="A146" s="412" t="s">
        <v>236</v>
      </c>
      <c r="B146" s="413" t="s">
        <v>219</v>
      </c>
      <c r="C146" s="433">
        <v>61.6753</v>
      </c>
      <c r="D146" s="433">
        <v>6.21</v>
      </c>
      <c r="E146" s="435" t="s">
        <v>299</v>
      </c>
      <c r="F146" s="433">
        <v>14.75</v>
      </c>
      <c r="G146" s="433">
        <v>15.789169844597501</v>
      </c>
      <c r="H146" s="413" t="s">
        <v>238</v>
      </c>
      <c r="I146" s="414">
        <v>50887.5</v>
      </c>
      <c r="J146" s="414">
        <v>50887.5</v>
      </c>
      <c r="K146" s="414">
        <v>31385.040000000001</v>
      </c>
      <c r="L146" s="415">
        <v>1</v>
      </c>
    </row>
    <row r="147" spans="1:12" s="295" customFormat="1" ht="15.6" x14ac:dyDescent="0.25">
      <c r="A147" s="412" t="s">
        <v>236</v>
      </c>
      <c r="B147" s="413" t="s">
        <v>219</v>
      </c>
      <c r="C147" s="433">
        <v>61.707000000000001</v>
      </c>
      <c r="D147" s="433">
        <v>6.21</v>
      </c>
      <c r="E147" s="435" t="s">
        <v>300</v>
      </c>
      <c r="F147" s="433">
        <v>14.75</v>
      </c>
      <c r="G147" s="433">
        <v>15.789169844597501</v>
      </c>
      <c r="H147" s="413" t="s">
        <v>238</v>
      </c>
      <c r="I147" s="414">
        <v>51772.5</v>
      </c>
      <c r="J147" s="414">
        <v>51772.5</v>
      </c>
      <c r="K147" s="414">
        <v>31947.25</v>
      </c>
      <c r="L147" s="415">
        <v>1</v>
      </c>
    </row>
    <row r="148" spans="1:12" s="295" customFormat="1" ht="15.6" x14ac:dyDescent="0.25">
      <c r="A148" s="412" t="s">
        <v>236</v>
      </c>
      <c r="B148" s="413" t="s">
        <v>219</v>
      </c>
      <c r="C148" s="433">
        <v>69.054000000000002</v>
      </c>
      <c r="D148" s="433">
        <v>5.64</v>
      </c>
      <c r="E148" s="435" t="s">
        <v>301</v>
      </c>
      <c r="F148" s="433">
        <v>13</v>
      </c>
      <c r="G148" s="433">
        <v>13.8032481613877</v>
      </c>
      <c r="H148" s="413" t="s">
        <v>238</v>
      </c>
      <c r="I148" s="414">
        <v>53100</v>
      </c>
      <c r="J148" s="414">
        <v>53100</v>
      </c>
      <c r="K148" s="414">
        <v>36667.69</v>
      </c>
      <c r="L148" s="415">
        <v>1</v>
      </c>
    </row>
    <row r="149" spans="1:12" s="295" customFormat="1" ht="15.6" x14ac:dyDescent="0.25">
      <c r="A149" s="412" t="s">
        <v>236</v>
      </c>
      <c r="B149" s="413" t="s">
        <v>219</v>
      </c>
      <c r="C149" s="433">
        <v>69.073300000000003</v>
      </c>
      <c r="D149" s="433">
        <v>5.36</v>
      </c>
      <c r="E149" s="435" t="s">
        <v>302</v>
      </c>
      <c r="F149" s="433">
        <v>13.25</v>
      </c>
      <c r="G149" s="433">
        <v>14.0850264108361</v>
      </c>
      <c r="H149" s="413" t="s">
        <v>238</v>
      </c>
      <c r="I149" s="414">
        <v>17600</v>
      </c>
      <c r="J149" s="414">
        <v>17600</v>
      </c>
      <c r="K149" s="414">
        <v>12156.9</v>
      </c>
      <c r="L149" s="415">
        <v>1</v>
      </c>
    </row>
    <row r="150" spans="1:12" s="295" customFormat="1" ht="15.6" x14ac:dyDescent="0.25">
      <c r="A150" s="412" t="s">
        <v>236</v>
      </c>
      <c r="B150" s="413" t="s">
        <v>219</v>
      </c>
      <c r="C150" s="433">
        <v>70.0852</v>
      </c>
      <c r="D150" s="433">
        <v>5.36</v>
      </c>
      <c r="E150" s="435" t="s">
        <v>303</v>
      </c>
      <c r="F150" s="433">
        <v>13</v>
      </c>
      <c r="G150" s="433">
        <v>13.8032481613877</v>
      </c>
      <c r="H150" s="413" t="s">
        <v>238</v>
      </c>
      <c r="I150" s="414">
        <v>15000</v>
      </c>
      <c r="J150" s="414">
        <v>15000</v>
      </c>
      <c r="K150" s="414">
        <v>10512.78</v>
      </c>
      <c r="L150" s="415">
        <v>1</v>
      </c>
    </row>
    <row r="151" spans="1:12" s="295" customFormat="1" ht="15.6" x14ac:dyDescent="0.25">
      <c r="A151" s="412" t="s">
        <v>236</v>
      </c>
      <c r="B151" s="413" t="s">
        <v>219</v>
      </c>
      <c r="C151" s="433">
        <v>70.450100000000006</v>
      </c>
      <c r="D151" s="433">
        <v>5.36</v>
      </c>
      <c r="E151" s="435" t="s">
        <v>304</v>
      </c>
      <c r="F151" s="433">
        <v>13</v>
      </c>
      <c r="G151" s="433">
        <v>13.8032481613877</v>
      </c>
      <c r="H151" s="413" t="s">
        <v>238</v>
      </c>
      <c r="I151" s="414">
        <v>53100</v>
      </c>
      <c r="J151" s="414">
        <v>53100</v>
      </c>
      <c r="K151" s="414">
        <v>37409.01</v>
      </c>
      <c r="L151" s="415">
        <v>1</v>
      </c>
    </row>
    <row r="152" spans="1:12" s="295" customFormat="1" ht="15.6" x14ac:dyDescent="0.25">
      <c r="A152" s="412" t="s">
        <v>236</v>
      </c>
      <c r="B152" s="413" t="s">
        <v>219</v>
      </c>
      <c r="C152" s="433">
        <v>70.819500000000005</v>
      </c>
      <c r="D152" s="433">
        <v>5.36</v>
      </c>
      <c r="E152" s="435" t="s">
        <v>305</v>
      </c>
      <c r="F152" s="433">
        <v>13</v>
      </c>
      <c r="G152" s="433">
        <v>13.8032481613877</v>
      </c>
      <c r="H152" s="413" t="s">
        <v>238</v>
      </c>
      <c r="I152" s="414">
        <v>64135</v>
      </c>
      <c r="J152" s="414">
        <v>64135</v>
      </c>
      <c r="K152" s="414">
        <v>45420.09</v>
      </c>
      <c r="L152" s="415">
        <v>4</v>
      </c>
    </row>
    <row r="153" spans="1:12" s="295" customFormat="1" ht="15.6" x14ac:dyDescent="0.25">
      <c r="A153" s="412" t="s">
        <v>236</v>
      </c>
      <c r="B153" s="413" t="s">
        <v>219</v>
      </c>
      <c r="C153" s="433">
        <v>72.948899999999995</v>
      </c>
      <c r="D153" s="433">
        <v>5.07</v>
      </c>
      <c r="E153" s="435" t="s">
        <v>306</v>
      </c>
      <c r="F153" s="433">
        <v>13</v>
      </c>
      <c r="G153" s="433">
        <v>13.8032481613877</v>
      </c>
      <c r="H153" s="413" t="s">
        <v>238</v>
      </c>
      <c r="I153" s="414">
        <v>8527.5</v>
      </c>
      <c r="J153" s="414">
        <v>8527.5</v>
      </c>
      <c r="K153" s="414">
        <v>6220.72</v>
      </c>
      <c r="L153" s="415">
        <v>1</v>
      </c>
    </row>
    <row r="154" spans="1:12" s="295" customFormat="1" ht="15.6" x14ac:dyDescent="0.25">
      <c r="A154" s="412" t="s">
        <v>236</v>
      </c>
      <c r="B154" s="413" t="s">
        <v>219</v>
      </c>
      <c r="C154" s="433">
        <v>73.576599999999999</v>
      </c>
      <c r="D154" s="433">
        <v>5.07</v>
      </c>
      <c r="E154" s="435" t="s">
        <v>307</v>
      </c>
      <c r="F154" s="433">
        <v>13</v>
      </c>
      <c r="G154" s="433">
        <v>13.8032481613877</v>
      </c>
      <c r="H154" s="413" t="s">
        <v>238</v>
      </c>
      <c r="I154" s="414">
        <v>46167.5</v>
      </c>
      <c r="J154" s="414">
        <v>46167.5</v>
      </c>
      <c r="K154" s="414">
        <v>33968.49</v>
      </c>
      <c r="L154" s="415">
        <v>1</v>
      </c>
    </row>
    <row r="155" spans="1:12" s="295" customFormat="1" ht="15.6" x14ac:dyDescent="0.25">
      <c r="A155" s="412" t="s">
        <v>236</v>
      </c>
      <c r="B155" s="413" t="s">
        <v>219</v>
      </c>
      <c r="C155" s="433">
        <v>73.593500000000006</v>
      </c>
      <c r="D155" s="433">
        <v>5.07</v>
      </c>
      <c r="E155" s="435" t="s">
        <v>308</v>
      </c>
      <c r="F155" s="433">
        <v>12.5</v>
      </c>
      <c r="G155" s="433">
        <v>13.2416046415276</v>
      </c>
      <c r="H155" s="413" t="s">
        <v>238</v>
      </c>
      <c r="I155" s="414">
        <v>48085</v>
      </c>
      <c r="J155" s="414">
        <v>48085</v>
      </c>
      <c r="K155" s="414">
        <v>35387.43</v>
      </c>
      <c r="L155" s="415">
        <v>1</v>
      </c>
    </row>
    <row r="156" spans="1:12" s="295" customFormat="1" ht="15.6" x14ac:dyDescent="0.25">
      <c r="A156" s="412" t="s">
        <v>236</v>
      </c>
      <c r="B156" s="413" t="s">
        <v>219</v>
      </c>
      <c r="C156" s="433">
        <v>73.673400000000001</v>
      </c>
      <c r="D156" s="433">
        <v>5.07</v>
      </c>
      <c r="E156" s="435" t="s">
        <v>309</v>
      </c>
      <c r="F156" s="433">
        <v>12.5</v>
      </c>
      <c r="G156" s="433">
        <v>13.2416046415276</v>
      </c>
      <c r="H156" s="413" t="s">
        <v>238</v>
      </c>
      <c r="I156" s="414">
        <v>15000</v>
      </c>
      <c r="J156" s="414">
        <v>15000</v>
      </c>
      <c r="K156" s="414">
        <v>11051</v>
      </c>
      <c r="L156" s="415">
        <v>1</v>
      </c>
    </row>
    <row r="157" spans="1:12" s="295" customFormat="1" ht="15.6" x14ac:dyDescent="0.25">
      <c r="A157" s="412" t="s">
        <v>236</v>
      </c>
      <c r="B157" s="413" t="s">
        <v>219</v>
      </c>
      <c r="C157" s="433">
        <v>73.801100000000005</v>
      </c>
      <c r="D157" s="433">
        <v>5.07</v>
      </c>
      <c r="E157" s="435" t="s">
        <v>310</v>
      </c>
      <c r="F157" s="433">
        <v>13</v>
      </c>
      <c r="G157" s="433">
        <v>13.8032481613877</v>
      </c>
      <c r="H157" s="413" t="s">
        <v>238</v>
      </c>
      <c r="I157" s="414">
        <v>18100</v>
      </c>
      <c r="J157" s="414">
        <v>18100</v>
      </c>
      <c r="K157" s="414">
        <v>13357.99</v>
      </c>
      <c r="L157" s="415">
        <v>1</v>
      </c>
    </row>
    <row r="158" spans="1:12" s="295" customFormat="1" ht="15.6" x14ac:dyDescent="0.25">
      <c r="A158" s="412" t="s">
        <v>236</v>
      </c>
      <c r="B158" s="413" t="s">
        <v>219</v>
      </c>
      <c r="C158" s="433">
        <v>73.8887</v>
      </c>
      <c r="D158" s="433">
        <v>5.07</v>
      </c>
      <c r="E158" s="435" t="s">
        <v>311</v>
      </c>
      <c r="F158" s="433">
        <v>13</v>
      </c>
      <c r="G158" s="433">
        <v>13.8032481613877</v>
      </c>
      <c r="H158" s="413" t="s">
        <v>238</v>
      </c>
      <c r="I158" s="414">
        <v>5000</v>
      </c>
      <c r="J158" s="414">
        <v>5000</v>
      </c>
      <c r="K158" s="414">
        <v>3694.44</v>
      </c>
      <c r="L158" s="415">
        <v>1</v>
      </c>
    </row>
    <row r="159" spans="1:12" s="295" customFormat="1" ht="15.6" x14ac:dyDescent="0.25">
      <c r="A159" s="412" t="s">
        <v>236</v>
      </c>
      <c r="B159" s="413" t="s">
        <v>219</v>
      </c>
      <c r="C159" s="433">
        <v>73.938699999999997</v>
      </c>
      <c r="D159" s="433">
        <v>5.07</v>
      </c>
      <c r="E159" s="435" t="s">
        <v>312</v>
      </c>
      <c r="F159" s="433">
        <v>13</v>
      </c>
      <c r="G159" s="433">
        <v>13.8032481613877</v>
      </c>
      <c r="H159" s="413" t="s">
        <v>238</v>
      </c>
      <c r="I159" s="414">
        <v>8100</v>
      </c>
      <c r="J159" s="414">
        <v>8100</v>
      </c>
      <c r="K159" s="414">
        <v>5989.03</v>
      </c>
      <c r="L159" s="415">
        <v>1</v>
      </c>
    </row>
    <row r="160" spans="1:12" s="295" customFormat="1" ht="15.6" x14ac:dyDescent="0.25">
      <c r="A160" s="412" t="s">
        <v>236</v>
      </c>
      <c r="B160" s="413" t="s">
        <v>219</v>
      </c>
      <c r="C160" s="433">
        <v>75.048699999999997</v>
      </c>
      <c r="D160" s="433">
        <v>5.07</v>
      </c>
      <c r="E160" s="435" t="s">
        <v>313</v>
      </c>
      <c r="F160" s="433">
        <v>12</v>
      </c>
      <c r="G160" s="433">
        <v>12.6825030131969</v>
      </c>
      <c r="H160" s="413" t="s">
        <v>238</v>
      </c>
      <c r="I160" s="414">
        <v>53100</v>
      </c>
      <c r="J160" s="414">
        <v>53100</v>
      </c>
      <c r="K160" s="414">
        <v>39850.870000000003</v>
      </c>
      <c r="L160" s="415">
        <v>1</v>
      </c>
    </row>
    <row r="161" spans="1:12" s="295" customFormat="1" ht="15.6" x14ac:dyDescent="0.25">
      <c r="A161" s="412" t="s">
        <v>236</v>
      </c>
      <c r="B161" s="413" t="s">
        <v>219</v>
      </c>
      <c r="C161" s="433">
        <v>75.092100000000002</v>
      </c>
      <c r="D161" s="433">
        <v>5.07</v>
      </c>
      <c r="E161" s="435" t="s">
        <v>314</v>
      </c>
      <c r="F161" s="433">
        <v>12</v>
      </c>
      <c r="G161" s="433">
        <v>12.6825030131969</v>
      </c>
      <c r="H161" s="413" t="s">
        <v>238</v>
      </c>
      <c r="I161" s="414">
        <v>50887.5</v>
      </c>
      <c r="J161" s="414">
        <v>50887.5</v>
      </c>
      <c r="K161" s="414">
        <v>38212.480000000003</v>
      </c>
      <c r="L161" s="415">
        <v>1</v>
      </c>
    </row>
    <row r="162" spans="1:12" s="295" customFormat="1" ht="15.6" x14ac:dyDescent="0.25">
      <c r="A162" s="412" t="s">
        <v>236</v>
      </c>
      <c r="B162" s="413" t="s">
        <v>219</v>
      </c>
      <c r="C162" s="433">
        <v>75.102900000000005</v>
      </c>
      <c r="D162" s="433">
        <v>5.07</v>
      </c>
      <c r="E162" s="435" t="s">
        <v>314</v>
      </c>
      <c r="F162" s="433">
        <v>12</v>
      </c>
      <c r="G162" s="433">
        <v>12.6825030131969</v>
      </c>
      <c r="H162" s="413" t="s">
        <v>238</v>
      </c>
      <c r="I162" s="414">
        <v>53100</v>
      </c>
      <c r="J162" s="414">
        <v>53100</v>
      </c>
      <c r="K162" s="414">
        <v>39879.65</v>
      </c>
      <c r="L162" s="415">
        <v>1</v>
      </c>
    </row>
    <row r="163" spans="1:12" s="295" customFormat="1" ht="15.6" x14ac:dyDescent="0.25">
      <c r="A163" s="412" t="s">
        <v>236</v>
      </c>
      <c r="B163" s="413" t="s">
        <v>219</v>
      </c>
      <c r="C163" s="433">
        <v>75.124700000000004</v>
      </c>
      <c r="D163" s="433">
        <v>5.07</v>
      </c>
      <c r="E163" s="435" t="s">
        <v>315</v>
      </c>
      <c r="F163" s="433">
        <v>12</v>
      </c>
      <c r="G163" s="433">
        <v>12.6825030131969</v>
      </c>
      <c r="H163" s="413" t="s">
        <v>238</v>
      </c>
      <c r="I163" s="414">
        <v>146891</v>
      </c>
      <c r="J163" s="414">
        <v>146891</v>
      </c>
      <c r="K163" s="414">
        <v>110351.38</v>
      </c>
      <c r="L163" s="415">
        <v>4</v>
      </c>
    </row>
    <row r="164" spans="1:12" s="295" customFormat="1" ht="15.6" x14ac:dyDescent="0.25">
      <c r="A164" s="412" t="s">
        <v>236</v>
      </c>
      <c r="B164" s="413" t="s">
        <v>219</v>
      </c>
      <c r="C164" s="433">
        <v>75.157399999999996</v>
      </c>
      <c r="D164" s="433">
        <v>5.07</v>
      </c>
      <c r="E164" s="435" t="s">
        <v>316</v>
      </c>
      <c r="F164" s="433">
        <v>12</v>
      </c>
      <c r="G164" s="433">
        <v>12.6825030131969</v>
      </c>
      <c r="H164" s="413" t="s">
        <v>238</v>
      </c>
      <c r="I164" s="414">
        <v>47347.5</v>
      </c>
      <c r="J164" s="414">
        <v>47347.5</v>
      </c>
      <c r="K164" s="414">
        <v>35585.129999999997</v>
      </c>
      <c r="L164" s="415">
        <v>1</v>
      </c>
    </row>
    <row r="165" spans="1:12" s="295" customFormat="1" ht="15.6" x14ac:dyDescent="0.25">
      <c r="A165" s="412" t="s">
        <v>236</v>
      </c>
      <c r="B165" s="413" t="s">
        <v>219</v>
      </c>
      <c r="C165" s="433">
        <v>75.168300000000002</v>
      </c>
      <c r="D165" s="433">
        <v>5.07</v>
      </c>
      <c r="E165" s="435" t="s">
        <v>317</v>
      </c>
      <c r="F165" s="433">
        <v>12</v>
      </c>
      <c r="G165" s="433">
        <v>12.6825030131969</v>
      </c>
      <c r="H165" s="413" t="s">
        <v>238</v>
      </c>
      <c r="I165" s="414">
        <v>104872.5</v>
      </c>
      <c r="J165" s="414">
        <v>104872.5</v>
      </c>
      <c r="K165" s="414">
        <v>78830.84</v>
      </c>
      <c r="L165" s="415">
        <v>2</v>
      </c>
    </row>
    <row r="166" spans="1:12" s="295" customFormat="1" ht="15.6" x14ac:dyDescent="0.25">
      <c r="A166" s="412" t="s">
        <v>236</v>
      </c>
      <c r="B166" s="413" t="s">
        <v>219</v>
      </c>
      <c r="C166" s="433">
        <v>75.179199999999994</v>
      </c>
      <c r="D166" s="433">
        <v>5.07</v>
      </c>
      <c r="E166" s="435" t="s">
        <v>309</v>
      </c>
      <c r="F166" s="433">
        <v>12</v>
      </c>
      <c r="G166" s="433">
        <v>12.6825030131969</v>
      </c>
      <c r="H166" s="413" t="s">
        <v>238</v>
      </c>
      <c r="I166" s="414">
        <v>103077.5</v>
      </c>
      <c r="J166" s="414">
        <v>103077.5</v>
      </c>
      <c r="K166" s="414">
        <v>77492.81</v>
      </c>
      <c r="L166" s="415">
        <v>3</v>
      </c>
    </row>
    <row r="167" spans="1:12" s="295" customFormat="1" ht="15.6" x14ac:dyDescent="0.25">
      <c r="A167" s="412" t="s">
        <v>236</v>
      </c>
      <c r="B167" s="413" t="s">
        <v>219</v>
      </c>
      <c r="C167" s="433">
        <v>75.182500000000005</v>
      </c>
      <c r="D167" s="433">
        <v>5.07</v>
      </c>
      <c r="E167" s="435" t="s">
        <v>318</v>
      </c>
      <c r="F167" s="433">
        <v>12.5</v>
      </c>
      <c r="G167" s="433">
        <v>13.2416046415276</v>
      </c>
      <c r="H167" s="413" t="s">
        <v>238</v>
      </c>
      <c r="I167" s="414">
        <v>52805</v>
      </c>
      <c r="J167" s="414">
        <v>52805</v>
      </c>
      <c r="K167" s="414">
        <v>39700.1</v>
      </c>
      <c r="L167" s="415">
        <v>1</v>
      </c>
    </row>
    <row r="168" spans="1:12" s="295" customFormat="1" ht="15.6" x14ac:dyDescent="0.25">
      <c r="A168" s="412" t="s">
        <v>236</v>
      </c>
      <c r="B168" s="413" t="s">
        <v>219</v>
      </c>
      <c r="C168" s="433">
        <v>75.244900000000001</v>
      </c>
      <c r="D168" s="433">
        <v>5.07</v>
      </c>
      <c r="E168" s="435" t="s">
        <v>319</v>
      </c>
      <c r="F168" s="433">
        <v>12</v>
      </c>
      <c r="G168" s="433">
        <v>12.6825030131969</v>
      </c>
      <c r="H168" s="413" t="s">
        <v>238</v>
      </c>
      <c r="I168" s="414">
        <v>53100</v>
      </c>
      <c r="J168" s="414">
        <v>53100</v>
      </c>
      <c r="K168" s="414">
        <v>39955.019999999997</v>
      </c>
      <c r="L168" s="415">
        <v>1</v>
      </c>
    </row>
    <row r="169" spans="1:12" s="295" customFormat="1" ht="15.6" x14ac:dyDescent="0.25">
      <c r="A169" s="412" t="s">
        <v>236</v>
      </c>
      <c r="B169" s="413" t="s">
        <v>219</v>
      </c>
      <c r="C169" s="433">
        <v>76.687700000000007</v>
      </c>
      <c r="D169" s="433">
        <v>5.07</v>
      </c>
      <c r="E169" s="435" t="s">
        <v>320</v>
      </c>
      <c r="F169" s="433">
        <v>12</v>
      </c>
      <c r="G169" s="433">
        <v>12.6825030131969</v>
      </c>
      <c r="H169" s="413" t="s">
        <v>238</v>
      </c>
      <c r="I169" s="414">
        <v>15000</v>
      </c>
      <c r="J169" s="414">
        <v>15000</v>
      </c>
      <c r="K169" s="414">
        <v>11503.15</v>
      </c>
      <c r="L169" s="415">
        <v>1</v>
      </c>
    </row>
    <row r="170" spans="1:12" s="295" customFormat="1" ht="15.6" x14ac:dyDescent="0.25">
      <c r="A170" s="412" t="s">
        <v>236</v>
      </c>
      <c r="B170" s="413" t="s">
        <v>219</v>
      </c>
      <c r="C170" s="433">
        <v>76.870400000000004</v>
      </c>
      <c r="D170" s="433">
        <v>5.07</v>
      </c>
      <c r="E170" s="435" t="s">
        <v>321</v>
      </c>
      <c r="F170" s="433">
        <v>12</v>
      </c>
      <c r="G170" s="433">
        <v>12.6825030131969</v>
      </c>
      <c r="H170" s="413" t="s">
        <v>238</v>
      </c>
      <c r="I170" s="414">
        <v>52215</v>
      </c>
      <c r="J170" s="414">
        <v>52215</v>
      </c>
      <c r="K170" s="414">
        <v>40137.879999999997</v>
      </c>
      <c r="L170" s="415">
        <v>1</v>
      </c>
    </row>
    <row r="171" spans="1:12" s="295" customFormat="1" ht="15.6" x14ac:dyDescent="0.25">
      <c r="A171" s="412" t="s">
        <v>236</v>
      </c>
      <c r="B171" s="413" t="s">
        <v>219</v>
      </c>
      <c r="C171" s="433">
        <v>77.903300000000002</v>
      </c>
      <c r="D171" s="433">
        <v>4.71</v>
      </c>
      <c r="E171" s="435" t="s">
        <v>322</v>
      </c>
      <c r="F171" s="433">
        <v>12.75</v>
      </c>
      <c r="G171" s="433">
        <v>13.522108009586301</v>
      </c>
      <c r="H171" s="413" t="s">
        <v>238</v>
      </c>
      <c r="I171" s="414">
        <v>1622.5</v>
      </c>
      <c r="J171" s="414">
        <v>1622.5</v>
      </c>
      <c r="K171" s="414">
        <v>1263.98</v>
      </c>
      <c r="L171" s="415">
        <v>1</v>
      </c>
    </row>
    <row r="172" spans="1:12" s="296" customFormat="1" ht="15.6" x14ac:dyDescent="0.25">
      <c r="A172" s="412" t="s">
        <v>236</v>
      </c>
      <c r="B172" s="413" t="s">
        <v>219</v>
      </c>
      <c r="C172" s="433">
        <v>79.496799999999993</v>
      </c>
      <c r="D172" s="433">
        <v>4.71</v>
      </c>
      <c r="E172" s="435" t="s">
        <v>323</v>
      </c>
      <c r="F172" s="433">
        <v>11.5</v>
      </c>
      <c r="G172" s="433">
        <v>12.1259328138015</v>
      </c>
      <c r="H172" s="413" t="s">
        <v>238</v>
      </c>
      <c r="I172" s="414">
        <v>53100</v>
      </c>
      <c r="J172" s="414">
        <v>53100</v>
      </c>
      <c r="K172" s="414">
        <v>42212.79</v>
      </c>
      <c r="L172" s="415">
        <v>1</v>
      </c>
    </row>
    <row r="173" spans="1:12" s="296" customFormat="1" ht="15.6" x14ac:dyDescent="0.25">
      <c r="A173" s="412" t="s">
        <v>236</v>
      </c>
      <c r="B173" s="413" t="s">
        <v>219</v>
      </c>
      <c r="C173" s="433">
        <v>80.258099999999999</v>
      </c>
      <c r="D173" s="433">
        <v>4.71</v>
      </c>
      <c r="E173" s="435" t="s">
        <v>324</v>
      </c>
      <c r="F173" s="433">
        <v>11.75</v>
      </c>
      <c r="G173" s="433">
        <v>12.403902137278401</v>
      </c>
      <c r="H173" s="413" t="s">
        <v>238</v>
      </c>
      <c r="I173" s="414">
        <v>13300</v>
      </c>
      <c r="J173" s="414">
        <v>13300</v>
      </c>
      <c r="K173" s="414">
        <v>10674.32</v>
      </c>
      <c r="L173" s="415">
        <v>1</v>
      </c>
    </row>
    <row r="174" spans="1:12" s="295" customFormat="1" ht="15.6" x14ac:dyDescent="0.25">
      <c r="A174" s="412" t="s">
        <v>236</v>
      </c>
      <c r="B174" s="413" t="s">
        <v>219</v>
      </c>
      <c r="C174" s="433">
        <v>80.414599999999993</v>
      </c>
      <c r="D174" s="433">
        <v>4.71</v>
      </c>
      <c r="E174" s="435" t="s">
        <v>325</v>
      </c>
      <c r="F174" s="433">
        <v>11.75</v>
      </c>
      <c r="G174" s="433">
        <v>12.403902137278401</v>
      </c>
      <c r="H174" s="413" t="s">
        <v>238</v>
      </c>
      <c r="I174" s="414">
        <v>50887.5</v>
      </c>
      <c r="J174" s="414">
        <v>50887.5</v>
      </c>
      <c r="K174" s="414">
        <v>40921</v>
      </c>
      <c r="L174" s="415">
        <v>1</v>
      </c>
    </row>
    <row r="175" spans="1:12" s="295" customFormat="1" ht="15.6" x14ac:dyDescent="0.25">
      <c r="A175" s="412" t="s">
        <v>236</v>
      </c>
      <c r="B175" s="413" t="s">
        <v>219</v>
      </c>
      <c r="C175" s="433">
        <v>80.453900000000004</v>
      </c>
      <c r="D175" s="433">
        <v>4.71</v>
      </c>
      <c r="E175" s="435" t="s">
        <v>326</v>
      </c>
      <c r="F175" s="433">
        <v>11.75</v>
      </c>
      <c r="G175" s="433">
        <v>12.403902137278401</v>
      </c>
      <c r="H175" s="413" t="s">
        <v>238</v>
      </c>
      <c r="I175" s="414">
        <v>10000</v>
      </c>
      <c r="J175" s="414">
        <v>10000</v>
      </c>
      <c r="K175" s="414">
        <v>8045.39</v>
      </c>
      <c r="L175" s="415">
        <v>1</v>
      </c>
    </row>
    <row r="176" spans="1:12" s="295" customFormat="1" ht="15.6" x14ac:dyDescent="0.25">
      <c r="A176" s="412" t="s">
        <v>236</v>
      </c>
      <c r="B176" s="413" t="s">
        <v>219</v>
      </c>
      <c r="C176" s="433">
        <v>80.849599999999995</v>
      </c>
      <c r="D176" s="433">
        <v>4.71</v>
      </c>
      <c r="E176" s="435" t="s">
        <v>323</v>
      </c>
      <c r="F176" s="433">
        <v>11</v>
      </c>
      <c r="G176" s="433">
        <v>11.571883619521399</v>
      </c>
      <c r="H176" s="413" t="s">
        <v>238</v>
      </c>
      <c r="I176" s="414">
        <v>46167.5</v>
      </c>
      <c r="J176" s="414">
        <v>46167.5</v>
      </c>
      <c r="K176" s="414">
        <v>37326.26</v>
      </c>
      <c r="L176" s="415">
        <v>1</v>
      </c>
    </row>
    <row r="177" spans="1:12" s="295" customFormat="1" ht="15.6" x14ac:dyDescent="0.25">
      <c r="A177" s="412" t="s">
        <v>236</v>
      </c>
      <c r="B177" s="413" t="s">
        <v>219</v>
      </c>
      <c r="C177" s="433">
        <v>81.011899999999997</v>
      </c>
      <c r="D177" s="433">
        <v>4.71</v>
      </c>
      <c r="E177" s="435" t="s">
        <v>327</v>
      </c>
      <c r="F177" s="433">
        <v>11</v>
      </c>
      <c r="G177" s="433">
        <v>11.571883619521399</v>
      </c>
      <c r="H177" s="413" t="s">
        <v>238</v>
      </c>
      <c r="I177" s="414">
        <v>23000</v>
      </c>
      <c r="J177" s="414">
        <v>23000</v>
      </c>
      <c r="K177" s="414">
        <v>18632.75</v>
      </c>
      <c r="L177" s="415">
        <v>1</v>
      </c>
    </row>
    <row r="178" spans="1:12" s="295" customFormat="1" ht="15.6" x14ac:dyDescent="0.25">
      <c r="A178" s="412" t="s">
        <v>236</v>
      </c>
      <c r="B178" s="413" t="s">
        <v>219</v>
      </c>
      <c r="C178" s="433">
        <v>81.620900000000006</v>
      </c>
      <c r="D178" s="433">
        <v>4.71</v>
      </c>
      <c r="E178" s="435" t="s">
        <v>328</v>
      </c>
      <c r="F178" s="433">
        <v>11.25</v>
      </c>
      <c r="G178" s="433">
        <v>11.8485937409996</v>
      </c>
      <c r="H178" s="413" t="s">
        <v>238</v>
      </c>
      <c r="I178" s="414">
        <v>20000</v>
      </c>
      <c r="J178" s="414">
        <v>20000</v>
      </c>
      <c r="K178" s="414">
        <v>16324.17</v>
      </c>
      <c r="L178" s="415">
        <v>1</v>
      </c>
    </row>
    <row r="179" spans="1:12" s="295" customFormat="1" ht="15.6" x14ac:dyDescent="0.25">
      <c r="A179" s="412" t="s">
        <v>236</v>
      </c>
      <c r="B179" s="413" t="s">
        <v>219</v>
      </c>
      <c r="C179" s="433">
        <v>85.727699999999999</v>
      </c>
      <c r="D179" s="433">
        <v>4.3</v>
      </c>
      <c r="E179" s="435" t="s">
        <v>329</v>
      </c>
      <c r="F179" s="433">
        <v>11</v>
      </c>
      <c r="G179" s="433">
        <v>11.571883619521399</v>
      </c>
      <c r="H179" s="413" t="s">
        <v>238</v>
      </c>
      <c r="I179" s="414">
        <v>99710</v>
      </c>
      <c r="J179" s="414">
        <v>99710</v>
      </c>
      <c r="K179" s="414">
        <v>85479.09</v>
      </c>
      <c r="L179" s="415">
        <v>2</v>
      </c>
    </row>
    <row r="180" spans="1:12" s="295" customFormat="1" ht="15.6" x14ac:dyDescent="0.25">
      <c r="A180" s="412" t="s">
        <v>236</v>
      </c>
      <c r="B180" s="413" t="s">
        <v>219</v>
      </c>
      <c r="C180" s="433">
        <v>86.083600000000004</v>
      </c>
      <c r="D180" s="433">
        <v>4.3</v>
      </c>
      <c r="E180" s="435" t="s">
        <v>330</v>
      </c>
      <c r="F180" s="433">
        <v>11</v>
      </c>
      <c r="G180" s="433">
        <v>11.571883619521399</v>
      </c>
      <c r="H180" s="413" t="s">
        <v>238</v>
      </c>
      <c r="I180" s="414">
        <v>12370</v>
      </c>
      <c r="J180" s="414">
        <v>12370</v>
      </c>
      <c r="K180" s="414">
        <v>10648.55</v>
      </c>
      <c r="L180" s="415">
        <v>1</v>
      </c>
    </row>
    <row r="181" spans="1:12" s="295" customFormat="1" ht="15.6" x14ac:dyDescent="0.25">
      <c r="A181" s="412" t="s">
        <v>236</v>
      </c>
      <c r="B181" s="413" t="s">
        <v>219</v>
      </c>
      <c r="C181" s="433">
        <v>86.925899999999999</v>
      </c>
      <c r="D181" s="433">
        <v>4.3</v>
      </c>
      <c r="E181" s="435" t="s">
        <v>331</v>
      </c>
      <c r="F181" s="433">
        <v>10.5</v>
      </c>
      <c r="G181" s="433">
        <v>11.0203450451823</v>
      </c>
      <c r="H181" s="413" t="s">
        <v>238</v>
      </c>
      <c r="I181" s="414">
        <v>47052.5</v>
      </c>
      <c r="J181" s="414">
        <v>47052.5</v>
      </c>
      <c r="K181" s="414">
        <v>40900.82</v>
      </c>
      <c r="L181" s="415">
        <v>1</v>
      </c>
    </row>
    <row r="182" spans="1:12" s="295" customFormat="1" ht="15.6" x14ac:dyDescent="0.25">
      <c r="A182" s="412" t="s">
        <v>236</v>
      </c>
      <c r="B182" s="413" t="s">
        <v>219</v>
      </c>
      <c r="C182" s="433">
        <v>91.680099999999996</v>
      </c>
      <c r="D182" s="433">
        <v>3.82</v>
      </c>
      <c r="E182" s="435" t="s">
        <v>332</v>
      </c>
      <c r="F182" s="433">
        <v>10.25</v>
      </c>
      <c r="G182" s="433">
        <v>10.745514005659899</v>
      </c>
      <c r="H182" s="413" t="s">
        <v>238</v>
      </c>
      <c r="I182" s="414">
        <v>6500</v>
      </c>
      <c r="J182" s="414">
        <v>6500</v>
      </c>
      <c r="K182" s="414">
        <v>5959.21</v>
      </c>
      <c r="L182" s="415">
        <v>1</v>
      </c>
    </row>
    <row r="183" spans="1:12" s="295" customFormat="1" ht="15.6" x14ac:dyDescent="0.25">
      <c r="A183" s="412" t="s">
        <v>236</v>
      </c>
      <c r="B183" s="413" t="s">
        <v>219</v>
      </c>
      <c r="C183" s="433">
        <v>91.974000000000004</v>
      </c>
      <c r="D183" s="433">
        <v>3.82</v>
      </c>
      <c r="E183" s="435" t="s">
        <v>333</v>
      </c>
      <c r="F183" s="433">
        <v>10</v>
      </c>
      <c r="G183" s="433">
        <v>10.471306744129601</v>
      </c>
      <c r="H183" s="413" t="s">
        <v>238</v>
      </c>
      <c r="I183" s="414">
        <v>154875</v>
      </c>
      <c r="J183" s="414">
        <v>154875</v>
      </c>
      <c r="K183" s="414">
        <v>142444.68</v>
      </c>
      <c r="L183" s="415">
        <v>3</v>
      </c>
    </row>
    <row r="184" spans="1:12" s="295" customFormat="1" ht="15.6" x14ac:dyDescent="0.25">
      <c r="A184" s="412" t="s">
        <v>236</v>
      </c>
      <c r="B184" s="413" t="s">
        <v>219</v>
      </c>
      <c r="C184" s="433">
        <v>92.063199999999995</v>
      </c>
      <c r="D184" s="433">
        <v>3.82</v>
      </c>
      <c r="E184" s="435" t="s">
        <v>334</v>
      </c>
      <c r="F184" s="433">
        <v>10</v>
      </c>
      <c r="G184" s="433">
        <v>10.471306744129601</v>
      </c>
      <c r="H184" s="413" t="s">
        <v>238</v>
      </c>
      <c r="I184" s="414">
        <v>16500</v>
      </c>
      <c r="J184" s="414">
        <v>16500</v>
      </c>
      <c r="K184" s="414">
        <v>15190.43</v>
      </c>
      <c r="L184" s="415">
        <v>1</v>
      </c>
    </row>
    <row r="185" spans="1:12" s="295" customFormat="1" ht="15.6" x14ac:dyDescent="0.3">
      <c r="A185" s="416" t="s">
        <v>235</v>
      </c>
      <c r="B185" s="417" t="s">
        <v>235</v>
      </c>
      <c r="C185" s="434" t="s">
        <v>235</v>
      </c>
      <c r="D185" s="434" t="s">
        <v>235</v>
      </c>
      <c r="E185" s="436" t="s">
        <v>235</v>
      </c>
      <c r="F185" s="434" t="s">
        <v>235</v>
      </c>
      <c r="G185" s="434" t="s">
        <v>235</v>
      </c>
      <c r="H185" s="417" t="s">
        <v>235</v>
      </c>
      <c r="I185" s="418">
        <v>1742056</v>
      </c>
      <c r="J185" s="418">
        <v>1742056</v>
      </c>
      <c r="K185" s="418">
        <v>1342690.61</v>
      </c>
      <c r="L185" s="419">
        <v>51</v>
      </c>
    </row>
    <row r="186" spans="1:12" s="295" customFormat="1" ht="15.6" x14ac:dyDescent="0.3">
      <c r="A186" s="416" t="s">
        <v>145</v>
      </c>
      <c r="B186" s="417"/>
      <c r="C186" s="434"/>
      <c r="D186" s="434"/>
      <c r="E186" s="436"/>
      <c r="F186" s="434"/>
      <c r="G186" s="434"/>
      <c r="H186" s="417"/>
      <c r="I186" s="418"/>
      <c r="J186" s="418"/>
      <c r="K186" s="418"/>
      <c r="L186" s="419"/>
    </row>
    <row r="187" spans="1:12" s="295" customFormat="1" ht="15.6" x14ac:dyDescent="0.25">
      <c r="A187" s="412" t="s">
        <v>236</v>
      </c>
      <c r="B187" s="413" t="s">
        <v>219</v>
      </c>
      <c r="C187" s="433">
        <v>94.900700000000001</v>
      </c>
      <c r="D187" s="433">
        <v>8.75</v>
      </c>
      <c r="E187" s="435" t="s">
        <v>335</v>
      </c>
      <c r="F187" s="433">
        <v>11.25</v>
      </c>
      <c r="G187" s="433">
        <v>11.566406249999901</v>
      </c>
      <c r="H187" s="413" t="s">
        <v>238</v>
      </c>
      <c r="I187" s="414">
        <v>75952.53</v>
      </c>
      <c r="J187" s="414">
        <v>75952.53</v>
      </c>
      <c r="K187" s="414">
        <v>72079.45</v>
      </c>
      <c r="L187" s="415">
        <v>2</v>
      </c>
    </row>
    <row r="188" spans="1:12" s="295" customFormat="1" ht="15.6" x14ac:dyDescent="0.25">
      <c r="A188" s="412" t="s">
        <v>236</v>
      </c>
      <c r="B188" s="413" t="s">
        <v>219</v>
      </c>
      <c r="C188" s="433">
        <v>95.605599999999995</v>
      </c>
      <c r="D188" s="433">
        <v>8.75</v>
      </c>
      <c r="E188" s="435" t="s">
        <v>336</v>
      </c>
      <c r="F188" s="433">
        <v>10.5</v>
      </c>
      <c r="G188" s="433">
        <v>10.775625</v>
      </c>
      <c r="H188" s="413" t="s">
        <v>238</v>
      </c>
      <c r="I188" s="414">
        <v>592470.07999999996</v>
      </c>
      <c r="J188" s="414">
        <v>592470.07999999996</v>
      </c>
      <c r="K188" s="414">
        <v>566434.54</v>
      </c>
      <c r="L188" s="415">
        <v>1</v>
      </c>
    </row>
    <row r="189" spans="1:12" s="295" customFormat="1" ht="15.6" x14ac:dyDescent="0.25">
      <c r="A189" s="412" t="s">
        <v>236</v>
      </c>
      <c r="B189" s="413" t="s">
        <v>219</v>
      </c>
      <c r="C189" s="433">
        <v>96.829599999999999</v>
      </c>
      <c r="D189" s="433">
        <v>8.75</v>
      </c>
      <c r="E189" s="435" t="s">
        <v>337</v>
      </c>
      <c r="F189" s="433">
        <v>10</v>
      </c>
      <c r="G189" s="433">
        <v>10.25</v>
      </c>
      <c r="H189" s="413" t="s">
        <v>238</v>
      </c>
      <c r="I189" s="414">
        <v>1193601.22</v>
      </c>
      <c r="J189" s="414">
        <v>1193601.22</v>
      </c>
      <c r="K189" s="414">
        <v>1155759.72</v>
      </c>
      <c r="L189" s="415">
        <v>1</v>
      </c>
    </row>
    <row r="190" spans="1:12" s="295" customFormat="1" ht="15.6" x14ac:dyDescent="0.25">
      <c r="A190" s="412" t="s">
        <v>236</v>
      </c>
      <c r="B190" s="413" t="s">
        <v>219</v>
      </c>
      <c r="C190" s="433">
        <v>97.359300000000005</v>
      </c>
      <c r="D190" s="433">
        <v>8.75</v>
      </c>
      <c r="E190" s="435" t="s">
        <v>338</v>
      </c>
      <c r="F190" s="433">
        <v>10</v>
      </c>
      <c r="G190" s="433">
        <v>10.25</v>
      </c>
      <c r="H190" s="413" t="s">
        <v>238</v>
      </c>
      <c r="I190" s="414">
        <v>1000000</v>
      </c>
      <c r="J190" s="414">
        <v>1000000</v>
      </c>
      <c r="K190" s="414">
        <v>973593.01</v>
      </c>
      <c r="L190" s="415">
        <v>2</v>
      </c>
    </row>
    <row r="191" spans="1:12" s="295" customFormat="1" ht="15.6" x14ac:dyDescent="0.25">
      <c r="A191" s="412" t="s">
        <v>236</v>
      </c>
      <c r="B191" s="413" t="s">
        <v>219</v>
      </c>
      <c r="C191" s="433">
        <v>97.408799999999999</v>
      </c>
      <c r="D191" s="433">
        <v>8.75</v>
      </c>
      <c r="E191" s="435" t="s">
        <v>339</v>
      </c>
      <c r="F191" s="433">
        <v>10</v>
      </c>
      <c r="G191" s="433">
        <v>10.25</v>
      </c>
      <c r="H191" s="413" t="s">
        <v>238</v>
      </c>
      <c r="I191" s="414">
        <v>32495.24</v>
      </c>
      <c r="J191" s="414">
        <v>32495.24</v>
      </c>
      <c r="K191" s="414">
        <v>31653.23</v>
      </c>
      <c r="L191" s="415">
        <v>1</v>
      </c>
    </row>
    <row r="192" spans="1:12" s="295" customFormat="1" ht="15.6" x14ac:dyDescent="0.25">
      <c r="A192" s="412" t="s">
        <v>236</v>
      </c>
      <c r="B192" s="413" t="s">
        <v>219</v>
      </c>
      <c r="C192" s="433">
        <v>97.411299999999997</v>
      </c>
      <c r="D192" s="433">
        <v>8.75</v>
      </c>
      <c r="E192" s="435" t="s">
        <v>340</v>
      </c>
      <c r="F192" s="433">
        <v>10</v>
      </c>
      <c r="G192" s="433">
        <v>10.25</v>
      </c>
      <c r="H192" s="413" t="s">
        <v>238</v>
      </c>
      <c r="I192" s="414">
        <v>786161.22</v>
      </c>
      <c r="J192" s="414">
        <v>786161.22</v>
      </c>
      <c r="K192" s="414">
        <v>765809.49</v>
      </c>
      <c r="L192" s="415">
        <v>1</v>
      </c>
    </row>
    <row r="193" spans="1:12" s="295" customFormat="1" ht="15.6" x14ac:dyDescent="0.25">
      <c r="A193" s="412" t="s">
        <v>236</v>
      </c>
      <c r="B193" s="413" t="s">
        <v>219</v>
      </c>
      <c r="C193" s="433">
        <v>97.413700000000006</v>
      </c>
      <c r="D193" s="433">
        <v>8.75</v>
      </c>
      <c r="E193" s="435" t="s">
        <v>341</v>
      </c>
      <c r="F193" s="433">
        <v>10</v>
      </c>
      <c r="G193" s="433">
        <v>10.25</v>
      </c>
      <c r="H193" s="413" t="s">
        <v>238</v>
      </c>
      <c r="I193" s="414">
        <v>126503.58</v>
      </c>
      <c r="J193" s="414">
        <v>126503.58</v>
      </c>
      <c r="K193" s="414">
        <v>123231.81</v>
      </c>
      <c r="L193" s="415">
        <v>1</v>
      </c>
    </row>
    <row r="194" spans="1:12" s="296" customFormat="1" ht="15.6" x14ac:dyDescent="0.25">
      <c r="A194" s="412" t="s">
        <v>236</v>
      </c>
      <c r="B194" s="413" t="s">
        <v>219</v>
      </c>
      <c r="C194" s="433">
        <v>97.438500000000005</v>
      </c>
      <c r="D194" s="433">
        <v>8.75</v>
      </c>
      <c r="E194" s="435" t="s">
        <v>342</v>
      </c>
      <c r="F194" s="433">
        <v>10</v>
      </c>
      <c r="G194" s="433">
        <v>10.25</v>
      </c>
      <c r="H194" s="413" t="s">
        <v>238</v>
      </c>
      <c r="I194" s="414">
        <v>275270.23</v>
      </c>
      <c r="J194" s="414">
        <v>275270.23</v>
      </c>
      <c r="K194" s="414">
        <v>268219.3</v>
      </c>
      <c r="L194" s="415">
        <v>2</v>
      </c>
    </row>
    <row r="195" spans="1:12" s="296" customFormat="1" ht="15.6" x14ac:dyDescent="0.25">
      <c r="A195" s="412" t="s">
        <v>236</v>
      </c>
      <c r="B195" s="413" t="s">
        <v>219</v>
      </c>
      <c r="C195" s="433">
        <v>97.918400000000005</v>
      </c>
      <c r="D195" s="433">
        <v>8.75</v>
      </c>
      <c r="E195" s="435" t="s">
        <v>340</v>
      </c>
      <c r="F195" s="433">
        <v>9.75</v>
      </c>
      <c r="G195" s="433">
        <v>9.9876562500000006</v>
      </c>
      <c r="H195" s="413" t="s">
        <v>238</v>
      </c>
      <c r="I195" s="414">
        <v>400000</v>
      </c>
      <c r="J195" s="414">
        <v>400000</v>
      </c>
      <c r="K195" s="414">
        <v>391673.5</v>
      </c>
      <c r="L195" s="415">
        <v>1</v>
      </c>
    </row>
    <row r="196" spans="1:12" s="295" customFormat="1" ht="15.6" x14ac:dyDescent="0.25">
      <c r="A196" s="412" t="s">
        <v>236</v>
      </c>
      <c r="B196" s="413" t="s">
        <v>219</v>
      </c>
      <c r="C196" s="433">
        <v>99.982799999999997</v>
      </c>
      <c r="D196" s="433">
        <v>8.75</v>
      </c>
      <c r="E196" s="435" t="s">
        <v>343</v>
      </c>
      <c r="F196" s="433">
        <v>8.75</v>
      </c>
      <c r="G196" s="433">
        <v>8.9414062499999005</v>
      </c>
      <c r="H196" s="413" t="s">
        <v>238</v>
      </c>
      <c r="I196" s="414">
        <v>5500000</v>
      </c>
      <c r="J196" s="414">
        <v>5500000</v>
      </c>
      <c r="K196" s="414">
        <v>5499052.0099999998</v>
      </c>
      <c r="L196" s="415">
        <v>1</v>
      </c>
    </row>
    <row r="197" spans="1:12" s="295" customFormat="1" ht="15.6" x14ac:dyDescent="0.25">
      <c r="A197" s="412" t="s">
        <v>236</v>
      </c>
      <c r="B197" s="413" t="s">
        <v>219</v>
      </c>
      <c r="C197" s="433">
        <v>99.993099999999998</v>
      </c>
      <c r="D197" s="433">
        <v>4.9000000000000004</v>
      </c>
      <c r="E197" s="435" t="s">
        <v>344</v>
      </c>
      <c r="F197" s="433">
        <v>4.9000000000000004</v>
      </c>
      <c r="G197" s="433">
        <v>4.9600249999999004</v>
      </c>
      <c r="H197" s="413" t="s">
        <v>238</v>
      </c>
      <c r="I197" s="414">
        <v>25000000</v>
      </c>
      <c r="J197" s="414">
        <v>25000000</v>
      </c>
      <c r="K197" s="414">
        <v>24998269.66</v>
      </c>
      <c r="L197" s="415">
        <v>1</v>
      </c>
    </row>
    <row r="198" spans="1:12" s="295" customFormat="1" ht="15.6" x14ac:dyDescent="0.25">
      <c r="A198" s="412" t="s">
        <v>236</v>
      </c>
      <c r="B198" s="413" t="s">
        <v>219</v>
      </c>
      <c r="C198" s="433">
        <v>99.993899999999996</v>
      </c>
      <c r="D198" s="433">
        <v>4.9000000000000004</v>
      </c>
      <c r="E198" s="435" t="s">
        <v>231</v>
      </c>
      <c r="F198" s="433">
        <v>4.9000000000000004</v>
      </c>
      <c r="G198" s="433">
        <v>4.9600249999999004</v>
      </c>
      <c r="H198" s="413" t="s">
        <v>238</v>
      </c>
      <c r="I198" s="414">
        <v>12500000</v>
      </c>
      <c r="J198" s="414">
        <v>12500000</v>
      </c>
      <c r="K198" s="414">
        <v>12499239.9</v>
      </c>
      <c r="L198" s="415">
        <v>1</v>
      </c>
    </row>
    <row r="199" spans="1:12" s="295" customFormat="1" ht="15.6" x14ac:dyDescent="0.25">
      <c r="A199" s="412" t="s">
        <v>236</v>
      </c>
      <c r="B199" s="413" t="s">
        <v>219</v>
      </c>
      <c r="C199" s="433">
        <v>99.994</v>
      </c>
      <c r="D199" s="433">
        <v>4.9000000000000004</v>
      </c>
      <c r="E199" s="435" t="s">
        <v>345</v>
      </c>
      <c r="F199" s="433">
        <v>4.9000000000000004</v>
      </c>
      <c r="G199" s="433">
        <v>4.9600249999999901</v>
      </c>
      <c r="H199" s="413" t="s">
        <v>238</v>
      </c>
      <c r="I199" s="414">
        <v>25000000</v>
      </c>
      <c r="J199" s="414">
        <v>25000000</v>
      </c>
      <c r="K199" s="414">
        <v>24998497.460000001</v>
      </c>
      <c r="L199" s="415">
        <v>1</v>
      </c>
    </row>
    <row r="200" spans="1:12" s="295" customFormat="1" ht="15.6" x14ac:dyDescent="0.3">
      <c r="A200" s="416" t="s">
        <v>235</v>
      </c>
      <c r="B200" s="417" t="s">
        <v>235</v>
      </c>
      <c r="C200" s="434" t="s">
        <v>235</v>
      </c>
      <c r="D200" s="434" t="s">
        <v>235</v>
      </c>
      <c r="E200" s="436" t="s">
        <v>235</v>
      </c>
      <c r="F200" s="434" t="s">
        <v>235</v>
      </c>
      <c r="G200" s="434" t="s">
        <v>235</v>
      </c>
      <c r="H200" s="417" t="s">
        <v>235</v>
      </c>
      <c r="I200" s="418">
        <v>72482454.099999994</v>
      </c>
      <c r="J200" s="418">
        <v>72482454.099999994</v>
      </c>
      <c r="K200" s="418">
        <v>72343513.079999998</v>
      </c>
      <c r="L200" s="419">
        <v>16</v>
      </c>
    </row>
    <row r="201" spans="1:12" s="295" customFormat="1" ht="15.6" x14ac:dyDescent="0.3">
      <c r="A201" s="416" t="s">
        <v>130</v>
      </c>
      <c r="B201" s="417"/>
      <c r="C201" s="434"/>
      <c r="D201" s="434"/>
      <c r="E201" s="436"/>
      <c r="F201" s="434"/>
      <c r="G201" s="434"/>
      <c r="H201" s="417"/>
      <c r="I201" s="418"/>
      <c r="J201" s="418"/>
      <c r="K201" s="418"/>
      <c r="L201" s="419"/>
    </row>
    <row r="202" spans="1:12" s="295" customFormat="1" ht="15.6" x14ac:dyDescent="0.25">
      <c r="A202" s="412" t="s">
        <v>236</v>
      </c>
      <c r="B202" s="413" t="s">
        <v>219</v>
      </c>
      <c r="C202" s="433">
        <v>83.944800000000001</v>
      </c>
      <c r="D202" s="433">
        <v>7.3772000000000002</v>
      </c>
      <c r="E202" s="435" t="s">
        <v>346</v>
      </c>
      <c r="F202" s="433">
        <v>12.25</v>
      </c>
      <c r="G202" s="433">
        <v>12.62515625</v>
      </c>
      <c r="H202" s="413" t="s">
        <v>238</v>
      </c>
      <c r="I202" s="414">
        <v>522451.02</v>
      </c>
      <c r="J202" s="414">
        <v>522451.02</v>
      </c>
      <c r="K202" s="414">
        <v>438570.59</v>
      </c>
      <c r="L202" s="415">
        <v>2</v>
      </c>
    </row>
    <row r="203" spans="1:12" s="295" customFormat="1" ht="15.6" x14ac:dyDescent="0.25">
      <c r="A203" s="412" t="s">
        <v>236</v>
      </c>
      <c r="B203" s="413" t="s">
        <v>219</v>
      </c>
      <c r="C203" s="433">
        <v>84.5441</v>
      </c>
      <c r="D203" s="433">
        <v>7.1295000000000002</v>
      </c>
      <c r="E203" s="435" t="s">
        <v>347</v>
      </c>
      <c r="F203" s="433">
        <v>13</v>
      </c>
      <c r="G203" s="433">
        <v>13.4224999999999</v>
      </c>
      <c r="H203" s="413" t="s">
        <v>238</v>
      </c>
      <c r="I203" s="414">
        <v>139460.26999999999</v>
      </c>
      <c r="J203" s="414">
        <v>139460.26999999999</v>
      </c>
      <c r="K203" s="414">
        <v>117905.5</v>
      </c>
      <c r="L203" s="415">
        <v>1</v>
      </c>
    </row>
    <row r="204" spans="1:12" s="295" customFormat="1" ht="15.6" x14ac:dyDescent="0.25">
      <c r="A204" s="412" t="s">
        <v>236</v>
      </c>
      <c r="B204" s="413" t="s">
        <v>219</v>
      </c>
      <c r="C204" s="433">
        <v>84.616</v>
      </c>
      <c r="D204" s="433">
        <v>7.1295000000000002</v>
      </c>
      <c r="E204" s="435" t="s">
        <v>348</v>
      </c>
      <c r="F204" s="433">
        <v>13</v>
      </c>
      <c r="G204" s="433">
        <v>13.4224999999999</v>
      </c>
      <c r="H204" s="413" t="s">
        <v>238</v>
      </c>
      <c r="I204" s="414">
        <v>14926.56</v>
      </c>
      <c r="J204" s="414">
        <v>14926.56</v>
      </c>
      <c r="K204" s="414">
        <v>12630.26</v>
      </c>
      <c r="L204" s="415">
        <v>1</v>
      </c>
    </row>
    <row r="205" spans="1:12" s="295" customFormat="1" ht="15.6" x14ac:dyDescent="0.25">
      <c r="A205" s="412" t="s">
        <v>236</v>
      </c>
      <c r="B205" s="413" t="s">
        <v>219</v>
      </c>
      <c r="C205" s="433">
        <v>87.835599999999999</v>
      </c>
      <c r="D205" s="433">
        <v>7.3772000000000002</v>
      </c>
      <c r="E205" s="435" t="s">
        <v>349</v>
      </c>
      <c r="F205" s="433">
        <v>11</v>
      </c>
      <c r="G205" s="433">
        <v>11.302499999999901</v>
      </c>
      <c r="H205" s="413" t="s">
        <v>238</v>
      </c>
      <c r="I205" s="414">
        <v>1200000</v>
      </c>
      <c r="J205" s="414">
        <v>1200000</v>
      </c>
      <c r="K205" s="414">
        <v>1054027.54</v>
      </c>
      <c r="L205" s="415">
        <v>1</v>
      </c>
    </row>
    <row r="206" spans="1:12" s="295" customFormat="1" ht="15.6" x14ac:dyDescent="0.25">
      <c r="A206" s="412" t="s">
        <v>236</v>
      </c>
      <c r="B206" s="413" t="s">
        <v>219</v>
      </c>
      <c r="C206" s="433">
        <v>90.178899999999999</v>
      </c>
      <c r="D206" s="433">
        <v>7.1295000000000002</v>
      </c>
      <c r="E206" s="435" t="s">
        <v>350</v>
      </c>
      <c r="F206" s="433">
        <v>10.75</v>
      </c>
      <c r="G206" s="433">
        <v>11.038906249999901</v>
      </c>
      <c r="H206" s="413" t="s">
        <v>238</v>
      </c>
      <c r="I206" s="414">
        <v>1000000</v>
      </c>
      <c r="J206" s="414">
        <v>1000000</v>
      </c>
      <c r="K206" s="414">
        <v>901789.02</v>
      </c>
      <c r="L206" s="415">
        <v>3</v>
      </c>
    </row>
    <row r="207" spans="1:12" s="295" customFormat="1" ht="15.6" x14ac:dyDescent="0.25">
      <c r="A207" s="412" t="s">
        <v>236</v>
      </c>
      <c r="B207" s="413" t="s">
        <v>219</v>
      </c>
      <c r="C207" s="433">
        <v>90.823400000000007</v>
      </c>
      <c r="D207" s="433">
        <v>7.1295000000000002</v>
      </c>
      <c r="E207" s="435" t="s">
        <v>351</v>
      </c>
      <c r="F207" s="433">
        <v>10.5</v>
      </c>
      <c r="G207" s="433">
        <v>10.775625</v>
      </c>
      <c r="H207" s="413" t="s">
        <v>238</v>
      </c>
      <c r="I207" s="414">
        <v>200000</v>
      </c>
      <c r="J207" s="414">
        <v>200000</v>
      </c>
      <c r="K207" s="414">
        <v>181646.74</v>
      </c>
      <c r="L207" s="415">
        <v>1</v>
      </c>
    </row>
    <row r="208" spans="1:12" s="295" customFormat="1" ht="15.6" x14ac:dyDescent="0.25">
      <c r="A208" s="412" t="s">
        <v>236</v>
      </c>
      <c r="B208" s="413" t="s">
        <v>219</v>
      </c>
      <c r="C208" s="433">
        <v>91.983099999999993</v>
      </c>
      <c r="D208" s="433">
        <v>7.1295000000000002</v>
      </c>
      <c r="E208" s="435" t="s">
        <v>352</v>
      </c>
      <c r="F208" s="433">
        <v>10</v>
      </c>
      <c r="G208" s="433">
        <v>10.25</v>
      </c>
      <c r="H208" s="413" t="s">
        <v>238</v>
      </c>
      <c r="I208" s="414">
        <v>60000</v>
      </c>
      <c r="J208" s="414">
        <v>60000</v>
      </c>
      <c r="K208" s="414">
        <v>55189.87</v>
      </c>
      <c r="L208" s="415">
        <v>1</v>
      </c>
    </row>
    <row r="209" spans="1:12" s="295" customFormat="1" ht="15.6" x14ac:dyDescent="0.25">
      <c r="A209" s="412" t="s">
        <v>236</v>
      </c>
      <c r="B209" s="413" t="s">
        <v>219</v>
      </c>
      <c r="C209" s="433">
        <v>95.249899999999997</v>
      </c>
      <c r="D209" s="433">
        <v>6.1653000000000002</v>
      </c>
      <c r="E209" s="435" t="s">
        <v>353</v>
      </c>
      <c r="F209" s="433">
        <v>10.15</v>
      </c>
      <c r="G209" s="433">
        <v>10.407556250000001</v>
      </c>
      <c r="H209" s="413" t="s">
        <v>238</v>
      </c>
      <c r="I209" s="414">
        <v>212100.63</v>
      </c>
      <c r="J209" s="414">
        <v>212100.63</v>
      </c>
      <c r="K209" s="414">
        <v>202025.53</v>
      </c>
      <c r="L209" s="415">
        <v>1</v>
      </c>
    </row>
    <row r="210" spans="1:12" s="295" customFormat="1" ht="15.6" x14ac:dyDescent="0.25">
      <c r="A210" s="412" t="s">
        <v>236</v>
      </c>
      <c r="B210" s="413" t="s">
        <v>219</v>
      </c>
      <c r="C210" s="433">
        <v>95.441800000000001</v>
      </c>
      <c r="D210" s="433">
        <v>7.1295000000000002</v>
      </c>
      <c r="E210" s="435" t="s">
        <v>350</v>
      </c>
      <c r="F210" s="433">
        <v>8.75</v>
      </c>
      <c r="G210" s="433">
        <v>8.9414062499999005</v>
      </c>
      <c r="H210" s="413" t="s">
        <v>238</v>
      </c>
      <c r="I210" s="414">
        <v>82353</v>
      </c>
      <c r="J210" s="414">
        <v>82353</v>
      </c>
      <c r="K210" s="414">
        <v>78599.199999999997</v>
      </c>
      <c r="L210" s="415">
        <v>1</v>
      </c>
    </row>
    <row r="211" spans="1:12" s="295" customFormat="1" ht="15.6" x14ac:dyDescent="0.25">
      <c r="A211" s="412" t="s">
        <v>236</v>
      </c>
      <c r="B211" s="413" t="s">
        <v>219</v>
      </c>
      <c r="C211" s="433">
        <v>95.985200000000006</v>
      </c>
      <c r="D211" s="433">
        <v>6.1653000000000002</v>
      </c>
      <c r="E211" s="435" t="s">
        <v>354</v>
      </c>
      <c r="F211" s="433">
        <v>9.5</v>
      </c>
      <c r="G211" s="433">
        <v>9.7256250000000009</v>
      </c>
      <c r="H211" s="413" t="s">
        <v>238</v>
      </c>
      <c r="I211" s="414">
        <v>247094.99</v>
      </c>
      <c r="J211" s="414">
        <v>247094.99</v>
      </c>
      <c r="K211" s="414">
        <v>237174.52</v>
      </c>
      <c r="L211" s="415">
        <v>1</v>
      </c>
    </row>
    <row r="212" spans="1:12" s="295" customFormat="1" ht="15.6" x14ac:dyDescent="0.25">
      <c r="A212" s="412" t="s">
        <v>236</v>
      </c>
      <c r="B212" s="413" t="s">
        <v>219</v>
      </c>
      <c r="C212" s="433">
        <v>98.758099999999999</v>
      </c>
      <c r="D212" s="433">
        <v>7.3772000000000002</v>
      </c>
      <c r="E212" s="435" t="s">
        <v>355</v>
      </c>
      <c r="F212" s="433">
        <v>7.7141242104363004</v>
      </c>
      <c r="G212" s="433">
        <v>7.8628934912712998</v>
      </c>
      <c r="H212" s="413" t="s">
        <v>238</v>
      </c>
      <c r="I212" s="414">
        <v>120000</v>
      </c>
      <c r="J212" s="414">
        <v>120000</v>
      </c>
      <c r="K212" s="414">
        <v>118509.72</v>
      </c>
      <c r="L212" s="415">
        <v>1</v>
      </c>
    </row>
    <row r="213" spans="1:12" s="295" customFormat="1" ht="15.6" x14ac:dyDescent="0.25">
      <c r="A213" s="412" t="s">
        <v>236</v>
      </c>
      <c r="B213" s="413" t="s">
        <v>219</v>
      </c>
      <c r="C213" s="433">
        <v>98.868099999999998</v>
      </c>
      <c r="D213" s="433">
        <v>7.1295000000000002</v>
      </c>
      <c r="E213" s="435" t="s">
        <v>352</v>
      </c>
      <c r="F213" s="433">
        <v>7.5134655154554002</v>
      </c>
      <c r="G213" s="433">
        <v>7.6545959255852001</v>
      </c>
      <c r="H213" s="413" t="s">
        <v>238</v>
      </c>
      <c r="I213" s="414">
        <v>310932.75</v>
      </c>
      <c r="J213" s="414">
        <v>310932.75</v>
      </c>
      <c r="K213" s="414">
        <v>307413.3</v>
      </c>
      <c r="L213" s="415">
        <v>2</v>
      </c>
    </row>
    <row r="214" spans="1:12" s="295" customFormat="1" ht="15.6" x14ac:dyDescent="0.25">
      <c r="A214" s="412" t="s">
        <v>236</v>
      </c>
      <c r="B214" s="413" t="s">
        <v>219</v>
      </c>
      <c r="C214" s="433">
        <v>98.873900000000006</v>
      </c>
      <c r="D214" s="433">
        <v>6.1653000000000002</v>
      </c>
      <c r="E214" s="435" t="s">
        <v>356</v>
      </c>
      <c r="F214" s="433">
        <v>7.060704743374</v>
      </c>
      <c r="G214" s="433">
        <v>7.1853386220567002</v>
      </c>
      <c r="H214" s="413" t="s">
        <v>238</v>
      </c>
      <c r="I214" s="414">
        <v>674303.46</v>
      </c>
      <c r="J214" s="414">
        <v>674303.46</v>
      </c>
      <c r="K214" s="414">
        <v>666710.13</v>
      </c>
      <c r="L214" s="415">
        <v>5</v>
      </c>
    </row>
    <row r="215" spans="1:12" s="295" customFormat="1" ht="15.6" x14ac:dyDescent="0.25">
      <c r="A215" s="412" t="s">
        <v>236</v>
      </c>
      <c r="B215" s="413" t="s">
        <v>219</v>
      </c>
      <c r="C215" s="433">
        <v>99.5</v>
      </c>
      <c r="D215" s="433">
        <v>6.1653000000000002</v>
      </c>
      <c r="E215" s="435" t="s">
        <v>357</v>
      </c>
      <c r="F215" s="433">
        <v>6.5753397197553003</v>
      </c>
      <c r="G215" s="433">
        <v>6.6834274508306999</v>
      </c>
      <c r="H215" s="413" t="s">
        <v>238</v>
      </c>
      <c r="I215" s="414">
        <v>674303.46</v>
      </c>
      <c r="J215" s="414">
        <v>674303.46</v>
      </c>
      <c r="K215" s="414">
        <v>670931.94999999995</v>
      </c>
      <c r="L215" s="415">
        <v>5</v>
      </c>
    </row>
    <row r="216" spans="1:12" s="295" customFormat="1" ht="15.6" x14ac:dyDescent="0.25">
      <c r="A216" s="412" t="s">
        <v>236</v>
      </c>
      <c r="B216" s="413" t="s">
        <v>219</v>
      </c>
      <c r="C216" s="433">
        <v>99.5</v>
      </c>
      <c r="D216" s="433">
        <v>7.1295000000000002</v>
      </c>
      <c r="E216" s="435" t="s">
        <v>350</v>
      </c>
      <c r="F216" s="433">
        <v>7.2980517214405003</v>
      </c>
      <c r="G216" s="433">
        <v>7.4312056187625002</v>
      </c>
      <c r="H216" s="413" t="s">
        <v>238</v>
      </c>
      <c r="I216" s="414">
        <v>310932.75</v>
      </c>
      <c r="J216" s="414">
        <v>310932.75</v>
      </c>
      <c r="K216" s="414">
        <v>309378.09000000003</v>
      </c>
      <c r="L216" s="415">
        <v>2</v>
      </c>
    </row>
    <row r="217" spans="1:12" s="295" customFormat="1" ht="15.6" x14ac:dyDescent="0.25">
      <c r="A217" s="412" t="s">
        <v>236</v>
      </c>
      <c r="B217" s="413" t="s">
        <v>219</v>
      </c>
      <c r="C217" s="433">
        <v>99.5</v>
      </c>
      <c r="D217" s="433">
        <v>7.3772000000000002</v>
      </c>
      <c r="E217" s="435" t="s">
        <v>358</v>
      </c>
      <c r="F217" s="433">
        <v>7.5109646212141996</v>
      </c>
      <c r="G217" s="433">
        <v>7.6520010950669999</v>
      </c>
      <c r="H217" s="413" t="s">
        <v>238</v>
      </c>
      <c r="I217" s="414">
        <v>120000</v>
      </c>
      <c r="J217" s="414">
        <v>120000</v>
      </c>
      <c r="K217" s="414">
        <v>119400</v>
      </c>
      <c r="L217" s="415">
        <v>1</v>
      </c>
    </row>
    <row r="218" spans="1:12" s="295" customFormat="1" ht="15.6" x14ac:dyDescent="0.25">
      <c r="A218" s="412" t="s">
        <v>236</v>
      </c>
      <c r="B218" s="413" t="s">
        <v>219</v>
      </c>
      <c r="C218" s="433">
        <v>99.5</v>
      </c>
      <c r="D218" s="433">
        <v>7.3772000000000002</v>
      </c>
      <c r="E218" s="435" t="s">
        <v>359</v>
      </c>
      <c r="F218" s="433">
        <v>7.5105751106509997</v>
      </c>
      <c r="G218" s="433">
        <v>7.6515969568828002</v>
      </c>
      <c r="H218" s="413" t="s">
        <v>238</v>
      </c>
      <c r="I218" s="414">
        <v>1376000</v>
      </c>
      <c r="J218" s="414">
        <v>1376000</v>
      </c>
      <c r="K218" s="414">
        <v>1369120</v>
      </c>
      <c r="L218" s="415">
        <v>8</v>
      </c>
    </row>
    <row r="219" spans="1:12" s="295" customFormat="1" ht="15.6" x14ac:dyDescent="0.25">
      <c r="A219" s="412" t="s">
        <v>236</v>
      </c>
      <c r="B219" s="413" t="s">
        <v>219</v>
      </c>
      <c r="C219" s="433">
        <v>99.906099999999995</v>
      </c>
      <c r="D219" s="433">
        <v>7.3772000000000002</v>
      </c>
      <c r="E219" s="435" t="s">
        <v>360</v>
      </c>
      <c r="F219" s="433">
        <v>7.3986646712726998</v>
      </c>
      <c r="G219" s="433">
        <v>7.5355152685675</v>
      </c>
      <c r="H219" s="413" t="s">
        <v>238</v>
      </c>
      <c r="I219" s="414">
        <v>1376000</v>
      </c>
      <c r="J219" s="414">
        <v>1376000</v>
      </c>
      <c r="K219" s="414">
        <v>1374707.94</v>
      </c>
      <c r="L219" s="415">
        <v>8</v>
      </c>
    </row>
    <row r="220" spans="1:12" s="295" customFormat="1" ht="15.6" x14ac:dyDescent="0.3">
      <c r="A220" s="416" t="s">
        <v>235</v>
      </c>
      <c r="B220" s="417" t="s">
        <v>235</v>
      </c>
      <c r="C220" s="434" t="s">
        <v>235</v>
      </c>
      <c r="D220" s="434" t="s">
        <v>235</v>
      </c>
      <c r="E220" s="436" t="s">
        <v>235</v>
      </c>
      <c r="F220" s="434" t="s">
        <v>235</v>
      </c>
      <c r="G220" s="434" t="s">
        <v>235</v>
      </c>
      <c r="H220" s="417" t="s">
        <v>235</v>
      </c>
      <c r="I220" s="418">
        <v>8640858.8900000006</v>
      </c>
      <c r="J220" s="418">
        <v>8640858.8900000006</v>
      </c>
      <c r="K220" s="418">
        <v>8215729.9000000004</v>
      </c>
      <c r="L220" s="419">
        <v>45</v>
      </c>
    </row>
    <row r="221" spans="1:12" s="295" customFormat="1" ht="15.6" x14ac:dyDescent="0.3">
      <c r="A221" s="416" t="s">
        <v>131</v>
      </c>
      <c r="B221" s="417"/>
      <c r="C221" s="434"/>
      <c r="D221" s="434"/>
      <c r="E221" s="436"/>
      <c r="F221" s="434"/>
      <c r="G221" s="434"/>
      <c r="H221" s="417"/>
      <c r="I221" s="418"/>
      <c r="J221" s="418"/>
      <c r="K221" s="418"/>
      <c r="L221" s="419"/>
    </row>
    <row r="222" spans="1:12" s="295" customFormat="1" ht="15.6" x14ac:dyDescent="0.25">
      <c r="A222" s="412" t="s">
        <v>236</v>
      </c>
      <c r="B222" s="413" t="s">
        <v>219</v>
      </c>
      <c r="C222" s="433">
        <v>66.383899999999997</v>
      </c>
      <c r="D222" s="433">
        <v>6.5</v>
      </c>
      <c r="E222" s="435" t="s">
        <v>361</v>
      </c>
      <c r="F222" s="433">
        <v>14.5</v>
      </c>
      <c r="G222" s="433">
        <v>15.503535280398401</v>
      </c>
      <c r="H222" s="413" t="s">
        <v>238</v>
      </c>
      <c r="I222" s="414">
        <v>53100</v>
      </c>
      <c r="J222" s="414">
        <v>53100</v>
      </c>
      <c r="K222" s="414">
        <v>35249.83</v>
      </c>
      <c r="L222" s="415">
        <v>1</v>
      </c>
    </row>
    <row r="223" spans="1:12" s="295" customFormat="1" ht="15.6" x14ac:dyDescent="0.25">
      <c r="A223" s="412" t="s">
        <v>236</v>
      </c>
      <c r="B223" s="413" t="s">
        <v>219</v>
      </c>
      <c r="C223" s="433">
        <v>69.952399999999997</v>
      </c>
      <c r="D223" s="433">
        <v>6.21</v>
      </c>
      <c r="E223" s="435" t="s">
        <v>362</v>
      </c>
      <c r="F223" s="433">
        <v>13.5</v>
      </c>
      <c r="G223" s="433">
        <v>14.3674440742746</v>
      </c>
      <c r="H223" s="413" t="s">
        <v>238</v>
      </c>
      <c r="I223" s="414">
        <v>5240</v>
      </c>
      <c r="J223" s="414">
        <v>5240</v>
      </c>
      <c r="K223" s="414">
        <v>3665.51</v>
      </c>
      <c r="L223" s="415">
        <v>1</v>
      </c>
    </row>
    <row r="224" spans="1:12" s="295" customFormat="1" ht="15.6" x14ac:dyDescent="0.25">
      <c r="A224" s="412" t="s">
        <v>236</v>
      </c>
      <c r="B224" s="413" t="s">
        <v>219</v>
      </c>
      <c r="C224" s="433">
        <v>73.321600000000004</v>
      </c>
      <c r="D224" s="433">
        <v>5.36</v>
      </c>
      <c r="E224" s="435" t="s">
        <v>363</v>
      </c>
      <c r="F224" s="433">
        <v>13</v>
      </c>
      <c r="G224" s="433">
        <v>13.8032481613877</v>
      </c>
      <c r="H224" s="413" t="s">
        <v>238</v>
      </c>
      <c r="I224" s="414">
        <v>2806</v>
      </c>
      <c r="J224" s="414">
        <v>2806</v>
      </c>
      <c r="K224" s="414">
        <v>2057.4</v>
      </c>
      <c r="L224" s="415">
        <v>1</v>
      </c>
    </row>
    <row r="225" spans="1:12" s="295" customFormat="1" ht="15.6" x14ac:dyDescent="0.25">
      <c r="A225" s="412" t="s">
        <v>236</v>
      </c>
      <c r="B225" s="413" t="s">
        <v>219</v>
      </c>
      <c r="C225" s="433">
        <v>73.333200000000005</v>
      </c>
      <c r="D225" s="433">
        <v>5.36</v>
      </c>
      <c r="E225" s="435" t="s">
        <v>364</v>
      </c>
      <c r="F225" s="433">
        <v>13</v>
      </c>
      <c r="G225" s="433">
        <v>13.8032481613877</v>
      </c>
      <c r="H225" s="413" t="s">
        <v>238</v>
      </c>
      <c r="I225" s="414">
        <v>3000</v>
      </c>
      <c r="J225" s="414">
        <v>3000</v>
      </c>
      <c r="K225" s="414">
        <v>2199.9899999999998</v>
      </c>
      <c r="L225" s="415">
        <v>1</v>
      </c>
    </row>
    <row r="226" spans="1:12" s="295" customFormat="1" ht="15.6" x14ac:dyDescent="0.25">
      <c r="A226" s="412" t="s">
        <v>236</v>
      </c>
      <c r="B226" s="413" t="s">
        <v>219</v>
      </c>
      <c r="C226" s="433">
        <v>73.344700000000003</v>
      </c>
      <c r="D226" s="433">
        <v>5.36</v>
      </c>
      <c r="E226" s="435" t="s">
        <v>365</v>
      </c>
      <c r="F226" s="433">
        <v>13</v>
      </c>
      <c r="G226" s="433">
        <v>13.8032481613877</v>
      </c>
      <c r="H226" s="413" t="s">
        <v>238</v>
      </c>
      <c r="I226" s="414">
        <v>10800</v>
      </c>
      <c r="J226" s="414">
        <v>10800</v>
      </c>
      <c r="K226" s="414">
        <v>7921.23</v>
      </c>
      <c r="L226" s="415">
        <v>1</v>
      </c>
    </row>
    <row r="227" spans="1:12" s="295" customFormat="1" ht="15.6" x14ac:dyDescent="0.25">
      <c r="A227" s="412" t="s">
        <v>236</v>
      </c>
      <c r="B227" s="413" t="s">
        <v>219</v>
      </c>
      <c r="C227" s="433">
        <v>73.356300000000005</v>
      </c>
      <c r="D227" s="433">
        <v>5.36</v>
      </c>
      <c r="E227" s="435" t="s">
        <v>366</v>
      </c>
      <c r="F227" s="433">
        <v>13</v>
      </c>
      <c r="G227" s="433">
        <v>13.8032481613877</v>
      </c>
      <c r="H227" s="413" t="s">
        <v>238</v>
      </c>
      <c r="I227" s="414">
        <v>794</v>
      </c>
      <c r="J227" s="414">
        <v>794</v>
      </c>
      <c r="K227" s="414">
        <v>582.45000000000005</v>
      </c>
      <c r="L227" s="415">
        <v>1</v>
      </c>
    </row>
    <row r="228" spans="1:12" s="295" customFormat="1" ht="15.6" x14ac:dyDescent="0.25">
      <c r="A228" s="412" t="s">
        <v>236</v>
      </c>
      <c r="B228" s="413" t="s">
        <v>219</v>
      </c>
      <c r="C228" s="433">
        <v>76.093500000000006</v>
      </c>
      <c r="D228" s="433">
        <v>5.36</v>
      </c>
      <c r="E228" s="435" t="s">
        <v>367</v>
      </c>
      <c r="F228" s="433">
        <v>12.5</v>
      </c>
      <c r="G228" s="433">
        <v>13.2416046415276</v>
      </c>
      <c r="H228" s="413" t="s">
        <v>238</v>
      </c>
      <c r="I228" s="414">
        <v>4632.5</v>
      </c>
      <c r="J228" s="414">
        <v>4632.5</v>
      </c>
      <c r="K228" s="414">
        <v>3525.03</v>
      </c>
      <c r="L228" s="415">
        <v>1</v>
      </c>
    </row>
    <row r="229" spans="1:12" s="295" customFormat="1" ht="15.6" x14ac:dyDescent="0.25">
      <c r="A229" s="412" t="s">
        <v>236</v>
      </c>
      <c r="B229" s="413" t="s">
        <v>219</v>
      </c>
      <c r="C229" s="433">
        <v>76.113500000000002</v>
      </c>
      <c r="D229" s="433">
        <v>5.36</v>
      </c>
      <c r="E229" s="435" t="s">
        <v>368</v>
      </c>
      <c r="F229" s="433">
        <v>12.1</v>
      </c>
      <c r="G229" s="433">
        <v>12.7941204903042</v>
      </c>
      <c r="H229" s="413" t="s">
        <v>238</v>
      </c>
      <c r="I229" s="414">
        <v>53100</v>
      </c>
      <c r="J229" s="414">
        <v>53100</v>
      </c>
      <c r="K229" s="414">
        <v>40416.26</v>
      </c>
      <c r="L229" s="415">
        <v>1</v>
      </c>
    </row>
    <row r="230" spans="1:12" s="295" customFormat="1" ht="15.6" x14ac:dyDescent="0.25">
      <c r="A230" s="412" t="s">
        <v>236</v>
      </c>
      <c r="B230" s="413" t="s">
        <v>219</v>
      </c>
      <c r="C230" s="433">
        <v>76.312299999999993</v>
      </c>
      <c r="D230" s="433">
        <v>5.36</v>
      </c>
      <c r="E230" s="435" t="s">
        <v>363</v>
      </c>
      <c r="F230" s="433">
        <v>12</v>
      </c>
      <c r="G230" s="433">
        <v>12.6825030131969</v>
      </c>
      <c r="H230" s="413" t="s">
        <v>238</v>
      </c>
      <c r="I230" s="414">
        <v>53100</v>
      </c>
      <c r="J230" s="414">
        <v>53100</v>
      </c>
      <c r="K230" s="414">
        <v>40521.85</v>
      </c>
      <c r="L230" s="415">
        <v>1</v>
      </c>
    </row>
    <row r="231" spans="1:12" s="295" customFormat="1" ht="15.6" x14ac:dyDescent="0.25">
      <c r="A231" s="412" t="s">
        <v>236</v>
      </c>
      <c r="B231" s="413" t="s">
        <v>219</v>
      </c>
      <c r="C231" s="433">
        <v>76.333399999999997</v>
      </c>
      <c r="D231" s="433">
        <v>5.36</v>
      </c>
      <c r="E231" s="435" t="s">
        <v>365</v>
      </c>
      <c r="F231" s="433">
        <v>12</v>
      </c>
      <c r="G231" s="433">
        <v>12.6825030131969</v>
      </c>
      <c r="H231" s="413" t="s">
        <v>238</v>
      </c>
      <c r="I231" s="414">
        <v>93100</v>
      </c>
      <c r="J231" s="414">
        <v>93100</v>
      </c>
      <c r="K231" s="414">
        <v>71066.42</v>
      </c>
      <c r="L231" s="415">
        <v>2</v>
      </c>
    </row>
    <row r="232" spans="1:12" s="295" customFormat="1" ht="15.6" x14ac:dyDescent="0.25">
      <c r="A232" s="412" t="s">
        <v>236</v>
      </c>
      <c r="B232" s="413" t="s">
        <v>219</v>
      </c>
      <c r="C232" s="433">
        <v>80.289599999999993</v>
      </c>
      <c r="D232" s="433">
        <v>5.07</v>
      </c>
      <c r="E232" s="435" t="s">
        <v>369</v>
      </c>
      <c r="F232" s="433">
        <v>11.75</v>
      </c>
      <c r="G232" s="433">
        <v>12.403902137278401</v>
      </c>
      <c r="H232" s="413" t="s">
        <v>238</v>
      </c>
      <c r="I232" s="414">
        <v>44050</v>
      </c>
      <c r="J232" s="414">
        <v>44050</v>
      </c>
      <c r="K232" s="414">
        <v>35367.56</v>
      </c>
      <c r="L232" s="415">
        <v>1</v>
      </c>
    </row>
    <row r="233" spans="1:12" s="295" customFormat="1" ht="15.6" x14ac:dyDescent="0.25">
      <c r="A233" s="412" t="s">
        <v>236</v>
      </c>
      <c r="B233" s="413" t="s">
        <v>219</v>
      </c>
      <c r="C233" s="433">
        <v>81.4161</v>
      </c>
      <c r="D233" s="433">
        <v>5.07</v>
      </c>
      <c r="E233" s="435" t="s">
        <v>370</v>
      </c>
      <c r="F233" s="433">
        <v>11.75</v>
      </c>
      <c r="G233" s="433">
        <v>12.403902137278401</v>
      </c>
      <c r="H233" s="413" t="s">
        <v>238</v>
      </c>
      <c r="I233" s="414">
        <v>53100</v>
      </c>
      <c r="J233" s="414">
        <v>53100</v>
      </c>
      <c r="K233" s="414">
        <v>43231.96</v>
      </c>
      <c r="L233" s="415">
        <v>1</v>
      </c>
    </row>
    <row r="234" spans="1:12" s="295" customFormat="1" ht="15.6" x14ac:dyDescent="0.25">
      <c r="A234" s="412" t="s">
        <v>236</v>
      </c>
      <c r="B234" s="413" t="s">
        <v>219</v>
      </c>
      <c r="C234" s="433">
        <v>85.379800000000003</v>
      </c>
      <c r="D234" s="433">
        <v>4.71</v>
      </c>
      <c r="E234" s="435" t="s">
        <v>371</v>
      </c>
      <c r="F234" s="433">
        <v>11</v>
      </c>
      <c r="G234" s="433">
        <v>11.571883619521399</v>
      </c>
      <c r="H234" s="413" t="s">
        <v>238</v>
      </c>
      <c r="I234" s="414">
        <v>41400</v>
      </c>
      <c r="J234" s="414">
        <v>41400</v>
      </c>
      <c r="K234" s="414">
        <v>35347.25</v>
      </c>
      <c r="L234" s="415">
        <v>1</v>
      </c>
    </row>
    <row r="235" spans="1:12" s="295" customFormat="1" ht="15.6" x14ac:dyDescent="0.25">
      <c r="A235" s="412" t="s">
        <v>236</v>
      </c>
      <c r="B235" s="413" t="s">
        <v>219</v>
      </c>
      <c r="C235" s="433">
        <v>85.678600000000003</v>
      </c>
      <c r="D235" s="433">
        <v>4.71</v>
      </c>
      <c r="E235" s="435" t="s">
        <v>372</v>
      </c>
      <c r="F235" s="433">
        <v>11</v>
      </c>
      <c r="G235" s="433">
        <v>11.571883619521399</v>
      </c>
      <c r="H235" s="413" t="s">
        <v>238</v>
      </c>
      <c r="I235" s="414">
        <v>46757.5</v>
      </c>
      <c r="J235" s="414">
        <v>46757.5</v>
      </c>
      <c r="K235" s="414">
        <v>40061.19</v>
      </c>
      <c r="L235" s="415">
        <v>1</v>
      </c>
    </row>
    <row r="236" spans="1:12" s="295" customFormat="1" ht="15.6" x14ac:dyDescent="0.25">
      <c r="A236" s="412" t="s">
        <v>236</v>
      </c>
      <c r="B236" s="413" t="s">
        <v>219</v>
      </c>
      <c r="C236" s="433">
        <v>86.646600000000007</v>
      </c>
      <c r="D236" s="433">
        <v>4.71</v>
      </c>
      <c r="E236" s="435" t="s">
        <v>373</v>
      </c>
      <c r="F236" s="433">
        <v>10.5</v>
      </c>
      <c r="G236" s="433">
        <v>11.0203450451823</v>
      </c>
      <c r="H236" s="413" t="s">
        <v>238</v>
      </c>
      <c r="I236" s="414">
        <v>47347.5</v>
      </c>
      <c r="J236" s="414">
        <v>47347.5</v>
      </c>
      <c r="K236" s="414">
        <v>41024.99</v>
      </c>
      <c r="L236" s="415">
        <v>1</v>
      </c>
    </row>
    <row r="237" spans="1:12" s="295" customFormat="1" ht="15.6" x14ac:dyDescent="0.25">
      <c r="A237" s="412" t="s">
        <v>236</v>
      </c>
      <c r="B237" s="413" t="s">
        <v>219</v>
      </c>
      <c r="C237" s="433">
        <v>87.940200000000004</v>
      </c>
      <c r="D237" s="433">
        <v>4.71</v>
      </c>
      <c r="E237" s="435" t="s">
        <v>374</v>
      </c>
      <c r="F237" s="433">
        <v>10.5</v>
      </c>
      <c r="G237" s="433">
        <v>11.0203450451823</v>
      </c>
      <c r="H237" s="413" t="s">
        <v>238</v>
      </c>
      <c r="I237" s="414">
        <v>53100</v>
      </c>
      <c r="J237" s="414">
        <v>53100</v>
      </c>
      <c r="K237" s="414">
        <v>46696.27</v>
      </c>
      <c r="L237" s="415">
        <v>1</v>
      </c>
    </row>
    <row r="238" spans="1:12" s="295" customFormat="1" ht="15.6" x14ac:dyDescent="0.3">
      <c r="A238" s="416" t="s">
        <v>235</v>
      </c>
      <c r="B238" s="417" t="s">
        <v>235</v>
      </c>
      <c r="C238" s="434" t="s">
        <v>235</v>
      </c>
      <c r="D238" s="434" t="s">
        <v>235</v>
      </c>
      <c r="E238" s="436" t="s">
        <v>235</v>
      </c>
      <c r="F238" s="434" t="s">
        <v>235</v>
      </c>
      <c r="G238" s="434" t="s">
        <v>235</v>
      </c>
      <c r="H238" s="417" t="s">
        <v>235</v>
      </c>
      <c r="I238" s="418">
        <v>565427.5</v>
      </c>
      <c r="J238" s="418">
        <v>565427.5</v>
      </c>
      <c r="K238" s="418">
        <v>448935.19</v>
      </c>
      <c r="L238" s="419">
        <v>17</v>
      </c>
    </row>
    <row r="239" spans="1:12" s="295" customFormat="1" ht="15.6" x14ac:dyDescent="0.3">
      <c r="A239" s="416" t="s">
        <v>132</v>
      </c>
      <c r="B239" s="417"/>
      <c r="C239" s="434"/>
      <c r="D239" s="434"/>
      <c r="E239" s="436"/>
      <c r="F239" s="434"/>
      <c r="G239" s="434"/>
      <c r="H239" s="417"/>
      <c r="I239" s="418"/>
      <c r="J239" s="418"/>
      <c r="K239" s="418"/>
      <c r="L239" s="419"/>
    </row>
    <row r="240" spans="1:12" s="295" customFormat="1" ht="15.6" x14ac:dyDescent="0.25">
      <c r="A240" s="412" t="s">
        <v>375</v>
      </c>
      <c r="B240" s="413" t="s">
        <v>219</v>
      </c>
      <c r="C240" s="433">
        <v>100</v>
      </c>
      <c r="D240" s="433">
        <v>7.5</v>
      </c>
      <c r="E240" s="435" t="s">
        <v>376</v>
      </c>
      <c r="F240" s="433">
        <v>7.5</v>
      </c>
      <c r="G240" s="433">
        <v>7.7029341852483997</v>
      </c>
      <c r="H240" s="413" t="s">
        <v>221</v>
      </c>
      <c r="I240" s="414">
        <v>510729.17</v>
      </c>
      <c r="J240" s="414">
        <v>500000</v>
      </c>
      <c r="K240" s="414">
        <v>500000</v>
      </c>
      <c r="L240" s="415">
        <v>1</v>
      </c>
    </row>
    <row r="241" spans="1:12" s="295" customFormat="1" ht="15.6" x14ac:dyDescent="0.25">
      <c r="A241" s="412" t="s">
        <v>375</v>
      </c>
      <c r="B241" s="413" t="s">
        <v>219</v>
      </c>
      <c r="C241" s="433">
        <v>100</v>
      </c>
      <c r="D241" s="433">
        <v>7.9</v>
      </c>
      <c r="E241" s="435" t="s">
        <v>377</v>
      </c>
      <c r="F241" s="433">
        <v>7.9</v>
      </c>
      <c r="G241" s="433">
        <v>8.0551357196947002</v>
      </c>
      <c r="H241" s="413" t="s">
        <v>221</v>
      </c>
      <c r="I241" s="414">
        <v>10397.19</v>
      </c>
      <c r="J241" s="414">
        <v>10000</v>
      </c>
      <c r="K241" s="414">
        <v>10000</v>
      </c>
      <c r="L241" s="415">
        <v>1</v>
      </c>
    </row>
    <row r="242" spans="1:12" s="295" customFormat="1" ht="15.6" x14ac:dyDescent="0.25">
      <c r="A242" s="412" t="s">
        <v>375</v>
      </c>
      <c r="B242" s="413" t="s">
        <v>219</v>
      </c>
      <c r="C242" s="433">
        <v>100</v>
      </c>
      <c r="D242" s="433">
        <v>8.1999999999999993</v>
      </c>
      <c r="E242" s="435" t="s">
        <v>378</v>
      </c>
      <c r="F242" s="433">
        <v>8.1999999999999993</v>
      </c>
      <c r="G242" s="433">
        <v>8.1963646738263005</v>
      </c>
      <c r="H242" s="413" t="s">
        <v>221</v>
      </c>
      <c r="I242" s="414">
        <v>175431.6</v>
      </c>
      <c r="J242" s="414">
        <v>162000</v>
      </c>
      <c r="K242" s="414">
        <v>162000</v>
      </c>
      <c r="L242" s="415">
        <v>1</v>
      </c>
    </row>
    <row r="243" spans="1:12" s="295" customFormat="1" ht="15.6" x14ac:dyDescent="0.25">
      <c r="A243" s="412" t="s">
        <v>379</v>
      </c>
      <c r="B243" s="413" t="s">
        <v>219</v>
      </c>
      <c r="C243" s="433">
        <v>100</v>
      </c>
      <c r="D243" s="433">
        <v>2.7323</v>
      </c>
      <c r="E243" s="435" t="s">
        <v>380</v>
      </c>
      <c r="F243" s="433">
        <v>2.7323</v>
      </c>
      <c r="G243" s="433">
        <v>2.7500224326742999</v>
      </c>
      <c r="H243" s="413" t="s">
        <v>221</v>
      </c>
      <c r="I243" s="414">
        <v>3955943.84</v>
      </c>
      <c r="J243" s="414">
        <v>3900000</v>
      </c>
      <c r="K243" s="414">
        <v>3900000</v>
      </c>
      <c r="L243" s="415">
        <v>1</v>
      </c>
    </row>
    <row r="244" spans="1:12" s="295" customFormat="1" ht="15.6" x14ac:dyDescent="0.25">
      <c r="A244" s="412" t="s">
        <v>381</v>
      </c>
      <c r="B244" s="413" t="s">
        <v>219</v>
      </c>
      <c r="C244" s="433">
        <v>100</v>
      </c>
      <c r="D244" s="433">
        <v>8.75</v>
      </c>
      <c r="E244" s="435" t="s">
        <v>382</v>
      </c>
      <c r="F244" s="433">
        <v>8.75</v>
      </c>
      <c r="G244" s="433">
        <v>8.9348482800052995</v>
      </c>
      <c r="H244" s="413" t="s">
        <v>221</v>
      </c>
      <c r="I244" s="414">
        <v>992947.93</v>
      </c>
      <c r="J244" s="414">
        <v>950000</v>
      </c>
      <c r="K244" s="414">
        <v>950000</v>
      </c>
      <c r="L244" s="415">
        <v>5</v>
      </c>
    </row>
    <row r="245" spans="1:12" s="295" customFormat="1" ht="15.6" x14ac:dyDescent="0.25">
      <c r="A245" s="412" t="s">
        <v>383</v>
      </c>
      <c r="B245" s="413" t="s">
        <v>219</v>
      </c>
      <c r="C245" s="433">
        <v>100</v>
      </c>
      <c r="D245" s="433">
        <v>2.2296999999999998</v>
      </c>
      <c r="E245" s="435" t="s">
        <v>384</v>
      </c>
      <c r="F245" s="433">
        <v>2.2296999999999998</v>
      </c>
      <c r="G245" s="433">
        <v>2.2500261255937</v>
      </c>
      <c r="H245" s="413" t="s">
        <v>221</v>
      </c>
      <c r="I245" s="414">
        <v>2008299.44</v>
      </c>
      <c r="J245" s="414">
        <v>2000000</v>
      </c>
      <c r="K245" s="414">
        <v>2000000</v>
      </c>
      <c r="L245" s="415">
        <v>1</v>
      </c>
    </row>
    <row r="246" spans="1:12" s="295" customFormat="1" ht="15.6" x14ac:dyDescent="0.25">
      <c r="A246" s="412" t="s">
        <v>383</v>
      </c>
      <c r="B246" s="413" t="s">
        <v>219</v>
      </c>
      <c r="C246" s="433">
        <v>100</v>
      </c>
      <c r="D246" s="433">
        <v>2.2302</v>
      </c>
      <c r="E246" s="435" t="s">
        <v>385</v>
      </c>
      <c r="F246" s="433">
        <v>2.2302</v>
      </c>
      <c r="G246" s="433">
        <v>2.2499734821590001</v>
      </c>
      <c r="H246" s="413" t="s">
        <v>221</v>
      </c>
      <c r="I246" s="414">
        <v>4018585</v>
      </c>
      <c r="J246" s="414">
        <v>4000000</v>
      </c>
      <c r="K246" s="414">
        <v>4000000</v>
      </c>
      <c r="L246" s="415">
        <v>2</v>
      </c>
    </row>
    <row r="247" spans="1:12" s="295" customFormat="1" ht="15.6" x14ac:dyDescent="0.25">
      <c r="A247" s="412" t="s">
        <v>383</v>
      </c>
      <c r="B247" s="413" t="s">
        <v>219</v>
      </c>
      <c r="C247" s="433">
        <v>100</v>
      </c>
      <c r="D247" s="433">
        <v>2.2303999999999999</v>
      </c>
      <c r="E247" s="435" t="s">
        <v>386</v>
      </c>
      <c r="F247" s="433">
        <v>2.2303999999999999</v>
      </c>
      <c r="G247" s="433">
        <v>2.2499664263376</v>
      </c>
      <c r="H247" s="413" t="s">
        <v>221</v>
      </c>
      <c r="I247" s="414">
        <v>2009665.07</v>
      </c>
      <c r="J247" s="414">
        <v>2000000</v>
      </c>
      <c r="K247" s="414">
        <v>2000000</v>
      </c>
      <c r="L247" s="415">
        <v>1</v>
      </c>
    </row>
    <row r="248" spans="1:12" s="295" customFormat="1" ht="15.6" x14ac:dyDescent="0.25">
      <c r="A248" s="412" t="s">
        <v>383</v>
      </c>
      <c r="B248" s="413" t="s">
        <v>219</v>
      </c>
      <c r="C248" s="433">
        <v>100</v>
      </c>
      <c r="D248" s="433">
        <v>2.4769999999999999</v>
      </c>
      <c r="E248" s="435" t="s">
        <v>387</v>
      </c>
      <c r="F248" s="433">
        <v>2.4769999999999999</v>
      </c>
      <c r="G248" s="433">
        <v>2.5000167404818998</v>
      </c>
      <c r="H248" s="413" t="s">
        <v>221</v>
      </c>
      <c r="I248" s="414">
        <v>2012522.61</v>
      </c>
      <c r="J248" s="414">
        <v>2000000</v>
      </c>
      <c r="K248" s="414">
        <v>2000000</v>
      </c>
      <c r="L248" s="415">
        <v>1</v>
      </c>
    </row>
    <row r="249" spans="1:12" s="295" customFormat="1" ht="15.6" x14ac:dyDescent="0.25">
      <c r="A249" s="412" t="s">
        <v>383</v>
      </c>
      <c r="B249" s="413" t="s">
        <v>219</v>
      </c>
      <c r="C249" s="433">
        <v>100</v>
      </c>
      <c r="D249" s="433">
        <v>2.7315999999999998</v>
      </c>
      <c r="E249" s="435" t="s">
        <v>388</v>
      </c>
      <c r="F249" s="433">
        <v>2.7315999999999998</v>
      </c>
      <c r="G249" s="433">
        <v>2.750044968938</v>
      </c>
      <c r="H249" s="413" t="s">
        <v>221</v>
      </c>
      <c r="I249" s="414">
        <v>13179526.83</v>
      </c>
      <c r="J249" s="414">
        <v>13000000</v>
      </c>
      <c r="K249" s="414">
        <v>13000000</v>
      </c>
      <c r="L249" s="415">
        <v>3</v>
      </c>
    </row>
    <row r="250" spans="1:12" s="295" customFormat="1" ht="15.6" x14ac:dyDescent="0.25">
      <c r="A250" s="412" t="s">
        <v>389</v>
      </c>
      <c r="B250" s="413" t="s">
        <v>219</v>
      </c>
      <c r="C250" s="433">
        <v>100</v>
      </c>
      <c r="D250" s="433">
        <v>2.7315999999999998</v>
      </c>
      <c r="E250" s="435" t="s">
        <v>388</v>
      </c>
      <c r="F250" s="433">
        <v>2.7315999999999998</v>
      </c>
      <c r="G250" s="433">
        <v>2.750044968938</v>
      </c>
      <c r="H250" s="413" t="s">
        <v>221</v>
      </c>
      <c r="I250" s="414">
        <v>760357.32</v>
      </c>
      <c r="J250" s="414">
        <v>750000</v>
      </c>
      <c r="K250" s="414">
        <v>750000</v>
      </c>
      <c r="L250" s="415">
        <v>1</v>
      </c>
    </row>
    <row r="251" spans="1:12" s="295" customFormat="1" ht="15.6" x14ac:dyDescent="0.25">
      <c r="A251" s="412" t="s">
        <v>389</v>
      </c>
      <c r="B251" s="413" t="s">
        <v>219</v>
      </c>
      <c r="C251" s="433">
        <v>100</v>
      </c>
      <c r="D251" s="433">
        <v>2.7330000000000001</v>
      </c>
      <c r="E251" s="435" t="s">
        <v>390</v>
      </c>
      <c r="F251" s="433">
        <v>2.7330000000000001</v>
      </c>
      <c r="G251" s="433">
        <v>2.7499996626784999</v>
      </c>
      <c r="H251" s="413" t="s">
        <v>221</v>
      </c>
      <c r="I251" s="414">
        <v>15223195</v>
      </c>
      <c r="J251" s="414">
        <v>15000000</v>
      </c>
      <c r="K251" s="414">
        <v>15000000</v>
      </c>
      <c r="L251" s="415">
        <v>1</v>
      </c>
    </row>
    <row r="252" spans="1:12" s="295" customFormat="1" ht="15.6" x14ac:dyDescent="0.25">
      <c r="A252" s="412" t="s">
        <v>389</v>
      </c>
      <c r="B252" s="413" t="s">
        <v>219</v>
      </c>
      <c r="C252" s="433">
        <v>100</v>
      </c>
      <c r="D252" s="433">
        <v>2.7343999999999999</v>
      </c>
      <c r="E252" s="435" t="s">
        <v>391</v>
      </c>
      <c r="F252" s="433">
        <v>2.7343999999999999</v>
      </c>
      <c r="G252" s="433">
        <v>2.7499534226361</v>
      </c>
      <c r="H252" s="413" t="s">
        <v>221</v>
      </c>
      <c r="I252" s="414">
        <v>5079753.33</v>
      </c>
      <c r="J252" s="414">
        <v>5000000</v>
      </c>
      <c r="K252" s="414">
        <v>5000000</v>
      </c>
      <c r="L252" s="415">
        <v>1</v>
      </c>
    </row>
    <row r="253" spans="1:12" s="295" customFormat="1" ht="15.6" x14ac:dyDescent="0.25">
      <c r="A253" s="412" t="s">
        <v>392</v>
      </c>
      <c r="B253" s="413" t="s">
        <v>219</v>
      </c>
      <c r="C253" s="433">
        <v>100</v>
      </c>
      <c r="D253" s="433">
        <v>2.7330000000000001</v>
      </c>
      <c r="E253" s="435" t="s">
        <v>390</v>
      </c>
      <c r="F253" s="433">
        <v>2.7330000000000001</v>
      </c>
      <c r="G253" s="433">
        <v>2.7499996626784999</v>
      </c>
      <c r="H253" s="413" t="s">
        <v>221</v>
      </c>
      <c r="I253" s="414">
        <v>1217855.6000000001</v>
      </c>
      <c r="J253" s="414">
        <v>1200000</v>
      </c>
      <c r="K253" s="414">
        <v>1200000</v>
      </c>
      <c r="L253" s="415">
        <v>1</v>
      </c>
    </row>
    <row r="254" spans="1:12" s="295" customFormat="1" ht="15.6" x14ac:dyDescent="0.25">
      <c r="A254" s="412" t="s">
        <v>392</v>
      </c>
      <c r="B254" s="413" t="s">
        <v>219</v>
      </c>
      <c r="C254" s="433">
        <v>100</v>
      </c>
      <c r="D254" s="433">
        <v>5.15</v>
      </c>
      <c r="E254" s="435" t="s">
        <v>377</v>
      </c>
      <c r="F254" s="433">
        <v>5.15</v>
      </c>
      <c r="G254" s="433">
        <v>5.2159316341580997</v>
      </c>
      <c r="H254" s="413" t="s">
        <v>221</v>
      </c>
      <c r="I254" s="414">
        <v>3077679.17</v>
      </c>
      <c r="J254" s="414">
        <v>3000000</v>
      </c>
      <c r="K254" s="414">
        <v>3000000</v>
      </c>
      <c r="L254" s="415">
        <v>1</v>
      </c>
    </row>
    <row r="255" spans="1:12" s="295" customFormat="1" ht="15.6" x14ac:dyDescent="0.25">
      <c r="A255" s="412" t="s">
        <v>392</v>
      </c>
      <c r="B255" s="413" t="s">
        <v>219</v>
      </c>
      <c r="C255" s="433">
        <v>100</v>
      </c>
      <c r="D255" s="433">
        <v>7.3</v>
      </c>
      <c r="E255" s="435" t="s">
        <v>377</v>
      </c>
      <c r="F255" s="433">
        <v>7.3</v>
      </c>
      <c r="G255" s="433">
        <v>7.4324671148645001</v>
      </c>
      <c r="H255" s="413" t="s">
        <v>221</v>
      </c>
      <c r="I255" s="414">
        <v>259175.69</v>
      </c>
      <c r="J255" s="414">
        <v>250000</v>
      </c>
      <c r="K255" s="414">
        <v>250000</v>
      </c>
      <c r="L255" s="415">
        <v>1</v>
      </c>
    </row>
    <row r="256" spans="1:12" s="295" customFormat="1" ht="15.6" x14ac:dyDescent="0.25">
      <c r="A256" s="412" t="s">
        <v>393</v>
      </c>
      <c r="B256" s="413" t="s">
        <v>219</v>
      </c>
      <c r="C256" s="433">
        <v>100</v>
      </c>
      <c r="D256" s="433">
        <v>7.5</v>
      </c>
      <c r="E256" s="435" t="s">
        <v>394</v>
      </c>
      <c r="F256" s="433">
        <v>7.5</v>
      </c>
      <c r="G256" s="433">
        <v>7.6801217279038001</v>
      </c>
      <c r="H256" s="413" t="s">
        <v>221</v>
      </c>
      <c r="I256" s="414">
        <v>1027291.67</v>
      </c>
      <c r="J256" s="414">
        <v>1000000</v>
      </c>
      <c r="K256" s="414">
        <v>1000000</v>
      </c>
      <c r="L256" s="415">
        <v>1</v>
      </c>
    </row>
    <row r="257" spans="1:12" s="295" customFormat="1" ht="15.6" x14ac:dyDescent="0.25">
      <c r="A257" s="412" t="s">
        <v>393</v>
      </c>
      <c r="B257" s="413" t="s">
        <v>219</v>
      </c>
      <c r="C257" s="433">
        <v>100</v>
      </c>
      <c r="D257" s="433">
        <v>8.75</v>
      </c>
      <c r="E257" s="435" t="s">
        <v>382</v>
      </c>
      <c r="F257" s="433">
        <v>8.75</v>
      </c>
      <c r="G257" s="433">
        <v>8.9348482800052995</v>
      </c>
      <c r="H257" s="413" t="s">
        <v>221</v>
      </c>
      <c r="I257" s="414">
        <v>1089260.73</v>
      </c>
      <c r="J257" s="414">
        <v>1042147</v>
      </c>
      <c r="K257" s="414">
        <v>1042147</v>
      </c>
      <c r="L257" s="415">
        <v>1</v>
      </c>
    </row>
    <row r="258" spans="1:12" s="295" customFormat="1" ht="15.6" x14ac:dyDescent="0.25">
      <c r="A258" s="412" t="s">
        <v>218</v>
      </c>
      <c r="B258" s="413" t="s">
        <v>219</v>
      </c>
      <c r="C258" s="433">
        <v>100</v>
      </c>
      <c r="D258" s="433">
        <v>1.9819</v>
      </c>
      <c r="E258" s="435" t="s">
        <v>395</v>
      </c>
      <c r="F258" s="433">
        <v>1.9819</v>
      </c>
      <c r="G258" s="433">
        <v>1.9999469610678</v>
      </c>
      <c r="H258" s="413" t="s">
        <v>221</v>
      </c>
      <c r="I258" s="414">
        <v>5008533.18</v>
      </c>
      <c r="J258" s="414">
        <v>5000000</v>
      </c>
      <c r="K258" s="414">
        <v>5000000</v>
      </c>
      <c r="L258" s="415">
        <v>1</v>
      </c>
    </row>
    <row r="259" spans="1:12" s="295" customFormat="1" ht="15.6" x14ac:dyDescent="0.25">
      <c r="A259" s="412" t="s">
        <v>218</v>
      </c>
      <c r="B259" s="413" t="s">
        <v>219</v>
      </c>
      <c r="C259" s="433">
        <v>100</v>
      </c>
      <c r="D259" s="433">
        <v>1.9823999999999999</v>
      </c>
      <c r="E259" s="435" t="s">
        <v>396</v>
      </c>
      <c r="F259" s="433">
        <v>1.9823999999999999</v>
      </c>
      <c r="G259" s="433">
        <v>1.9999563316928</v>
      </c>
      <c r="H259" s="413" t="s">
        <v>221</v>
      </c>
      <c r="I259" s="414">
        <v>35077093.329999998</v>
      </c>
      <c r="J259" s="414">
        <v>35000000</v>
      </c>
      <c r="K259" s="414">
        <v>35000000</v>
      </c>
      <c r="L259" s="415">
        <v>2</v>
      </c>
    </row>
    <row r="260" spans="1:12" s="295" customFormat="1" ht="15.6" x14ac:dyDescent="0.25">
      <c r="A260" s="412" t="s">
        <v>218</v>
      </c>
      <c r="B260" s="413" t="s">
        <v>219</v>
      </c>
      <c r="C260" s="433">
        <v>100</v>
      </c>
      <c r="D260" s="433">
        <v>2.7323</v>
      </c>
      <c r="E260" s="435" t="s">
        <v>380</v>
      </c>
      <c r="F260" s="433">
        <v>2.7323</v>
      </c>
      <c r="G260" s="433">
        <v>2.7500224326742999</v>
      </c>
      <c r="H260" s="413" t="s">
        <v>221</v>
      </c>
      <c r="I260" s="414">
        <v>2028689.15</v>
      </c>
      <c r="J260" s="414">
        <v>2000000</v>
      </c>
      <c r="K260" s="414">
        <v>2000000</v>
      </c>
      <c r="L260" s="415">
        <v>1</v>
      </c>
    </row>
    <row r="261" spans="1:12" s="295" customFormat="1" ht="15.6" x14ac:dyDescent="0.25">
      <c r="A261" s="412" t="s">
        <v>218</v>
      </c>
      <c r="B261" s="413" t="s">
        <v>219</v>
      </c>
      <c r="C261" s="433">
        <v>100</v>
      </c>
      <c r="D261" s="433">
        <v>2.7336999999999998</v>
      </c>
      <c r="E261" s="435" t="s">
        <v>397</v>
      </c>
      <c r="F261" s="433">
        <v>2.7336999999999998</v>
      </c>
      <c r="G261" s="433">
        <v>2.7499766592369999</v>
      </c>
      <c r="H261" s="413" t="s">
        <v>221</v>
      </c>
      <c r="I261" s="414">
        <v>4061660.12</v>
      </c>
      <c r="J261" s="414">
        <v>4000000</v>
      </c>
      <c r="K261" s="414">
        <v>4000000</v>
      </c>
      <c r="L261" s="415">
        <v>1</v>
      </c>
    </row>
    <row r="262" spans="1:12" s="295" customFormat="1" ht="15.6" x14ac:dyDescent="0.25">
      <c r="A262" s="412" t="s">
        <v>218</v>
      </c>
      <c r="B262" s="413" t="s">
        <v>219</v>
      </c>
      <c r="C262" s="433">
        <v>100</v>
      </c>
      <c r="D262" s="433">
        <v>6.55</v>
      </c>
      <c r="E262" s="435" t="s">
        <v>398</v>
      </c>
      <c r="F262" s="433">
        <v>6.55</v>
      </c>
      <c r="G262" s="433">
        <v>6.7489958071528999</v>
      </c>
      <c r="H262" s="413" t="s">
        <v>221</v>
      </c>
      <c r="I262" s="414">
        <v>2514555.56</v>
      </c>
      <c r="J262" s="414">
        <v>2500000</v>
      </c>
      <c r="K262" s="414">
        <v>2500000</v>
      </c>
      <c r="L262" s="415">
        <v>1</v>
      </c>
    </row>
    <row r="263" spans="1:12" s="295" customFormat="1" ht="15.6" x14ac:dyDescent="0.25">
      <c r="A263" s="412" t="s">
        <v>218</v>
      </c>
      <c r="B263" s="413" t="s">
        <v>219</v>
      </c>
      <c r="C263" s="433">
        <v>100</v>
      </c>
      <c r="D263" s="433">
        <v>6.55</v>
      </c>
      <c r="E263" s="435" t="s">
        <v>399</v>
      </c>
      <c r="F263" s="433">
        <v>6.55</v>
      </c>
      <c r="G263" s="433">
        <v>6.7401745854932003</v>
      </c>
      <c r="H263" s="413" t="s">
        <v>221</v>
      </c>
      <c r="I263" s="414">
        <v>1008369.44</v>
      </c>
      <c r="J263" s="414">
        <v>1000000</v>
      </c>
      <c r="K263" s="414">
        <v>1000000</v>
      </c>
      <c r="L263" s="415">
        <v>1</v>
      </c>
    </row>
    <row r="264" spans="1:12" s="295" customFormat="1" ht="15.6" x14ac:dyDescent="0.25">
      <c r="A264" s="412" t="s">
        <v>218</v>
      </c>
      <c r="B264" s="413" t="s">
        <v>219</v>
      </c>
      <c r="C264" s="433">
        <v>100</v>
      </c>
      <c r="D264" s="433">
        <v>6.6</v>
      </c>
      <c r="E264" s="435" t="s">
        <v>400</v>
      </c>
      <c r="F264" s="433">
        <v>6.6</v>
      </c>
      <c r="G264" s="433">
        <v>6.7088999999999004</v>
      </c>
      <c r="H264" s="413" t="s">
        <v>221</v>
      </c>
      <c r="I264" s="414">
        <v>206600</v>
      </c>
      <c r="J264" s="414">
        <v>200000</v>
      </c>
      <c r="K264" s="414">
        <v>200000</v>
      </c>
      <c r="L264" s="415">
        <v>1</v>
      </c>
    </row>
    <row r="265" spans="1:12" s="295" customFormat="1" ht="15.6" x14ac:dyDescent="0.25">
      <c r="A265" s="412" t="s">
        <v>218</v>
      </c>
      <c r="B265" s="413" t="s">
        <v>219</v>
      </c>
      <c r="C265" s="433">
        <v>100</v>
      </c>
      <c r="D265" s="433">
        <v>6.65</v>
      </c>
      <c r="E265" s="435" t="s">
        <v>401</v>
      </c>
      <c r="F265" s="433">
        <v>6.65</v>
      </c>
      <c r="G265" s="433">
        <v>6.8564776281165001</v>
      </c>
      <c r="H265" s="413" t="s">
        <v>221</v>
      </c>
      <c r="I265" s="414">
        <v>10055416.67</v>
      </c>
      <c r="J265" s="414">
        <v>10000000</v>
      </c>
      <c r="K265" s="414">
        <v>10000000</v>
      </c>
      <c r="L265" s="415">
        <v>1</v>
      </c>
    </row>
    <row r="266" spans="1:12" s="295" customFormat="1" ht="15.6" x14ac:dyDescent="0.25">
      <c r="A266" s="412" t="s">
        <v>218</v>
      </c>
      <c r="B266" s="413" t="s">
        <v>219</v>
      </c>
      <c r="C266" s="433">
        <v>100.03149999999999</v>
      </c>
      <c r="D266" s="433">
        <v>8.8000000000000007</v>
      </c>
      <c r="E266" s="435" t="s">
        <v>227</v>
      </c>
      <c r="F266" s="433">
        <v>8.6</v>
      </c>
      <c r="G266" s="433">
        <v>8.6747680022169007</v>
      </c>
      <c r="H266" s="413" t="s">
        <v>221</v>
      </c>
      <c r="I266" s="414">
        <v>1088244.44</v>
      </c>
      <c r="J266" s="414">
        <v>1000000</v>
      </c>
      <c r="K266" s="414">
        <v>1000314.8</v>
      </c>
      <c r="L266" s="415">
        <v>1</v>
      </c>
    </row>
    <row r="267" spans="1:12" s="295" customFormat="1" ht="15.6" x14ac:dyDescent="0.25">
      <c r="A267" s="412" t="s">
        <v>218</v>
      </c>
      <c r="B267" s="413" t="s">
        <v>219</v>
      </c>
      <c r="C267" s="433">
        <v>100.20650000000001</v>
      </c>
      <c r="D267" s="433">
        <v>9.4</v>
      </c>
      <c r="E267" s="435" t="s">
        <v>402</v>
      </c>
      <c r="F267" s="433">
        <v>7.75</v>
      </c>
      <c r="G267" s="433">
        <v>8.0099311741670007</v>
      </c>
      <c r="H267" s="413" t="s">
        <v>221</v>
      </c>
      <c r="I267" s="414">
        <v>2618152.7999999998</v>
      </c>
      <c r="J267" s="414">
        <v>2500000</v>
      </c>
      <c r="K267" s="414">
        <v>2505163.75</v>
      </c>
      <c r="L267" s="415">
        <v>1</v>
      </c>
    </row>
    <row r="268" spans="1:12" s="295" customFormat="1" ht="15.6" x14ac:dyDescent="0.25">
      <c r="A268" s="412" t="s">
        <v>218</v>
      </c>
      <c r="B268" s="413" t="s">
        <v>219</v>
      </c>
      <c r="C268" s="433">
        <v>100.24039999999999</v>
      </c>
      <c r="D268" s="433">
        <v>9.35</v>
      </c>
      <c r="E268" s="435" t="s">
        <v>403</v>
      </c>
      <c r="F268" s="433">
        <v>8.75</v>
      </c>
      <c r="G268" s="433">
        <v>8.8592610919353998</v>
      </c>
      <c r="H268" s="413" t="s">
        <v>221</v>
      </c>
      <c r="I268" s="414">
        <v>76581.36</v>
      </c>
      <c r="J268" s="414">
        <v>70000</v>
      </c>
      <c r="K268" s="414">
        <v>70168.28</v>
      </c>
      <c r="L268" s="415">
        <v>1</v>
      </c>
    </row>
    <row r="269" spans="1:12" s="295" customFormat="1" ht="15.6" x14ac:dyDescent="0.25">
      <c r="A269" s="412" t="s">
        <v>218</v>
      </c>
      <c r="B269" s="413" t="s">
        <v>219</v>
      </c>
      <c r="C269" s="433">
        <v>100.6375</v>
      </c>
      <c r="D269" s="433">
        <v>6.95</v>
      </c>
      <c r="E269" s="435" t="s">
        <v>404</v>
      </c>
      <c r="F269" s="433">
        <v>4.25</v>
      </c>
      <c r="G269" s="433">
        <v>4.3192479114723996</v>
      </c>
      <c r="H269" s="413" t="s">
        <v>221</v>
      </c>
      <c r="I269" s="414">
        <v>508784.03</v>
      </c>
      <c r="J269" s="414">
        <v>500000</v>
      </c>
      <c r="K269" s="414">
        <v>503187.74</v>
      </c>
      <c r="L269" s="415">
        <v>1</v>
      </c>
    </row>
    <row r="270" spans="1:12" s="295" customFormat="1" ht="15.6" x14ac:dyDescent="0.25">
      <c r="A270" s="412" t="s">
        <v>223</v>
      </c>
      <c r="B270" s="413" t="s">
        <v>219</v>
      </c>
      <c r="C270" s="433">
        <v>100.0155</v>
      </c>
      <c r="D270" s="433">
        <v>7</v>
      </c>
      <c r="E270" s="435" t="s">
        <v>405</v>
      </c>
      <c r="F270" s="433">
        <v>6.95</v>
      </c>
      <c r="G270" s="433">
        <v>7.1039012254002998</v>
      </c>
      <c r="H270" s="413" t="s">
        <v>221</v>
      </c>
      <c r="I270" s="414">
        <v>513319.44</v>
      </c>
      <c r="J270" s="414">
        <v>500000</v>
      </c>
      <c r="K270" s="414">
        <v>500077.3</v>
      </c>
      <c r="L270" s="415">
        <v>1</v>
      </c>
    </row>
    <row r="271" spans="1:12" s="295" customFormat="1" ht="15.6" x14ac:dyDescent="0.25">
      <c r="A271" s="412" t="s">
        <v>223</v>
      </c>
      <c r="B271" s="413" t="s">
        <v>219</v>
      </c>
      <c r="C271" s="433">
        <v>100.0425</v>
      </c>
      <c r="D271" s="433">
        <v>9.75</v>
      </c>
      <c r="E271" s="435" t="s">
        <v>406</v>
      </c>
      <c r="F271" s="433">
        <v>9.15</v>
      </c>
      <c r="G271" s="433">
        <v>9.3833447029671007</v>
      </c>
      <c r="H271" s="413" t="s">
        <v>221</v>
      </c>
      <c r="I271" s="414">
        <v>549020.82999999996</v>
      </c>
      <c r="J271" s="414">
        <v>500000</v>
      </c>
      <c r="K271" s="414">
        <v>500212.3</v>
      </c>
      <c r="L271" s="415">
        <v>1</v>
      </c>
    </row>
    <row r="272" spans="1:12" s="296" customFormat="1" ht="15.6" x14ac:dyDescent="0.25">
      <c r="A272" s="412" t="s">
        <v>223</v>
      </c>
      <c r="B272" s="413" t="s">
        <v>219</v>
      </c>
      <c r="C272" s="433">
        <v>100.06310000000001</v>
      </c>
      <c r="D272" s="433">
        <v>9.75</v>
      </c>
      <c r="E272" s="435" t="s">
        <v>407</v>
      </c>
      <c r="F272" s="433">
        <v>9.15</v>
      </c>
      <c r="G272" s="433">
        <v>9.3629017031320991</v>
      </c>
      <c r="H272" s="413" t="s">
        <v>221</v>
      </c>
      <c r="I272" s="414">
        <v>219770.83</v>
      </c>
      <c r="J272" s="414">
        <v>200000</v>
      </c>
      <c r="K272" s="414">
        <v>200126.2</v>
      </c>
      <c r="L272" s="415">
        <v>1</v>
      </c>
    </row>
    <row r="273" spans="1:12" s="296" customFormat="1" ht="15.6" x14ac:dyDescent="0.25">
      <c r="A273" s="412" t="s">
        <v>223</v>
      </c>
      <c r="B273" s="413" t="s">
        <v>219</v>
      </c>
      <c r="C273" s="433">
        <v>100.0886</v>
      </c>
      <c r="D273" s="433">
        <v>8.1</v>
      </c>
      <c r="E273" s="435" t="s">
        <v>408</v>
      </c>
      <c r="F273" s="433">
        <v>7.8</v>
      </c>
      <c r="G273" s="433">
        <v>7.9852175256853002</v>
      </c>
      <c r="H273" s="413" t="s">
        <v>221</v>
      </c>
      <c r="I273" s="414">
        <v>208145</v>
      </c>
      <c r="J273" s="414">
        <v>200000</v>
      </c>
      <c r="K273" s="414">
        <v>200177.22</v>
      </c>
      <c r="L273" s="415">
        <v>1</v>
      </c>
    </row>
    <row r="274" spans="1:12" s="295" customFormat="1" ht="15.6" x14ac:dyDescent="0.25">
      <c r="A274" s="412" t="s">
        <v>409</v>
      </c>
      <c r="B274" s="413" t="s">
        <v>219</v>
      </c>
      <c r="C274" s="433">
        <v>100</v>
      </c>
      <c r="D274" s="433">
        <v>2.7323</v>
      </c>
      <c r="E274" s="435" t="s">
        <v>380</v>
      </c>
      <c r="F274" s="433">
        <v>2.7323</v>
      </c>
      <c r="G274" s="433">
        <v>2.7500224326742999</v>
      </c>
      <c r="H274" s="413" t="s">
        <v>221</v>
      </c>
      <c r="I274" s="414">
        <v>5071722.88</v>
      </c>
      <c r="J274" s="414">
        <v>5000000</v>
      </c>
      <c r="K274" s="414">
        <v>5000000</v>
      </c>
      <c r="L274" s="415">
        <v>1</v>
      </c>
    </row>
    <row r="275" spans="1:12" s="295" customFormat="1" ht="15.6" x14ac:dyDescent="0.25">
      <c r="A275" s="412" t="s">
        <v>409</v>
      </c>
      <c r="B275" s="413" t="s">
        <v>219</v>
      </c>
      <c r="C275" s="433">
        <v>100</v>
      </c>
      <c r="D275" s="433">
        <v>5.8</v>
      </c>
      <c r="E275" s="435" t="s">
        <v>376</v>
      </c>
      <c r="F275" s="433">
        <v>5.8</v>
      </c>
      <c r="G275" s="433">
        <v>5.9210712215579999</v>
      </c>
      <c r="H275" s="413" t="s">
        <v>221</v>
      </c>
      <c r="I275" s="414">
        <v>1016594.44</v>
      </c>
      <c r="J275" s="414">
        <v>1000000</v>
      </c>
      <c r="K275" s="414">
        <v>1000000</v>
      </c>
      <c r="L275" s="415">
        <v>1</v>
      </c>
    </row>
    <row r="276" spans="1:12" s="295" customFormat="1" ht="15.6" x14ac:dyDescent="0.25">
      <c r="A276" s="412" t="s">
        <v>409</v>
      </c>
      <c r="B276" s="413" t="s">
        <v>219</v>
      </c>
      <c r="C276" s="433">
        <v>100</v>
      </c>
      <c r="D276" s="433">
        <v>5.9</v>
      </c>
      <c r="E276" s="435" t="s">
        <v>394</v>
      </c>
      <c r="F276" s="433">
        <v>5.9</v>
      </c>
      <c r="G276" s="433">
        <v>6.0113070777831998</v>
      </c>
      <c r="H276" s="413" t="s">
        <v>221</v>
      </c>
      <c r="I276" s="414">
        <v>1021469.44</v>
      </c>
      <c r="J276" s="414">
        <v>1000000</v>
      </c>
      <c r="K276" s="414">
        <v>1000000</v>
      </c>
      <c r="L276" s="415">
        <v>1</v>
      </c>
    </row>
    <row r="277" spans="1:12" s="295" customFormat="1" ht="15.6" x14ac:dyDescent="0.25">
      <c r="A277" s="412" t="s">
        <v>409</v>
      </c>
      <c r="B277" s="413" t="s">
        <v>219</v>
      </c>
      <c r="C277" s="433">
        <v>100</v>
      </c>
      <c r="D277" s="433">
        <v>7.35</v>
      </c>
      <c r="E277" s="435" t="s">
        <v>377</v>
      </c>
      <c r="F277" s="433">
        <v>7.35</v>
      </c>
      <c r="G277" s="433">
        <v>7.4842878252293001</v>
      </c>
      <c r="H277" s="413" t="s">
        <v>221</v>
      </c>
      <c r="I277" s="414">
        <v>777715.63</v>
      </c>
      <c r="J277" s="414">
        <v>750000</v>
      </c>
      <c r="K277" s="414">
        <v>750000</v>
      </c>
      <c r="L277" s="415">
        <v>1</v>
      </c>
    </row>
    <row r="278" spans="1:12" s="295" customFormat="1" ht="15.6" x14ac:dyDescent="0.25">
      <c r="A278" s="412" t="s">
        <v>409</v>
      </c>
      <c r="B278" s="413" t="s">
        <v>219</v>
      </c>
      <c r="C278" s="433">
        <v>100</v>
      </c>
      <c r="D278" s="433">
        <v>7.5</v>
      </c>
      <c r="E278" s="435" t="s">
        <v>410</v>
      </c>
      <c r="F278" s="433">
        <v>7.5</v>
      </c>
      <c r="G278" s="433">
        <v>7.4961904442823002</v>
      </c>
      <c r="H278" s="413" t="s">
        <v>221</v>
      </c>
      <c r="I278" s="414">
        <v>430416.67</v>
      </c>
      <c r="J278" s="414">
        <v>400000</v>
      </c>
      <c r="K278" s="414">
        <v>400000</v>
      </c>
      <c r="L278" s="415">
        <v>1</v>
      </c>
    </row>
    <row r="279" spans="1:12" s="296" customFormat="1" ht="15.6" x14ac:dyDescent="0.25">
      <c r="A279" s="412" t="s">
        <v>409</v>
      </c>
      <c r="B279" s="413" t="s">
        <v>219</v>
      </c>
      <c r="C279" s="433">
        <v>100.0175</v>
      </c>
      <c r="D279" s="433">
        <v>9.35</v>
      </c>
      <c r="E279" s="435" t="s">
        <v>411</v>
      </c>
      <c r="F279" s="433">
        <v>9.0500000000000007</v>
      </c>
      <c r="G279" s="433">
        <v>9.1794240159393006</v>
      </c>
      <c r="H279" s="413" t="s">
        <v>221</v>
      </c>
      <c r="I279" s="414">
        <v>109375.97</v>
      </c>
      <c r="J279" s="414">
        <v>100000</v>
      </c>
      <c r="K279" s="414">
        <v>100017.53</v>
      </c>
      <c r="L279" s="415">
        <v>1</v>
      </c>
    </row>
    <row r="280" spans="1:12" s="296" customFormat="1" ht="15.6" x14ac:dyDescent="0.25">
      <c r="A280" s="412" t="s">
        <v>409</v>
      </c>
      <c r="B280" s="413" t="s">
        <v>219</v>
      </c>
      <c r="C280" s="433">
        <v>100.0348</v>
      </c>
      <c r="D280" s="433">
        <v>8.85</v>
      </c>
      <c r="E280" s="435" t="s">
        <v>412</v>
      </c>
      <c r="F280" s="433">
        <v>8.5</v>
      </c>
      <c r="G280" s="433">
        <v>8.7158870923012</v>
      </c>
      <c r="H280" s="413" t="s">
        <v>221</v>
      </c>
      <c r="I280" s="414">
        <v>533310.42000000004</v>
      </c>
      <c r="J280" s="414">
        <v>500000</v>
      </c>
      <c r="K280" s="414">
        <v>500174.08000000002</v>
      </c>
      <c r="L280" s="415">
        <v>1</v>
      </c>
    </row>
    <row r="281" spans="1:12" s="295" customFormat="1" ht="15.6" x14ac:dyDescent="0.25">
      <c r="A281" s="412" t="s">
        <v>409</v>
      </c>
      <c r="B281" s="413" t="s">
        <v>219</v>
      </c>
      <c r="C281" s="433">
        <v>100.14960000000001</v>
      </c>
      <c r="D281" s="433">
        <v>9.35</v>
      </c>
      <c r="E281" s="435" t="s">
        <v>413</v>
      </c>
      <c r="F281" s="433">
        <v>8.8000000000000007</v>
      </c>
      <c r="G281" s="433">
        <v>8.9397945738119002</v>
      </c>
      <c r="H281" s="413" t="s">
        <v>221</v>
      </c>
      <c r="I281" s="414">
        <v>377347.1</v>
      </c>
      <c r="J281" s="414">
        <v>345000</v>
      </c>
      <c r="K281" s="414">
        <v>345516.04</v>
      </c>
      <c r="L281" s="415">
        <v>1</v>
      </c>
    </row>
    <row r="282" spans="1:12" s="295" customFormat="1" ht="15.6" x14ac:dyDescent="0.25">
      <c r="A282" s="412" t="s">
        <v>409</v>
      </c>
      <c r="B282" s="413" t="s">
        <v>219</v>
      </c>
      <c r="C282" s="433">
        <v>100.48860000000001</v>
      </c>
      <c r="D282" s="433">
        <v>9.98</v>
      </c>
      <c r="E282" s="435" t="s">
        <v>414</v>
      </c>
      <c r="F282" s="433">
        <v>8.75</v>
      </c>
      <c r="G282" s="433">
        <v>8.9054930933388992</v>
      </c>
      <c r="H282" s="413" t="s">
        <v>221</v>
      </c>
      <c r="I282" s="414">
        <v>1100354.44</v>
      </c>
      <c r="J282" s="414">
        <v>1000000</v>
      </c>
      <c r="K282" s="414">
        <v>1004886.1</v>
      </c>
      <c r="L282" s="415">
        <v>1</v>
      </c>
    </row>
    <row r="283" spans="1:12" s="295" customFormat="1" ht="15.6" x14ac:dyDescent="0.25">
      <c r="A283" s="412" t="s">
        <v>415</v>
      </c>
      <c r="B283" s="413" t="s">
        <v>219</v>
      </c>
      <c r="C283" s="433">
        <v>100</v>
      </c>
      <c r="D283" s="433">
        <v>2.7323</v>
      </c>
      <c r="E283" s="435" t="s">
        <v>380</v>
      </c>
      <c r="F283" s="433">
        <v>2.7323</v>
      </c>
      <c r="G283" s="433">
        <v>2.7500224326742999</v>
      </c>
      <c r="H283" s="413" t="s">
        <v>221</v>
      </c>
      <c r="I283" s="414">
        <v>3398054.33</v>
      </c>
      <c r="J283" s="414">
        <v>3350000</v>
      </c>
      <c r="K283" s="414">
        <v>3350000</v>
      </c>
      <c r="L283" s="415">
        <v>1</v>
      </c>
    </row>
    <row r="284" spans="1:12" s="295" customFormat="1" ht="15.6" x14ac:dyDescent="0.25">
      <c r="A284" s="412" t="s">
        <v>415</v>
      </c>
      <c r="B284" s="413" t="s">
        <v>219</v>
      </c>
      <c r="C284" s="433">
        <v>100</v>
      </c>
      <c r="D284" s="433">
        <v>9</v>
      </c>
      <c r="E284" s="435" t="s">
        <v>410</v>
      </c>
      <c r="F284" s="433">
        <v>9</v>
      </c>
      <c r="G284" s="433">
        <v>8.9945408833032001</v>
      </c>
      <c r="H284" s="413" t="s">
        <v>221</v>
      </c>
      <c r="I284" s="414">
        <v>123968.01</v>
      </c>
      <c r="J284" s="414">
        <v>113601.84</v>
      </c>
      <c r="K284" s="414">
        <v>113601.84</v>
      </c>
      <c r="L284" s="415">
        <v>1</v>
      </c>
    </row>
    <row r="285" spans="1:12" s="295" customFormat="1" ht="15.6" x14ac:dyDescent="0.25">
      <c r="A285" s="412" t="s">
        <v>416</v>
      </c>
      <c r="B285" s="413" t="s">
        <v>219</v>
      </c>
      <c r="C285" s="433">
        <v>100</v>
      </c>
      <c r="D285" s="433">
        <v>10</v>
      </c>
      <c r="E285" s="435" t="s">
        <v>378</v>
      </c>
      <c r="F285" s="433">
        <v>10</v>
      </c>
      <c r="G285" s="433">
        <v>9.9946246710655995</v>
      </c>
      <c r="H285" s="413" t="s">
        <v>221</v>
      </c>
      <c r="I285" s="414">
        <v>139841.10999999999</v>
      </c>
      <c r="J285" s="414">
        <v>127000</v>
      </c>
      <c r="K285" s="414">
        <v>127000</v>
      </c>
      <c r="L285" s="415">
        <v>1</v>
      </c>
    </row>
    <row r="286" spans="1:12" s="295" customFormat="1" ht="15.6" x14ac:dyDescent="0.25">
      <c r="A286" s="412" t="s">
        <v>417</v>
      </c>
      <c r="B286" s="413" t="s">
        <v>219</v>
      </c>
      <c r="C286" s="433">
        <v>100</v>
      </c>
      <c r="D286" s="433">
        <v>7.1</v>
      </c>
      <c r="E286" s="435" t="s">
        <v>387</v>
      </c>
      <c r="F286" s="433">
        <v>7.1</v>
      </c>
      <c r="G286" s="433">
        <v>7.2905507093170998</v>
      </c>
      <c r="H286" s="413" t="s">
        <v>221</v>
      </c>
      <c r="I286" s="414">
        <v>30538.42</v>
      </c>
      <c r="J286" s="414">
        <v>30000</v>
      </c>
      <c r="K286" s="414">
        <v>30000</v>
      </c>
      <c r="L286" s="415">
        <v>1</v>
      </c>
    </row>
    <row r="287" spans="1:12" s="295" customFormat="1" ht="15.6" x14ac:dyDescent="0.25">
      <c r="A287" s="412" t="s">
        <v>417</v>
      </c>
      <c r="B287" s="413" t="s">
        <v>219</v>
      </c>
      <c r="C287" s="433">
        <v>100</v>
      </c>
      <c r="D287" s="433">
        <v>9.9</v>
      </c>
      <c r="E287" s="435" t="s">
        <v>378</v>
      </c>
      <c r="F287" s="433">
        <v>9.9</v>
      </c>
      <c r="G287" s="433">
        <v>9.8947299568076996</v>
      </c>
      <c r="H287" s="413" t="s">
        <v>221</v>
      </c>
      <c r="I287" s="414">
        <v>214519.5</v>
      </c>
      <c r="J287" s="414">
        <v>195000</v>
      </c>
      <c r="K287" s="414">
        <v>195000</v>
      </c>
      <c r="L287" s="415">
        <v>2</v>
      </c>
    </row>
    <row r="288" spans="1:12" s="295" customFormat="1" ht="15.6" x14ac:dyDescent="0.25">
      <c r="A288" s="412" t="s">
        <v>418</v>
      </c>
      <c r="B288" s="413" t="s">
        <v>219</v>
      </c>
      <c r="C288" s="433">
        <v>100</v>
      </c>
      <c r="D288" s="433">
        <v>9</v>
      </c>
      <c r="E288" s="435" t="s">
        <v>419</v>
      </c>
      <c r="F288" s="433">
        <v>9</v>
      </c>
      <c r="G288" s="433">
        <v>9.2703372855541009</v>
      </c>
      <c r="H288" s="413" t="s">
        <v>221</v>
      </c>
      <c r="I288" s="414">
        <v>154575</v>
      </c>
      <c r="J288" s="414">
        <v>150000</v>
      </c>
      <c r="K288" s="414">
        <v>150000</v>
      </c>
      <c r="L288" s="415">
        <v>1</v>
      </c>
    </row>
    <row r="289" spans="1:12" s="295" customFormat="1" ht="15.6" x14ac:dyDescent="0.25">
      <c r="A289" s="412" t="s">
        <v>418</v>
      </c>
      <c r="B289" s="413" t="s">
        <v>219</v>
      </c>
      <c r="C289" s="433">
        <v>100</v>
      </c>
      <c r="D289" s="433">
        <v>9.9</v>
      </c>
      <c r="E289" s="435" t="s">
        <v>377</v>
      </c>
      <c r="F289" s="433">
        <v>9.9</v>
      </c>
      <c r="G289" s="433">
        <v>10.1436196293596</v>
      </c>
      <c r="H289" s="413" t="s">
        <v>221</v>
      </c>
      <c r="I289" s="414">
        <v>293937</v>
      </c>
      <c r="J289" s="414">
        <v>280000</v>
      </c>
      <c r="K289" s="414">
        <v>280000</v>
      </c>
      <c r="L289" s="415">
        <v>2</v>
      </c>
    </row>
    <row r="290" spans="1:12" s="295" customFormat="1" ht="15.6" x14ac:dyDescent="0.25">
      <c r="A290" s="412" t="s">
        <v>418</v>
      </c>
      <c r="B290" s="413" t="s">
        <v>219</v>
      </c>
      <c r="C290" s="433">
        <v>100</v>
      </c>
      <c r="D290" s="433">
        <v>10.7</v>
      </c>
      <c r="E290" s="435" t="s">
        <v>378</v>
      </c>
      <c r="F290" s="433">
        <v>10.7</v>
      </c>
      <c r="G290" s="433">
        <v>10.6938594987048</v>
      </c>
      <c r="H290" s="413" t="s">
        <v>221</v>
      </c>
      <c r="I290" s="414">
        <v>202133.66</v>
      </c>
      <c r="J290" s="414">
        <v>182400</v>
      </c>
      <c r="K290" s="414">
        <v>182400</v>
      </c>
      <c r="L290" s="415">
        <v>2</v>
      </c>
    </row>
    <row r="291" spans="1:12" s="295" customFormat="1" ht="15.6" x14ac:dyDescent="0.25">
      <c r="A291" s="412" t="s">
        <v>420</v>
      </c>
      <c r="B291" s="413" t="s">
        <v>219</v>
      </c>
      <c r="C291" s="433">
        <v>98.285700000000006</v>
      </c>
      <c r="D291" s="433">
        <v>9.5500000000000007</v>
      </c>
      <c r="E291" s="435" t="s">
        <v>421</v>
      </c>
      <c r="F291" s="433">
        <v>12.5</v>
      </c>
      <c r="G291" s="433">
        <v>12.8793420021688</v>
      </c>
      <c r="H291" s="413" t="s">
        <v>221</v>
      </c>
      <c r="I291" s="414">
        <v>21941.83</v>
      </c>
      <c r="J291" s="414">
        <v>20000</v>
      </c>
      <c r="K291" s="414">
        <v>19657.14</v>
      </c>
      <c r="L291" s="415">
        <v>1</v>
      </c>
    </row>
    <row r="292" spans="1:12" s="295" customFormat="1" ht="15.6" x14ac:dyDescent="0.3">
      <c r="A292" s="416" t="s">
        <v>235</v>
      </c>
      <c r="B292" s="417" t="s">
        <v>235</v>
      </c>
      <c r="C292" s="434" t="s">
        <v>235</v>
      </c>
      <c r="D292" s="434" t="s">
        <v>235</v>
      </c>
      <c r="E292" s="436" t="s">
        <v>235</v>
      </c>
      <c r="F292" s="434" t="s">
        <v>235</v>
      </c>
      <c r="G292" s="434" t="s">
        <v>235</v>
      </c>
      <c r="H292" s="417" t="s">
        <v>235</v>
      </c>
      <c r="I292" s="418">
        <v>137369369.22</v>
      </c>
      <c r="J292" s="418">
        <v>135477148.84</v>
      </c>
      <c r="K292" s="418">
        <v>135491827.31999999</v>
      </c>
      <c r="L292" s="419">
        <v>63</v>
      </c>
    </row>
    <row r="293" spans="1:12" s="295" customFormat="1" ht="15.6" x14ac:dyDescent="0.3">
      <c r="A293" s="416" t="s">
        <v>133</v>
      </c>
      <c r="B293" s="417"/>
      <c r="C293" s="434"/>
      <c r="D293" s="434"/>
      <c r="E293" s="436"/>
      <c r="F293" s="434"/>
      <c r="G293" s="434"/>
      <c r="H293" s="417"/>
      <c r="I293" s="418"/>
      <c r="J293" s="418"/>
      <c r="K293" s="418"/>
      <c r="L293" s="419"/>
    </row>
    <row r="294" spans="1:12" s="295" customFormat="1" ht="15.6" x14ac:dyDescent="0.25">
      <c r="A294" s="412" t="s">
        <v>422</v>
      </c>
      <c r="B294" s="413" t="s">
        <v>219</v>
      </c>
      <c r="C294" s="433">
        <v>100</v>
      </c>
      <c r="D294" s="433">
        <v>1.9824999999999999</v>
      </c>
      <c r="E294" s="435" t="s">
        <v>423</v>
      </c>
      <c r="F294" s="433">
        <v>1.9824999999999999</v>
      </c>
      <c r="G294" s="433">
        <v>1.9999470832277999</v>
      </c>
      <c r="H294" s="413" t="s">
        <v>221</v>
      </c>
      <c r="I294" s="414">
        <v>4009251.67</v>
      </c>
      <c r="J294" s="414">
        <v>4000000</v>
      </c>
      <c r="K294" s="414">
        <v>4000000</v>
      </c>
      <c r="L294" s="415">
        <v>1</v>
      </c>
    </row>
    <row r="295" spans="1:12" s="295" customFormat="1" ht="15.6" x14ac:dyDescent="0.25">
      <c r="A295" s="412" t="s">
        <v>422</v>
      </c>
      <c r="B295" s="413" t="s">
        <v>219</v>
      </c>
      <c r="C295" s="433">
        <v>100</v>
      </c>
      <c r="D295" s="433">
        <v>2.7317</v>
      </c>
      <c r="E295" s="435" t="s">
        <v>424</v>
      </c>
      <c r="F295" s="433">
        <v>2.7317</v>
      </c>
      <c r="G295" s="433">
        <v>2.7499372187536002</v>
      </c>
      <c r="H295" s="413" t="s">
        <v>221</v>
      </c>
      <c r="I295" s="414">
        <v>10139620.220000001</v>
      </c>
      <c r="J295" s="414">
        <v>10000000</v>
      </c>
      <c r="K295" s="414">
        <v>10000000</v>
      </c>
      <c r="L295" s="415">
        <v>1</v>
      </c>
    </row>
    <row r="296" spans="1:12" s="295" customFormat="1" ht="15.6" x14ac:dyDescent="0.25">
      <c r="A296" s="412" t="s">
        <v>422</v>
      </c>
      <c r="B296" s="413" t="s">
        <v>219</v>
      </c>
      <c r="C296" s="433">
        <v>100</v>
      </c>
      <c r="D296" s="433">
        <v>6.75</v>
      </c>
      <c r="E296" s="435" t="s">
        <v>378</v>
      </c>
      <c r="F296" s="433">
        <v>6.75</v>
      </c>
      <c r="G296" s="433">
        <v>6.7475250496498997</v>
      </c>
      <c r="H296" s="413" t="s">
        <v>221</v>
      </c>
      <c r="I296" s="414">
        <v>267062.5</v>
      </c>
      <c r="J296" s="414">
        <v>250000</v>
      </c>
      <c r="K296" s="414">
        <v>250000</v>
      </c>
      <c r="L296" s="415">
        <v>1</v>
      </c>
    </row>
    <row r="297" spans="1:12" s="295" customFormat="1" ht="15.6" x14ac:dyDescent="0.25">
      <c r="A297" s="412" t="s">
        <v>422</v>
      </c>
      <c r="B297" s="413" t="s">
        <v>219</v>
      </c>
      <c r="C297" s="433">
        <v>100</v>
      </c>
      <c r="D297" s="433">
        <v>7</v>
      </c>
      <c r="E297" s="435" t="s">
        <v>425</v>
      </c>
      <c r="F297" s="433">
        <v>7</v>
      </c>
      <c r="G297" s="433">
        <v>7.1141573198595003</v>
      </c>
      <c r="H297" s="413" t="s">
        <v>221</v>
      </c>
      <c r="I297" s="414">
        <v>3112000</v>
      </c>
      <c r="J297" s="414">
        <v>3000000</v>
      </c>
      <c r="K297" s="414">
        <v>3000000</v>
      </c>
      <c r="L297" s="415">
        <v>2</v>
      </c>
    </row>
    <row r="298" spans="1:12" s="295" customFormat="1" ht="15.6" x14ac:dyDescent="0.25">
      <c r="A298" s="412" t="s">
        <v>422</v>
      </c>
      <c r="B298" s="413" t="s">
        <v>219</v>
      </c>
      <c r="C298" s="433">
        <v>100</v>
      </c>
      <c r="D298" s="433">
        <v>7.15</v>
      </c>
      <c r="E298" s="435" t="s">
        <v>426</v>
      </c>
      <c r="F298" s="433">
        <v>7.15</v>
      </c>
      <c r="G298" s="433">
        <v>7.1493063960174998</v>
      </c>
      <c r="H298" s="413" t="s">
        <v>221</v>
      </c>
      <c r="I298" s="414">
        <v>2143397.2200000002</v>
      </c>
      <c r="J298" s="414">
        <v>2000000</v>
      </c>
      <c r="K298" s="414">
        <v>2000000</v>
      </c>
      <c r="L298" s="415">
        <v>2</v>
      </c>
    </row>
    <row r="299" spans="1:12" s="295" customFormat="1" ht="15.6" x14ac:dyDescent="0.25">
      <c r="A299" s="412" t="s">
        <v>422</v>
      </c>
      <c r="B299" s="413" t="s">
        <v>219</v>
      </c>
      <c r="C299" s="433">
        <v>100</v>
      </c>
      <c r="D299" s="433">
        <v>7.15</v>
      </c>
      <c r="E299" s="435" t="s">
        <v>410</v>
      </c>
      <c r="F299" s="433">
        <v>7.15</v>
      </c>
      <c r="G299" s="433">
        <v>7.1465337477953996</v>
      </c>
      <c r="H299" s="413" t="s">
        <v>221</v>
      </c>
      <c r="I299" s="414">
        <v>3217479.17</v>
      </c>
      <c r="J299" s="414">
        <v>3000000</v>
      </c>
      <c r="K299" s="414">
        <v>3000000</v>
      </c>
      <c r="L299" s="415">
        <v>2</v>
      </c>
    </row>
    <row r="300" spans="1:12" s="295" customFormat="1" ht="15.6" x14ac:dyDescent="0.25">
      <c r="A300" s="412" t="s">
        <v>422</v>
      </c>
      <c r="B300" s="413" t="s">
        <v>219</v>
      </c>
      <c r="C300" s="433">
        <v>100</v>
      </c>
      <c r="D300" s="433">
        <v>7.25</v>
      </c>
      <c r="E300" s="435" t="s">
        <v>377</v>
      </c>
      <c r="F300" s="433">
        <v>7.25</v>
      </c>
      <c r="G300" s="433">
        <v>7.3806588301053004</v>
      </c>
      <c r="H300" s="413" t="s">
        <v>221</v>
      </c>
      <c r="I300" s="414">
        <v>3109354.17</v>
      </c>
      <c r="J300" s="414">
        <v>3000000</v>
      </c>
      <c r="K300" s="414">
        <v>3000000</v>
      </c>
      <c r="L300" s="415">
        <v>1</v>
      </c>
    </row>
    <row r="301" spans="1:12" s="295" customFormat="1" ht="15.6" x14ac:dyDescent="0.25">
      <c r="A301" s="412" t="s">
        <v>422</v>
      </c>
      <c r="B301" s="413" t="s">
        <v>219</v>
      </c>
      <c r="C301" s="433">
        <v>100</v>
      </c>
      <c r="D301" s="433">
        <v>7.35</v>
      </c>
      <c r="E301" s="435" t="s">
        <v>427</v>
      </c>
      <c r="F301" s="433">
        <v>7.35</v>
      </c>
      <c r="G301" s="433">
        <v>7.3456079886156997</v>
      </c>
      <c r="H301" s="413" t="s">
        <v>221</v>
      </c>
      <c r="I301" s="414">
        <v>3761537.5</v>
      </c>
      <c r="J301" s="414">
        <v>3500000</v>
      </c>
      <c r="K301" s="414">
        <v>3500000</v>
      </c>
      <c r="L301" s="415">
        <v>2</v>
      </c>
    </row>
    <row r="302" spans="1:12" s="295" customFormat="1" ht="15.6" x14ac:dyDescent="0.25">
      <c r="A302" s="412" t="s">
        <v>422</v>
      </c>
      <c r="B302" s="413" t="s">
        <v>219</v>
      </c>
      <c r="C302" s="433">
        <v>100</v>
      </c>
      <c r="D302" s="433">
        <v>7.35</v>
      </c>
      <c r="E302" s="435" t="s">
        <v>428</v>
      </c>
      <c r="F302" s="433">
        <v>7.35</v>
      </c>
      <c r="G302" s="433">
        <v>7.3426838094585003</v>
      </c>
      <c r="H302" s="413" t="s">
        <v>221</v>
      </c>
      <c r="I302" s="414">
        <v>2688854.17</v>
      </c>
      <c r="J302" s="414">
        <v>2500000</v>
      </c>
      <c r="K302" s="414">
        <v>2500000</v>
      </c>
      <c r="L302" s="415">
        <v>1</v>
      </c>
    </row>
    <row r="303" spans="1:12" s="295" customFormat="1" ht="15.6" x14ac:dyDescent="0.25">
      <c r="A303" s="412" t="s">
        <v>429</v>
      </c>
      <c r="B303" s="413" t="s">
        <v>219</v>
      </c>
      <c r="C303" s="433">
        <v>100</v>
      </c>
      <c r="D303" s="433">
        <v>6.7</v>
      </c>
      <c r="E303" s="435" t="s">
        <v>426</v>
      </c>
      <c r="F303" s="433">
        <v>6.7</v>
      </c>
      <c r="G303" s="433">
        <v>6.6993900765322003</v>
      </c>
      <c r="H303" s="413" t="s">
        <v>221</v>
      </c>
      <c r="I303" s="414">
        <v>2134372.2200000002</v>
      </c>
      <c r="J303" s="414">
        <v>2000000</v>
      </c>
      <c r="K303" s="414">
        <v>2000000</v>
      </c>
      <c r="L303" s="415">
        <v>1</v>
      </c>
    </row>
    <row r="304" spans="1:12" s="295" customFormat="1" ht="15.6" x14ac:dyDescent="0.25">
      <c r="A304" s="412" t="s">
        <v>429</v>
      </c>
      <c r="B304" s="413" t="s">
        <v>219</v>
      </c>
      <c r="C304" s="433">
        <v>100.0425</v>
      </c>
      <c r="D304" s="433">
        <v>8.5</v>
      </c>
      <c r="E304" s="435" t="s">
        <v>430</v>
      </c>
      <c r="F304" s="433">
        <v>8</v>
      </c>
      <c r="G304" s="433">
        <v>8.1847319966692993</v>
      </c>
      <c r="H304" s="413" t="s">
        <v>221</v>
      </c>
      <c r="I304" s="414">
        <v>108570.83</v>
      </c>
      <c r="J304" s="414">
        <v>100000</v>
      </c>
      <c r="K304" s="414">
        <v>100042.47</v>
      </c>
      <c r="L304" s="415">
        <v>1</v>
      </c>
    </row>
    <row r="305" spans="1:12" s="295" customFormat="1" ht="15.6" x14ac:dyDescent="0.25">
      <c r="A305" s="412" t="s">
        <v>429</v>
      </c>
      <c r="B305" s="413" t="s">
        <v>219</v>
      </c>
      <c r="C305" s="433">
        <v>100.1378</v>
      </c>
      <c r="D305" s="433">
        <v>8.5</v>
      </c>
      <c r="E305" s="435" t="s">
        <v>431</v>
      </c>
      <c r="F305" s="433">
        <v>8</v>
      </c>
      <c r="G305" s="433">
        <v>8.1228174167974991</v>
      </c>
      <c r="H305" s="413" t="s">
        <v>221</v>
      </c>
      <c r="I305" s="414">
        <v>949581.6</v>
      </c>
      <c r="J305" s="414">
        <v>875000</v>
      </c>
      <c r="K305" s="414">
        <v>876206.06</v>
      </c>
      <c r="L305" s="415">
        <v>1</v>
      </c>
    </row>
    <row r="306" spans="1:12" s="295" customFormat="1" ht="15.6" x14ac:dyDescent="0.3">
      <c r="A306" s="416" t="s">
        <v>235</v>
      </c>
      <c r="B306" s="417" t="s">
        <v>235</v>
      </c>
      <c r="C306" s="434" t="s">
        <v>235</v>
      </c>
      <c r="D306" s="434" t="s">
        <v>235</v>
      </c>
      <c r="E306" s="436" t="s">
        <v>235</v>
      </c>
      <c r="F306" s="434" t="s">
        <v>235</v>
      </c>
      <c r="G306" s="434" t="s">
        <v>235</v>
      </c>
      <c r="H306" s="417" t="s">
        <v>235</v>
      </c>
      <c r="I306" s="418">
        <v>35641081.270000003</v>
      </c>
      <c r="J306" s="418">
        <v>34225000</v>
      </c>
      <c r="K306" s="418">
        <v>34226248.530000001</v>
      </c>
      <c r="L306" s="419">
        <v>16</v>
      </c>
    </row>
    <row r="307" spans="1:12" s="295" customFormat="1" ht="15.6" x14ac:dyDescent="0.3">
      <c r="A307" s="416" t="s">
        <v>134</v>
      </c>
      <c r="B307" s="417"/>
      <c r="C307" s="434"/>
      <c r="D307" s="434"/>
      <c r="E307" s="436"/>
      <c r="F307" s="434"/>
      <c r="G307" s="434"/>
      <c r="H307" s="417"/>
      <c r="I307" s="418"/>
      <c r="J307" s="418"/>
      <c r="K307" s="418"/>
      <c r="L307" s="419"/>
    </row>
    <row r="308" spans="1:12" s="295" customFormat="1" ht="15.6" x14ac:dyDescent="0.25">
      <c r="A308" s="412" t="s">
        <v>236</v>
      </c>
      <c r="B308" s="413" t="s">
        <v>219</v>
      </c>
      <c r="C308" s="433">
        <v>96.256399999999999</v>
      </c>
      <c r="D308" s="433"/>
      <c r="E308" s="435" t="s">
        <v>224</v>
      </c>
      <c r="F308" s="433">
        <v>3.9</v>
      </c>
      <c r="G308" s="433">
        <v>3.9002085708342</v>
      </c>
      <c r="H308" s="413" t="s">
        <v>221</v>
      </c>
      <c r="I308" s="414">
        <v>60000</v>
      </c>
      <c r="J308" s="414">
        <v>60000</v>
      </c>
      <c r="K308" s="414">
        <v>57753.86</v>
      </c>
      <c r="L308" s="415">
        <v>1</v>
      </c>
    </row>
    <row r="309" spans="1:12" s="295" customFormat="1" ht="15.6" x14ac:dyDescent="0.25">
      <c r="A309" s="412" t="s">
        <v>236</v>
      </c>
      <c r="B309" s="413" t="s">
        <v>219</v>
      </c>
      <c r="C309" s="433">
        <v>96.266499999999994</v>
      </c>
      <c r="D309" s="433"/>
      <c r="E309" s="435" t="s">
        <v>432</v>
      </c>
      <c r="F309" s="433">
        <v>3.9</v>
      </c>
      <c r="G309" s="433">
        <v>3.9004171711805999</v>
      </c>
      <c r="H309" s="413" t="s">
        <v>221</v>
      </c>
      <c r="I309" s="414">
        <v>20000</v>
      </c>
      <c r="J309" s="414">
        <v>20000</v>
      </c>
      <c r="K309" s="414">
        <v>19253.29</v>
      </c>
      <c r="L309" s="415">
        <v>1</v>
      </c>
    </row>
    <row r="310" spans="1:12" s="295" customFormat="1" ht="15.6" x14ac:dyDescent="0.25">
      <c r="A310" s="412" t="s">
        <v>236</v>
      </c>
      <c r="B310" s="413" t="s">
        <v>219</v>
      </c>
      <c r="C310" s="433">
        <v>96.276499999999999</v>
      </c>
      <c r="D310" s="433"/>
      <c r="E310" s="435" t="s">
        <v>433</v>
      </c>
      <c r="F310" s="433">
        <v>3.9</v>
      </c>
      <c r="G310" s="433">
        <v>3.9006258010461998</v>
      </c>
      <c r="H310" s="413" t="s">
        <v>221</v>
      </c>
      <c r="I310" s="414">
        <v>20000</v>
      </c>
      <c r="J310" s="414">
        <v>20000</v>
      </c>
      <c r="K310" s="414">
        <v>19255.3</v>
      </c>
      <c r="L310" s="415">
        <v>1</v>
      </c>
    </row>
    <row r="311" spans="1:12" s="295" customFormat="1" ht="15.6" x14ac:dyDescent="0.25">
      <c r="A311" s="412" t="s">
        <v>236</v>
      </c>
      <c r="B311" s="413" t="s">
        <v>219</v>
      </c>
      <c r="C311" s="433">
        <v>97.075599999999994</v>
      </c>
      <c r="D311" s="433"/>
      <c r="E311" s="435" t="s">
        <v>434</v>
      </c>
      <c r="F311" s="433">
        <v>4.5</v>
      </c>
      <c r="G311" s="433">
        <v>4.5333005184925996</v>
      </c>
      <c r="H311" s="413" t="s">
        <v>221</v>
      </c>
      <c r="I311" s="414">
        <v>603799.49</v>
      </c>
      <c r="J311" s="414">
        <v>603799.49</v>
      </c>
      <c r="K311" s="414">
        <v>586141.96</v>
      </c>
      <c r="L311" s="415">
        <v>1</v>
      </c>
    </row>
    <row r="312" spans="1:12" s="295" customFormat="1" ht="15.6" x14ac:dyDescent="0.25">
      <c r="A312" s="412" t="s">
        <v>236</v>
      </c>
      <c r="B312" s="413" t="s">
        <v>219</v>
      </c>
      <c r="C312" s="433">
        <v>98.310199999999995</v>
      </c>
      <c r="D312" s="433"/>
      <c r="E312" s="435" t="s">
        <v>388</v>
      </c>
      <c r="F312" s="433">
        <v>3.4</v>
      </c>
      <c r="G312" s="433">
        <v>3.4285753057616999</v>
      </c>
      <c r="H312" s="413" t="s">
        <v>221</v>
      </c>
      <c r="I312" s="414">
        <v>8310000</v>
      </c>
      <c r="J312" s="414">
        <v>8310000</v>
      </c>
      <c r="K312" s="414">
        <v>8169574.0899999999</v>
      </c>
      <c r="L312" s="415">
        <v>4</v>
      </c>
    </row>
    <row r="313" spans="1:12" s="295" customFormat="1" ht="15.6" x14ac:dyDescent="0.25">
      <c r="A313" s="412" t="s">
        <v>236</v>
      </c>
      <c r="B313" s="413" t="s">
        <v>219</v>
      </c>
      <c r="C313" s="433">
        <v>98.818299999999994</v>
      </c>
      <c r="D313" s="433"/>
      <c r="E313" s="435" t="s">
        <v>435</v>
      </c>
      <c r="F313" s="433">
        <v>3.5</v>
      </c>
      <c r="G313" s="433">
        <v>3.5404718549380001</v>
      </c>
      <c r="H313" s="413" t="s">
        <v>221</v>
      </c>
      <c r="I313" s="414">
        <v>9000000</v>
      </c>
      <c r="J313" s="414">
        <v>9000000</v>
      </c>
      <c r="K313" s="414">
        <v>8893646.8100000005</v>
      </c>
      <c r="L313" s="415">
        <v>1</v>
      </c>
    </row>
    <row r="314" spans="1:12" s="295" customFormat="1" ht="15.6" x14ac:dyDescent="0.25">
      <c r="A314" s="412" t="s">
        <v>236</v>
      </c>
      <c r="B314" s="413" t="s">
        <v>219</v>
      </c>
      <c r="C314" s="433">
        <v>99.272300000000001</v>
      </c>
      <c r="D314" s="433"/>
      <c r="E314" s="435" t="s">
        <v>387</v>
      </c>
      <c r="F314" s="433">
        <v>2.9</v>
      </c>
      <c r="G314" s="433">
        <v>2.9315711368363</v>
      </c>
      <c r="H314" s="413" t="s">
        <v>221</v>
      </c>
      <c r="I314" s="414">
        <v>1950000</v>
      </c>
      <c r="J314" s="414">
        <v>1950000</v>
      </c>
      <c r="K314" s="414">
        <v>1935809.46</v>
      </c>
      <c r="L314" s="415">
        <v>5</v>
      </c>
    </row>
    <row r="315" spans="1:12" s="295" customFormat="1" ht="15.6" x14ac:dyDescent="0.25">
      <c r="A315" s="412" t="s">
        <v>236</v>
      </c>
      <c r="B315" s="413" t="s">
        <v>219</v>
      </c>
      <c r="C315" s="433">
        <v>99.280199999999994</v>
      </c>
      <c r="D315" s="433"/>
      <c r="E315" s="435" t="s">
        <v>436</v>
      </c>
      <c r="F315" s="433">
        <v>2.9</v>
      </c>
      <c r="G315" s="433">
        <v>2.9316902075316</v>
      </c>
      <c r="H315" s="413" t="s">
        <v>221</v>
      </c>
      <c r="I315" s="414">
        <v>32000000</v>
      </c>
      <c r="J315" s="414">
        <v>32000000</v>
      </c>
      <c r="K315" s="414">
        <v>31769669.879999999</v>
      </c>
      <c r="L315" s="415">
        <v>5</v>
      </c>
    </row>
    <row r="316" spans="1:12" s="295" customFormat="1" ht="15.6" x14ac:dyDescent="0.25">
      <c r="A316" s="412" t="s">
        <v>236</v>
      </c>
      <c r="B316" s="413" t="s">
        <v>219</v>
      </c>
      <c r="C316" s="433">
        <v>99.552999999999997</v>
      </c>
      <c r="D316" s="433"/>
      <c r="E316" s="435" t="s">
        <v>437</v>
      </c>
      <c r="F316" s="433">
        <v>2.65</v>
      </c>
      <c r="G316" s="433">
        <v>2.6793337434582001</v>
      </c>
      <c r="H316" s="413" t="s">
        <v>221</v>
      </c>
      <c r="I316" s="414">
        <v>1000000</v>
      </c>
      <c r="J316" s="414">
        <v>1000000</v>
      </c>
      <c r="K316" s="414">
        <v>995529.79</v>
      </c>
      <c r="L316" s="415">
        <v>1</v>
      </c>
    </row>
    <row r="317" spans="1:12" s="295" customFormat="1" ht="15.6" x14ac:dyDescent="0.25">
      <c r="A317" s="412" t="s">
        <v>236</v>
      </c>
      <c r="B317" s="413" t="s">
        <v>219</v>
      </c>
      <c r="C317" s="433">
        <v>99.560299999999998</v>
      </c>
      <c r="D317" s="433"/>
      <c r="E317" s="435" t="s">
        <v>438</v>
      </c>
      <c r="F317" s="433">
        <v>2.65</v>
      </c>
      <c r="G317" s="433">
        <v>2.6794332997997001</v>
      </c>
      <c r="H317" s="413" t="s">
        <v>221</v>
      </c>
      <c r="I317" s="414">
        <v>1500000</v>
      </c>
      <c r="J317" s="414">
        <v>1500000</v>
      </c>
      <c r="K317" s="414">
        <v>1493404.13</v>
      </c>
      <c r="L317" s="415">
        <v>2</v>
      </c>
    </row>
    <row r="318" spans="1:12" s="295" customFormat="1" ht="15.6" x14ac:dyDescent="0.25">
      <c r="A318" s="412" t="s">
        <v>236</v>
      </c>
      <c r="B318" s="413" t="s">
        <v>219</v>
      </c>
      <c r="C318" s="433">
        <v>99.788899999999998</v>
      </c>
      <c r="D318" s="433"/>
      <c r="E318" s="435" t="s">
        <v>398</v>
      </c>
      <c r="F318" s="433">
        <v>2.38</v>
      </c>
      <c r="G318" s="433">
        <v>2.405973547316</v>
      </c>
      <c r="H318" s="413" t="s">
        <v>221</v>
      </c>
      <c r="I318" s="414">
        <v>500000</v>
      </c>
      <c r="J318" s="414">
        <v>500000</v>
      </c>
      <c r="K318" s="414">
        <v>498944.46</v>
      </c>
      <c r="L318" s="415">
        <v>1</v>
      </c>
    </row>
    <row r="319" spans="1:12" s="295" customFormat="1" ht="15.6" x14ac:dyDescent="0.25">
      <c r="A319" s="412" t="s">
        <v>236</v>
      </c>
      <c r="B319" s="413" t="s">
        <v>219</v>
      </c>
      <c r="C319" s="433">
        <v>99.802099999999996</v>
      </c>
      <c r="D319" s="433"/>
      <c r="E319" s="435" t="s">
        <v>401</v>
      </c>
      <c r="F319" s="433">
        <v>2.38</v>
      </c>
      <c r="G319" s="433">
        <v>2.4061342382622999</v>
      </c>
      <c r="H319" s="413" t="s">
        <v>221</v>
      </c>
      <c r="I319" s="414">
        <v>1000000</v>
      </c>
      <c r="J319" s="414">
        <v>1000000</v>
      </c>
      <c r="K319" s="414">
        <v>998020.59</v>
      </c>
      <c r="L319" s="415">
        <v>1</v>
      </c>
    </row>
    <row r="320" spans="1:12" s="295" customFormat="1" ht="15.6" x14ac:dyDescent="0.25">
      <c r="A320" s="412" t="s">
        <v>236</v>
      </c>
      <c r="B320" s="413" t="s">
        <v>219</v>
      </c>
      <c r="C320" s="433">
        <v>99.872699999999995</v>
      </c>
      <c r="D320" s="433"/>
      <c r="E320" s="435" t="s">
        <v>439</v>
      </c>
      <c r="F320" s="433">
        <v>1.7</v>
      </c>
      <c r="G320" s="433">
        <v>1.7134308433304</v>
      </c>
      <c r="H320" s="413" t="s">
        <v>221</v>
      </c>
      <c r="I320" s="414">
        <v>500000</v>
      </c>
      <c r="J320" s="414">
        <v>500000</v>
      </c>
      <c r="K320" s="414">
        <v>499363.31</v>
      </c>
      <c r="L320" s="415">
        <v>1</v>
      </c>
    </row>
    <row r="321" spans="1:12" s="295" customFormat="1" ht="15.6" x14ac:dyDescent="0.3">
      <c r="A321" s="416" t="s">
        <v>235</v>
      </c>
      <c r="B321" s="417" t="s">
        <v>235</v>
      </c>
      <c r="C321" s="434" t="s">
        <v>235</v>
      </c>
      <c r="D321" s="434" t="s">
        <v>235</v>
      </c>
      <c r="E321" s="436" t="s">
        <v>235</v>
      </c>
      <c r="F321" s="434" t="s">
        <v>235</v>
      </c>
      <c r="G321" s="434" t="s">
        <v>235</v>
      </c>
      <c r="H321" s="417" t="s">
        <v>235</v>
      </c>
      <c r="I321" s="418">
        <v>56463799.490000002</v>
      </c>
      <c r="J321" s="418">
        <v>56463799.490000002</v>
      </c>
      <c r="K321" s="418">
        <v>55936366.93</v>
      </c>
      <c r="L321" s="419">
        <v>25</v>
      </c>
    </row>
    <row r="322" spans="1:12" s="295" customFormat="1" ht="15.6" x14ac:dyDescent="0.3">
      <c r="A322" s="416" t="s">
        <v>202</v>
      </c>
      <c r="B322" s="417"/>
      <c r="C322" s="434"/>
      <c r="D322" s="434"/>
      <c r="E322" s="436"/>
      <c r="F322" s="434"/>
      <c r="G322" s="434"/>
      <c r="H322" s="417"/>
      <c r="I322" s="418"/>
      <c r="J322" s="418"/>
      <c r="K322" s="418"/>
      <c r="L322" s="419"/>
    </row>
    <row r="323" spans="1:12" s="295" customFormat="1" ht="15.6" x14ac:dyDescent="0.25">
      <c r="A323" s="412" t="s">
        <v>440</v>
      </c>
      <c r="B323" s="413" t="s">
        <v>219</v>
      </c>
      <c r="C323" s="433">
        <v>100</v>
      </c>
      <c r="D323" s="433">
        <v>2.4817999999999998</v>
      </c>
      <c r="E323" s="435" t="s">
        <v>441</v>
      </c>
      <c r="F323" s="433">
        <v>2.4817999999999998</v>
      </c>
      <c r="G323" s="433">
        <v>2.5000489519786999</v>
      </c>
      <c r="H323" s="413" t="s">
        <v>221</v>
      </c>
      <c r="I323" s="414">
        <v>303040.21000000002</v>
      </c>
      <c r="J323" s="414">
        <v>300000</v>
      </c>
      <c r="K323" s="414">
        <v>300000</v>
      </c>
      <c r="L323" s="415">
        <v>1</v>
      </c>
    </row>
    <row r="324" spans="1:12" s="295" customFormat="1" ht="15.6" x14ac:dyDescent="0.25">
      <c r="A324" s="412" t="s">
        <v>440</v>
      </c>
      <c r="B324" s="413" t="s">
        <v>219</v>
      </c>
      <c r="C324" s="433">
        <v>100</v>
      </c>
      <c r="D324" s="433">
        <v>8</v>
      </c>
      <c r="E324" s="435" t="s">
        <v>377</v>
      </c>
      <c r="F324" s="433">
        <v>8</v>
      </c>
      <c r="G324" s="433">
        <v>8.1590877749429005</v>
      </c>
      <c r="H324" s="413" t="s">
        <v>221</v>
      </c>
      <c r="I324" s="414">
        <v>260055.56</v>
      </c>
      <c r="J324" s="414">
        <v>250000</v>
      </c>
      <c r="K324" s="414">
        <v>250000</v>
      </c>
      <c r="L324" s="415">
        <v>1</v>
      </c>
    </row>
    <row r="325" spans="1:12" s="295" customFormat="1" ht="15.6" x14ac:dyDescent="0.25">
      <c r="A325" s="412" t="s">
        <v>440</v>
      </c>
      <c r="B325" s="413" t="s">
        <v>219</v>
      </c>
      <c r="C325" s="433">
        <v>100</v>
      </c>
      <c r="D325" s="433">
        <v>8.5</v>
      </c>
      <c r="E325" s="435" t="s">
        <v>378</v>
      </c>
      <c r="F325" s="433">
        <v>8.5</v>
      </c>
      <c r="G325" s="433">
        <v>8.4960975879822005</v>
      </c>
      <c r="H325" s="413" t="s">
        <v>221</v>
      </c>
      <c r="I325" s="414">
        <v>169407.33</v>
      </c>
      <c r="J325" s="414">
        <v>156000</v>
      </c>
      <c r="K325" s="414">
        <v>156000</v>
      </c>
      <c r="L325" s="415">
        <v>1</v>
      </c>
    </row>
    <row r="326" spans="1:12" s="295" customFormat="1" ht="15.6" x14ac:dyDescent="0.3">
      <c r="A326" s="416" t="s">
        <v>235</v>
      </c>
      <c r="B326" s="417" t="s">
        <v>235</v>
      </c>
      <c r="C326" s="434" t="s">
        <v>235</v>
      </c>
      <c r="D326" s="434" t="s">
        <v>235</v>
      </c>
      <c r="E326" s="436" t="s">
        <v>235</v>
      </c>
      <c r="F326" s="434" t="s">
        <v>235</v>
      </c>
      <c r="G326" s="434" t="s">
        <v>235</v>
      </c>
      <c r="H326" s="417" t="s">
        <v>235</v>
      </c>
      <c r="I326" s="418">
        <v>732503.1</v>
      </c>
      <c r="J326" s="418">
        <v>706000</v>
      </c>
      <c r="K326" s="418">
        <v>706000</v>
      </c>
      <c r="L326" s="419">
        <v>3</v>
      </c>
    </row>
    <row r="327" spans="1:12" s="295" customFormat="1" ht="15.6" x14ac:dyDescent="0.3">
      <c r="A327" s="416" t="s">
        <v>135</v>
      </c>
      <c r="B327" s="417"/>
      <c r="C327" s="434"/>
      <c r="D327" s="434"/>
      <c r="E327" s="436"/>
      <c r="F327" s="434"/>
      <c r="G327" s="434"/>
      <c r="H327" s="417"/>
      <c r="I327" s="418"/>
      <c r="J327" s="418"/>
      <c r="K327" s="418"/>
      <c r="L327" s="419"/>
    </row>
    <row r="328" spans="1:12" s="295" customFormat="1" ht="15.6" x14ac:dyDescent="0.25">
      <c r="A328" s="412" t="s">
        <v>442</v>
      </c>
      <c r="B328" s="413" t="s">
        <v>219</v>
      </c>
      <c r="C328" s="433">
        <v>100</v>
      </c>
      <c r="D328" s="433">
        <v>1.9822</v>
      </c>
      <c r="E328" s="435" t="s">
        <v>443</v>
      </c>
      <c r="F328" s="433">
        <v>1.9822</v>
      </c>
      <c r="G328" s="433">
        <v>2.0000303280336</v>
      </c>
      <c r="H328" s="413" t="s">
        <v>221</v>
      </c>
      <c r="I328" s="414">
        <v>9518307.8200000003</v>
      </c>
      <c r="J328" s="414">
        <v>9500000</v>
      </c>
      <c r="K328" s="414">
        <v>9500000</v>
      </c>
      <c r="L328" s="415">
        <v>2</v>
      </c>
    </row>
    <row r="329" spans="1:12" s="295" customFormat="1" ht="15.6" x14ac:dyDescent="0.25">
      <c r="A329" s="412" t="s">
        <v>442</v>
      </c>
      <c r="B329" s="413" t="s">
        <v>219</v>
      </c>
      <c r="C329" s="433">
        <v>100</v>
      </c>
      <c r="D329" s="433">
        <v>1.9822</v>
      </c>
      <c r="E329" s="435" t="s">
        <v>444</v>
      </c>
      <c r="F329" s="433">
        <v>1.9822</v>
      </c>
      <c r="G329" s="433">
        <v>1.9999748102943999</v>
      </c>
      <c r="H329" s="413" t="s">
        <v>221</v>
      </c>
      <c r="I329" s="414">
        <v>11172101.529999999</v>
      </c>
      <c r="J329" s="414">
        <v>11150000</v>
      </c>
      <c r="K329" s="414">
        <v>11150000</v>
      </c>
      <c r="L329" s="415">
        <v>5</v>
      </c>
    </row>
    <row r="330" spans="1:12" s="295" customFormat="1" ht="15.6" x14ac:dyDescent="0.25">
      <c r="A330" s="412" t="s">
        <v>442</v>
      </c>
      <c r="B330" s="413" t="s">
        <v>219</v>
      </c>
      <c r="C330" s="433">
        <v>100</v>
      </c>
      <c r="D330" s="433">
        <v>2.4775999999999998</v>
      </c>
      <c r="E330" s="435" t="s">
        <v>445</v>
      </c>
      <c r="F330" s="433">
        <v>2.4775999999999998</v>
      </c>
      <c r="G330" s="433">
        <v>2.5000214605464999</v>
      </c>
      <c r="H330" s="413" t="s">
        <v>221</v>
      </c>
      <c r="I330" s="414">
        <v>3130975.63</v>
      </c>
      <c r="J330" s="414">
        <v>3110000</v>
      </c>
      <c r="K330" s="414">
        <v>3110000</v>
      </c>
      <c r="L330" s="415">
        <v>2</v>
      </c>
    </row>
    <row r="331" spans="1:12" s="295" customFormat="1" ht="15.6" x14ac:dyDescent="0.25">
      <c r="A331" s="412" t="s">
        <v>442</v>
      </c>
      <c r="B331" s="413" t="s">
        <v>219</v>
      </c>
      <c r="C331" s="433">
        <v>100</v>
      </c>
      <c r="D331" s="433">
        <v>2.7315999999999998</v>
      </c>
      <c r="E331" s="435" t="s">
        <v>388</v>
      </c>
      <c r="F331" s="433">
        <v>2.7315999999999998</v>
      </c>
      <c r="G331" s="433">
        <v>2.750044968938</v>
      </c>
      <c r="H331" s="413" t="s">
        <v>221</v>
      </c>
      <c r="I331" s="414">
        <v>811047.8</v>
      </c>
      <c r="J331" s="414">
        <v>800000</v>
      </c>
      <c r="K331" s="414">
        <v>800000</v>
      </c>
      <c r="L331" s="415">
        <v>1</v>
      </c>
    </row>
    <row r="332" spans="1:12" s="295" customFormat="1" ht="15.6" x14ac:dyDescent="0.25">
      <c r="A332" s="412" t="s">
        <v>442</v>
      </c>
      <c r="B332" s="413" t="s">
        <v>219</v>
      </c>
      <c r="C332" s="433">
        <v>100</v>
      </c>
      <c r="D332" s="433">
        <v>2.7324999999999999</v>
      </c>
      <c r="E332" s="435" t="s">
        <v>446</v>
      </c>
      <c r="F332" s="433">
        <v>2.7324999999999999</v>
      </c>
      <c r="G332" s="433">
        <v>2.7500159507988999</v>
      </c>
      <c r="H332" s="413" t="s">
        <v>221</v>
      </c>
      <c r="I332" s="414">
        <v>1420296.4</v>
      </c>
      <c r="J332" s="414">
        <v>1400000</v>
      </c>
      <c r="K332" s="414">
        <v>1400000</v>
      </c>
      <c r="L332" s="415">
        <v>1</v>
      </c>
    </row>
    <row r="333" spans="1:12" s="295" customFormat="1" ht="15.6" x14ac:dyDescent="0.25">
      <c r="A333" s="412" t="s">
        <v>442</v>
      </c>
      <c r="B333" s="413" t="s">
        <v>219</v>
      </c>
      <c r="C333" s="433">
        <v>100</v>
      </c>
      <c r="D333" s="433">
        <v>2.7330000000000001</v>
      </c>
      <c r="E333" s="435" t="s">
        <v>390</v>
      </c>
      <c r="F333" s="433">
        <v>2.7330000000000001</v>
      </c>
      <c r="G333" s="433">
        <v>2.7499996626784999</v>
      </c>
      <c r="H333" s="413" t="s">
        <v>221</v>
      </c>
      <c r="I333" s="414">
        <v>1217855.6000000001</v>
      </c>
      <c r="J333" s="414">
        <v>1200000</v>
      </c>
      <c r="K333" s="414">
        <v>1200000</v>
      </c>
      <c r="L333" s="415">
        <v>1</v>
      </c>
    </row>
    <row r="334" spans="1:12" s="295" customFormat="1" ht="15.6" x14ac:dyDescent="0.25">
      <c r="A334" s="412" t="s">
        <v>447</v>
      </c>
      <c r="B334" s="413" t="s">
        <v>219</v>
      </c>
      <c r="C334" s="433">
        <v>100</v>
      </c>
      <c r="D334" s="433">
        <v>1.5</v>
      </c>
      <c r="E334" s="435" t="s">
        <v>423</v>
      </c>
      <c r="F334" s="433">
        <v>1.5</v>
      </c>
      <c r="G334" s="433">
        <v>1.5099756867520999</v>
      </c>
      <c r="H334" s="413" t="s">
        <v>221</v>
      </c>
      <c r="I334" s="414">
        <v>40821312.5</v>
      </c>
      <c r="J334" s="414">
        <v>40750000</v>
      </c>
      <c r="K334" s="414">
        <v>40750000</v>
      </c>
      <c r="L334" s="415">
        <v>7</v>
      </c>
    </row>
    <row r="335" spans="1:12" s="295" customFormat="1" ht="15.6" x14ac:dyDescent="0.25">
      <c r="A335" s="412" t="s">
        <v>447</v>
      </c>
      <c r="B335" s="413" t="s">
        <v>219</v>
      </c>
      <c r="C335" s="433">
        <v>100</v>
      </c>
      <c r="D335" s="433">
        <v>2</v>
      </c>
      <c r="E335" s="435" t="s">
        <v>448</v>
      </c>
      <c r="F335" s="433">
        <v>2</v>
      </c>
      <c r="G335" s="433">
        <v>2.0165716700163001</v>
      </c>
      <c r="H335" s="413" t="s">
        <v>221</v>
      </c>
      <c r="I335" s="414">
        <v>8931150</v>
      </c>
      <c r="J335" s="414">
        <v>8900000</v>
      </c>
      <c r="K335" s="414">
        <v>8900000</v>
      </c>
      <c r="L335" s="415">
        <v>4</v>
      </c>
    </row>
    <row r="336" spans="1:12" s="295" customFormat="1" ht="15.6" x14ac:dyDescent="0.25">
      <c r="A336" s="412" t="s">
        <v>447</v>
      </c>
      <c r="B336" s="413" t="s">
        <v>219</v>
      </c>
      <c r="C336" s="433">
        <v>100</v>
      </c>
      <c r="D336" s="433">
        <v>2.4</v>
      </c>
      <c r="E336" s="435" t="s">
        <v>387</v>
      </c>
      <c r="F336" s="433">
        <v>2.4</v>
      </c>
      <c r="G336" s="433">
        <v>2.4216052469781002</v>
      </c>
      <c r="H336" s="413" t="s">
        <v>221</v>
      </c>
      <c r="I336" s="414">
        <v>17565924</v>
      </c>
      <c r="J336" s="414">
        <v>17460000</v>
      </c>
      <c r="K336" s="414">
        <v>17460000</v>
      </c>
      <c r="L336" s="415">
        <v>5</v>
      </c>
    </row>
    <row r="337" spans="1:12" s="295" customFormat="1" ht="15.6" x14ac:dyDescent="0.25">
      <c r="A337" s="412" t="s">
        <v>447</v>
      </c>
      <c r="B337" s="413" t="s">
        <v>219</v>
      </c>
      <c r="C337" s="433">
        <v>100</v>
      </c>
      <c r="D337" s="433">
        <v>3.25</v>
      </c>
      <c r="E337" s="435" t="s">
        <v>449</v>
      </c>
      <c r="F337" s="433">
        <v>3.25</v>
      </c>
      <c r="G337" s="433">
        <v>3.2497097594215001</v>
      </c>
      <c r="H337" s="413" t="s">
        <v>221</v>
      </c>
      <c r="I337" s="414">
        <v>2581701.39</v>
      </c>
      <c r="J337" s="414">
        <v>2500000</v>
      </c>
      <c r="K337" s="414">
        <v>2500000</v>
      </c>
      <c r="L337" s="415">
        <v>1</v>
      </c>
    </row>
    <row r="338" spans="1:12" s="295" customFormat="1" ht="15.6" x14ac:dyDescent="0.25">
      <c r="A338" s="412" t="s">
        <v>450</v>
      </c>
      <c r="B338" s="413" t="s">
        <v>219</v>
      </c>
      <c r="C338" s="433">
        <v>100</v>
      </c>
      <c r="D338" s="433">
        <v>5.6</v>
      </c>
      <c r="E338" s="435" t="s">
        <v>451</v>
      </c>
      <c r="F338" s="433">
        <v>5.6</v>
      </c>
      <c r="G338" s="433">
        <v>5.7464506178120001</v>
      </c>
      <c r="H338" s="413" t="s">
        <v>221</v>
      </c>
      <c r="I338" s="414">
        <v>5022555.5599999996</v>
      </c>
      <c r="J338" s="414">
        <v>5000000</v>
      </c>
      <c r="K338" s="414">
        <v>5000000</v>
      </c>
      <c r="L338" s="415">
        <v>1</v>
      </c>
    </row>
    <row r="339" spans="1:12" s="295" customFormat="1" ht="15.6" x14ac:dyDescent="0.25">
      <c r="A339" s="412" t="s">
        <v>450</v>
      </c>
      <c r="B339" s="413" t="s">
        <v>219</v>
      </c>
      <c r="C339" s="433">
        <v>100</v>
      </c>
      <c r="D339" s="433">
        <v>6.65</v>
      </c>
      <c r="E339" s="435" t="s">
        <v>376</v>
      </c>
      <c r="F339" s="433">
        <v>6.65</v>
      </c>
      <c r="G339" s="433">
        <v>6.8093500711742996</v>
      </c>
      <c r="H339" s="413" t="s">
        <v>221</v>
      </c>
      <c r="I339" s="414">
        <v>2038052.78</v>
      </c>
      <c r="J339" s="414">
        <v>2000000</v>
      </c>
      <c r="K339" s="414">
        <v>2000000</v>
      </c>
      <c r="L339" s="415">
        <v>1</v>
      </c>
    </row>
    <row r="340" spans="1:12" s="295" customFormat="1" ht="15.6" x14ac:dyDescent="0.25">
      <c r="A340" s="412" t="s">
        <v>450</v>
      </c>
      <c r="B340" s="413" t="s">
        <v>219</v>
      </c>
      <c r="C340" s="433">
        <v>100</v>
      </c>
      <c r="D340" s="433">
        <v>7.35</v>
      </c>
      <c r="E340" s="435" t="s">
        <v>427</v>
      </c>
      <c r="F340" s="433">
        <v>7.35</v>
      </c>
      <c r="G340" s="433">
        <v>7.3456079886156997</v>
      </c>
      <c r="H340" s="413" t="s">
        <v>221</v>
      </c>
      <c r="I340" s="414">
        <v>4298900</v>
      </c>
      <c r="J340" s="414">
        <v>4000000</v>
      </c>
      <c r="K340" s="414">
        <v>4000000</v>
      </c>
      <c r="L340" s="415">
        <v>1</v>
      </c>
    </row>
    <row r="341" spans="1:12" s="295" customFormat="1" ht="15.6" x14ac:dyDescent="0.25">
      <c r="A341" s="412" t="s">
        <v>450</v>
      </c>
      <c r="B341" s="413" t="s">
        <v>219</v>
      </c>
      <c r="C341" s="433">
        <v>100</v>
      </c>
      <c r="D341" s="433">
        <v>7.35</v>
      </c>
      <c r="E341" s="435" t="s">
        <v>428</v>
      </c>
      <c r="F341" s="433">
        <v>7.35</v>
      </c>
      <c r="G341" s="433">
        <v>7.3426838094585003</v>
      </c>
      <c r="H341" s="413" t="s">
        <v>221</v>
      </c>
      <c r="I341" s="414">
        <v>4302166.67</v>
      </c>
      <c r="J341" s="414">
        <v>4000000</v>
      </c>
      <c r="K341" s="414">
        <v>4000000</v>
      </c>
      <c r="L341" s="415">
        <v>1</v>
      </c>
    </row>
    <row r="342" spans="1:12" s="295" customFormat="1" ht="15.6" x14ac:dyDescent="0.25">
      <c r="A342" s="412" t="s">
        <v>450</v>
      </c>
      <c r="B342" s="413" t="s">
        <v>219</v>
      </c>
      <c r="C342" s="433">
        <v>100</v>
      </c>
      <c r="D342" s="433">
        <v>7.5</v>
      </c>
      <c r="E342" s="435" t="s">
        <v>452</v>
      </c>
      <c r="F342" s="433">
        <v>7.5</v>
      </c>
      <c r="G342" s="433">
        <v>7.4546180574176999</v>
      </c>
      <c r="H342" s="413" t="s">
        <v>221</v>
      </c>
      <c r="I342" s="414">
        <v>1087500</v>
      </c>
      <c r="J342" s="414">
        <v>1000000</v>
      </c>
      <c r="K342" s="414">
        <v>1000000</v>
      </c>
      <c r="L342" s="415">
        <v>1</v>
      </c>
    </row>
    <row r="343" spans="1:12" s="295" customFormat="1" ht="15.6" x14ac:dyDescent="0.25">
      <c r="A343" s="412" t="s">
        <v>450</v>
      </c>
      <c r="B343" s="413" t="s">
        <v>219</v>
      </c>
      <c r="C343" s="433">
        <v>100</v>
      </c>
      <c r="D343" s="433">
        <v>7.5</v>
      </c>
      <c r="E343" s="435" t="s">
        <v>453</v>
      </c>
      <c r="F343" s="433">
        <v>7.5</v>
      </c>
      <c r="G343" s="433">
        <v>7.4471243030284997</v>
      </c>
      <c r="H343" s="413" t="s">
        <v>221</v>
      </c>
      <c r="I343" s="414">
        <v>1634375</v>
      </c>
      <c r="J343" s="414">
        <v>1500000</v>
      </c>
      <c r="K343" s="414">
        <v>1500000</v>
      </c>
      <c r="L343" s="415">
        <v>1</v>
      </c>
    </row>
    <row r="344" spans="1:12" s="295" customFormat="1" ht="15.6" x14ac:dyDescent="0.25">
      <c r="A344" s="412" t="s">
        <v>450</v>
      </c>
      <c r="B344" s="413" t="s">
        <v>219</v>
      </c>
      <c r="C344" s="433">
        <v>100</v>
      </c>
      <c r="D344" s="433">
        <v>7.5</v>
      </c>
      <c r="E344" s="435" t="s">
        <v>454</v>
      </c>
      <c r="F344" s="433">
        <v>7.5</v>
      </c>
      <c r="G344" s="433">
        <v>7.4396502860662999</v>
      </c>
      <c r="H344" s="413" t="s">
        <v>221</v>
      </c>
      <c r="I344" s="414">
        <v>1091666.67</v>
      </c>
      <c r="J344" s="414">
        <v>1000000</v>
      </c>
      <c r="K344" s="414">
        <v>1000000</v>
      </c>
      <c r="L344" s="415">
        <v>1</v>
      </c>
    </row>
    <row r="345" spans="1:12" s="295" customFormat="1" ht="15.6" x14ac:dyDescent="0.25">
      <c r="A345" s="412" t="s">
        <v>450</v>
      </c>
      <c r="B345" s="413" t="s">
        <v>219</v>
      </c>
      <c r="C345" s="433">
        <v>100</v>
      </c>
      <c r="D345" s="433">
        <v>7.5</v>
      </c>
      <c r="E345" s="435" t="s">
        <v>455</v>
      </c>
      <c r="F345" s="433">
        <v>7.5</v>
      </c>
      <c r="G345" s="433">
        <v>7.4284760785546</v>
      </c>
      <c r="H345" s="413" t="s">
        <v>221</v>
      </c>
      <c r="I345" s="414">
        <v>1642187.5</v>
      </c>
      <c r="J345" s="414">
        <v>1500000</v>
      </c>
      <c r="K345" s="414">
        <v>1500000</v>
      </c>
      <c r="L345" s="415">
        <v>1</v>
      </c>
    </row>
    <row r="346" spans="1:12" s="295" customFormat="1" ht="15.6" x14ac:dyDescent="0.25">
      <c r="A346" s="412" t="s">
        <v>450</v>
      </c>
      <c r="B346" s="413" t="s">
        <v>219</v>
      </c>
      <c r="C346" s="433">
        <v>100.0247</v>
      </c>
      <c r="D346" s="433">
        <v>9.99</v>
      </c>
      <c r="E346" s="435" t="s">
        <v>456</v>
      </c>
      <c r="F346" s="433">
        <v>9.5</v>
      </c>
      <c r="G346" s="433">
        <v>9.7011447733981999</v>
      </c>
      <c r="H346" s="413" t="s">
        <v>221</v>
      </c>
      <c r="I346" s="414">
        <v>110184.25</v>
      </c>
      <c r="J346" s="414">
        <v>100000</v>
      </c>
      <c r="K346" s="414">
        <v>100024.74</v>
      </c>
      <c r="L346" s="415">
        <v>1</v>
      </c>
    </row>
    <row r="347" spans="1:12" s="295" customFormat="1" ht="15.6" x14ac:dyDescent="0.25">
      <c r="A347" s="412" t="s">
        <v>450</v>
      </c>
      <c r="B347" s="413" t="s">
        <v>219</v>
      </c>
      <c r="C347" s="433">
        <v>100.14490000000001</v>
      </c>
      <c r="D347" s="433">
        <v>9.99</v>
      </c>
      <c r="E347" s="435" t="s">
        <v>405</v>
      </c>
      <c r="F347" s="433">
        <v>9</v>
      </c>
      <c r="G347" s="433">
        <v>9.2585474213053001</v>
      </c>
      <c r="H347" s="413" t="s">
        <v>221</v>
      </c>
      <c r="I347" s="414">
        <v>88103</v>
      </c>
      <c r="J347" s="414">
        <v>80000</v>
      </c>
      <c r="K347" s="414">
        <v>80115.88</v>
      </c>
      <c r="L347" s="415">
        <v>1</v>
      </c>
    </row>
    <row r="348" spans="1:12" s="295" customFormat="1" ht="15.6" x14ac:dyDescent="0.3">
      <c r="A348" s="416" t="s">
        <v>235</v>
      </c>
      <c r="B348" s="417" t="s">
        <v>235</v>
      </c>
      <c r="C348" s="434" t="s">
        <v>235</v>
      </c>
      <c r="D348" s="434" t="s">
        <v>235</v>
      </c>
      <c r="E348" s="436" t="s">
        <v>235</v>
      </c>
      <c r="F348" s="434" t="s">
        <v>235</v>
      </c>
      <c r="G348" s="434" t="s">
        <v>235</v>
      </c>
      <c r="H348" s="417" t="s">
        <v>235</v>
      </c>
      <c r="I348" s="418">
        <f>SUM(I328:I347)</f>
        <v>118486364.10000001</v>
      </c>
      <c r="J348" s="418">
        <f>SUM(J328:J347)</f>
        <v>116950000</v>
      </c>
      <c r="K348" s="418">
        <f>SUM(K328:K347)</f>
        <v>116950140.61999999</v>
      </c>
      <c r="L348" s="419">
        <v>10</v>
      </c>
    </row>
    <row r="349" spans="1:12" s="295" customFormat="1" ht="15.6" x14ac:dyDescent="0.3">
      <c r="A349" s="416" t="s">
        <v>121</v>
      </c>
      <c r="B349" s="417"/>
      <c r="C349" s="434"/>
      <c r="D349" s="434"/>
      <c r="E349" s="436"/>
      <c r="F349" s="434"/>
      <c r="G349" s="434"/>
      <c r="H349" s="417"/>
      <c r="I349" s="418"/>
      <c r="J349" s="418"/>
      <c r="K349" s="418"/>
      <c r="L349" s="419"/>
    </row>
    <row r="350" spans="1:12" s="295" customFormat="1" ht="15.6" x14ac:dyDescent="0.25">
      <c r="A350" s="412" t="s">
        <v>457</v>
      </c>
      <c r="B350" s="413" t="s">
        <v>219</v>
      </c>
      <c r="C350" s="433">
        <v>97.087400000000002</v>
      </c>
      <c r="D350" s="433"/>
      <c r="E350" s="435" t="s">
        <v>436</v>
      </c>
      <c r="F350" s="433">
        <v>12</v>
      </c>
      <c r="G350" s="433">
        <v>12.550881</v>
      </c>
      <c r="H350" s="413" t="s">
        <v>221</v>
      </c>
      <c r="I350" s="414">
        <v>20387.490000000002</v>
      </c>
      <c r="J350" s="414">
        <v>20656.93</v>
      </c>
      <c r="K350" s="414">
        <v>19793.68</v>
      </c>
      <c r="L350" s="415">
        <v>1</v>
      </c>
    </row>
    <row r="351" spans="1:12" s="295" customFormat="1" ht="15.6" x14ac:dyDescent="0.25">
      <c r="A351" s="412" t="s">
        <v>457</v>
      </c>
      <c r="B351" s="413" t="s">
        <v>219</v>
      </c>
      <c r="C351" s="433">
        <v>98.071299999999994</v>
      </c>
      <c r="D351" s="433"/>
      <c r="E351" s="435" t="s">
        <v>458</v>
      </c>
      <c r="F351" s="433">
        <v>12</v>
      </c>
      <c r="G351" s="433">
        <v>12.6184360125818</v>
      </c>
      <c r="H351" s="413" t="s">
        <v>221</v>
      </c>
      <c r="I351" s="414">
        <v>17941.349999999999</v>
      </c>
      <c r="J351" s="414">
        <v>18178.46</v>
      </c>
      <c r="K351" s="414">
        <v>17595.310000000001</v>
      </c>
      <c r="L351" s="415">
        <v>1</v>
      </c>
    </row>
    <row r="352" spans="1:12" s="295" customFormat="1" ht="15.6" x14ac:dyDescent="0.25">
      <c r="A352" s="412" t="s">
        <v>457</v>
      </c>
      <c r="B352" s="413" t="s">
        <v>219</v>
      </c>
      <c r="C352" s="433">
        <v>99.042599999999993</v>
      </c>
      <c r="D352" s="433"/>
      <c r="E352" s="435" t="s">
        <v>451</v>
      </c>
      <c r="F352" s="433">
        <v>12</v>
      </c>
      <c r="G352" s="433">
        <v>12.684727460866601</v>
      </c>
      <c r="H352" s="413" t="s">
        <v>221</v>
      </c>
      <c r="I352" s="414">
        <v>16741.650000000001</v>
      </c>
      <c r="J352" s="414">
        <v>16962.900000000001</v>
      </c>
      <c r="K352" s="414">
        <v>16581.36</v>
      </c>
      <c r="L352" s="415">
        <v>1</v>
      </c>
    </row>
    <row r="353" spans="1:12" s="295" customFormat="1" ht="15.6" x14ac:dyDescent="0.25">
      <c r="A353" s="412" t="s">
        <v>457</v>
      </c>
      <c r="B353" s="413" t="s">
        <v>219</v>
      </c>
      <c r="C353" s="433">
        <v>99.272000000000006</v>
      </c>
      <c r="D353" s="433"/>
      <c r="E353" s="435" t="s">
        <v>459</v>
      </c>
      <c r="F353" s="433">
        <v>12</v>
      </c>
      <c r="G353" s="433">
        <v>12.7003273141104</v>
      </c>
      <c r="H353" s="413" t="s">
        <v>221</v>
      </c>
      <c r="I353" s="414">
        <v>19259.419999999998</v>
      </c>
      <c r="J353" s="414">
        <v>19513.95</v>
      </c>
      <c r="K353" s="414">
        <v>19119.21</v>
      </c>
      <c r="L353" s="415">
        <v>1</v>
      </c>
    </row>
    <row r="354" spans="1:12" s="296" customFormat="1" ht="15.6" x14ac:dyDescent="0.25">
      <c r="A354" s="412" t="s">
        <v>460</v>
      </c>
      <c r="B354" s="413" t="s">
        <v>219</v>
      </c>
      <c r="C354" s="433">
        <v>99.118899999999996</v>
      </c>
      <c r="D354" s="433"/>
      <c r="E354" s="435" t="s">
        <v>396</v>
      </c>
      <c r="F354" s="433">
        <v>8</v>
      </c>
      <c r="G354" s="433">
        <v>8.2904233974713506</v>
      </c>
      <c r="H354" s="413" t="s">
        <v>221</v>
      </c>
      <c r="I354" s="414">
        <v>123042.34</v>
      </c>
      <c r="J354" s="414">
        <v>124605.12</v>
      </c>
      <c r="K354" s="414">
        <v>121958.27</v>
      </c>
      <c r="L354" s="415">
        <v>11</v>
      </c>
    </row>
    <row r="355" spans="1:12" s="296" customFormat="1" ht="15.6" x14ac:dyDescent="0.3">
      <c r="A355" s="416" t="s">
        <v>235</v>
      </c>
      <c r="B355" s="417" t="s">
        <v>235</v>
      </c>
      <c r="C355" s="434" t="s">
        <v>235</v>
      </c>
      <c r="D355" s="434" t="s">
        <v>235</v>
      </c>
      <c r="E355" s="436" t="s">
        <v>235</v>
      </c>
      <c r="F355" s="434" t="s">
        <v>235</v>
      </c>
      <c r="G355" s="434" t="s">
        <v>235</v>
      </c>
      <c r="H355" s="417" t="s">
        <v>235</v>
      </c>
      <c r="I355" s="418">
        <v>197372.25</v>
      </c>
      <c r="J355" s="418">
        <v>199917.36</v>
      </c>
      <c r="K355" s="418">
        <v>195047.83</v>
      </c>
      <c r="L355" s="419">
        <v>15</v>
      </c>
    </row>
    <row r="356" spans="1:12" s="295" customFormat="1" ht="15.6" x14ac:dyDescent="0.3">
      <c r="A356" s="416" t="s">
        <v>119</v>
      </c>
      <c r="B356" s="417"/>
      <c r="C356" s="434"/>
      <c r="D356" s="434"/>
      <c r="E356" s="436"/>
      <c r="F356" s="434"/>
      <c r="G356" s="434"/>
      <c r="H356" s="417"/>
      <c r="I356" s="418"/>
      <c r="J356" s="418"/>
      <c r="K356" s="418"/>
      <c r="L356" s="419"/>
    </row>
    <row r="357" spans="1:12" s="295" customFormat="1" ht="15.6" x14ac:dyDescent="0.25">
      <c r="A357" s="412" t="s">
        <v>461</v>
      </c>
      <c r="B357" s="413" t="s">
        <v>219</v>
      </c>
      <c r="C357" s="433">
        <v>90</v>
      </c>
      <c r="D357" s="433"/>
      <c r="E357" s="435"/>
      <c r="F357" s="433"/>
      <c r="G357" s="433"/>
      <c r="H357" s="413" t="s">
        <v>462</v>
      </c>
      <c r="I357" s="414">
        <v>112.58</v>
      </c>
      <c r="J357" s="414">
        <v>112.58</v>
      </c>
      <c r="K357" s="414">
        <v>101.32</v>
      </c>
      <c r="L357" s="415">
        <v>1</v>
      </c>
    </row>
    <row r="358" spans="1:12" s="295" customFormat="1" ht="15.6" x14ac:dyDescent="0.25">
      <c r="A358" s="412" t="s">
        <v>461</v>
      </c>
      <c r="B358" s="413" t="s">
        <v>219</v>
      </c>
      <c r="C358" s="433">
        <v>94</v>
      </c>
      <c r="D358" s="433"/>
      <c r="E358" s="435"/>
      <c r="F358" s="433"/>
      <c r="G358" s="433"/>
      <c r="H358" s="413" t="s">
        <v>462</v>
      </c>
      <c r="I358" s="414">
        <v>307.82</v>
      </c>
      <c r="J358" s="414">
        <v>307.82</v>
      </c>
      <c r="K358" s="414">
        <v>289.35000000000002</v>
      </c>
      <c r="L358" s="415">
        <v>2</v>
      </c>
    </row>
    <row r="359" spans="1:12" s="295" customFormat="1" ht="15.6" x14ac:dyDescent="0.25">
      <c r="A359" s="412" t="s">
        <v>461</v>
      </c>
      <c r="B359" s="413" t="s">
        <v>219</v>
      </c>
      <c r="C359" s="433">
        <v>95</v>
      </c>
      <c r="D359" s="433"/>
      <c r="E359" s="435"/>
      <c r="F359" s="433"/>
      <c r="G359" s="433"/>
      <c r="H359" s="413" t="s">
        <v>462</v>
      </c>
      <c r="I359" s="414">
        <v>606.27</v>
      </c>
      <c r="J359" s="414">
        <v>606.27</v>
      </c>
      <c r="K359" s="414">
        <v>575.96</v>
      </c>
      <c r="L359" s="415">
        <v>2</v>
      </c>
    </row>
    <row r="360" spans="1:12" s="295" customFormat="1" ht="15.6" x14ac:dyDescent="0.25">
      <c r="A360" s="412" t="s">
        <v>461</v>
      </c>
      <c r="B360" s="413" t="s">
        <v>219</v>
      </c>
      <c r="C360" s="433">
        <v>96</v>
      </c>
      <c r="D360" s="433"/>
      <c r="E360" s="435"/>
      <c r="F360" s="433"/>
      <c r="G360" s="433"/>
      <c r="H360" s="413" t="s">
        <v>462</v>
      </c>
      <c r="I360" s="414">
        <v>433.04</v>
      </c>
      <c r="J360" s="414">
        <v>433.04</v>
      </c>
      <c r="K360" s="414">
        <v>415.72</v>
      </c>
      <c r="L360" s="415">
        <v>1</v>
      </c>
    </row>
    <row r="361" spans="1:12" s="295" customFormat="1" ht="15.6" x14ac:dyDescent="0.25">
      <c r="A361" s="412" t="s">
        <v>461</v>
      </c>
      <c r="B361" s="413" t="s">
        <v>219</v>
      </c>
      <c r="C361" s="433">
        <v>97</v>
      </c>
      <c r="D361" s="433"/>
      <c r="E361" s="435"/>
      <c r="F361" s="433"/>
      <c r="G361" s="433"/>
      <c r="H361" s="413" t="s">
        <v>462</v>
      </c>
      <c r="I361" s="414">
        <v>4417.1499999999996</v>
      </c>
      <c r="J361" s="414">
        <v>4417.1499999999996</v>
      </c>
      <c r="K361" s="414">
        <v>4284.63</v>
      </c>
      <c r="L361" s="415">
        <v>9</v>
      </c>
    </row>
    <row r="362" spans="1:12" s="295" customFormat="1" ht="15.6" x14ac:dyDescent="0.25">
      <c r="A362" s="412" t="s">
        <v>461</v>
      </c>
      <c r="B362" s="413" t="s">
        <v>219</v>
      </c>
      <c r="C362" s="433">
        <v>97.5</v>
      </c>
      <c r="D362" s="433"/>
      <c r="E362" s="435"/>
      <c r="F362" s="433"/>
      <c r="G362" s="433"/>
      <c r="H362" s="413" t="s">
        <v>462</v>
      </c>
      <c r="I362" s="414">
        <v>1508.46</v>
      </c>
      <c r="J362" s="414">
        <v>1508.46</v>
      </c>
      <c r="K362" s="414">
        <v>1470.75</v>
      </c>
      <c r="L362" s="415">
        <v>3</v>
      </c>
    </row>
    <row r="363" spans="1:12" s="295" customFormat="1" ht="15.6" x14ac:dyDescent="0.25">
      <c r="A363" s="412" t="s">
        <v>461</v>
      </c>
      <c r="B363" s="413" t="s">
        <v>219</v>
      </c>
      <c r="C363" s="433">
        <v>98</v>
      </c>
      <c r="D363" s="433"/>
      <c r="E363" s="435"/>
      <c r="F363" s="433"/>
      <c r="G363" s="433"/>
      <c r="H363" s="413" t="s">
        <v>462</v>
      </c>
      <c r="I363" s="414">
        <v>6093.2</v>
      </c>
      <c r="J363" s="414">
        <v>6093.2</v>
      </c>
      <c r="K363" s="414">
        <v>5971.34</v>
      </c>
      <c r="L363" s="415">
        <v>11</v>
      </c>
    </row>
    <row r="364" spans="1:12" s="295" customFormat="1" ht="15.6" x14ac:dyDescent="0.25">
      <c r="A364" s="412" t="s">
        <v>461</v>
      </c>
      <c r="B364" s="413" t="s">
        <v>219</v>
      </c>
      <c r="C364" s="433">
        <v>98.01</v>
      </c>
      <c r="D364" s="433"/>
      <c r="E364" s="435"/>
      <c r="F364" s="433"/>
      <c r="G364" s="433"/>
      <c r="H364" s="413" t="s">
        <v>462</v>
      </c>
      <c r="I364" s="414">
        <v>639.73</v>
      </c>
      <c r="J364" s="414">
        <v>639.73</v>
      </c>
      <c r="K364" s="414">
        <v>627</v>
      </c>
      <c r="L364" s="415">
        <v>1</v>
      </c>
    </row>
    <row r="365" spans="1:12" s="295" customFormat="1" ht="15.6" x14ac:dyDescent="0.25">
      <c r="A365" s="412" t="s">
        <v>461</v>
      </c>
      <c r="B365" s="413" t="s">
        <v>219</v>
      </c>
      <c r="C365" s="433">
        <v>98.05</v>
      </c>
      <c r="D365" s="433"/>
      <c r="E365" s="435"/>
      <c r="F365" s="433"/>
      <c r="G365" s="433"/>
      <c r="H365" s="413" t="s">
        <v>462</v>
      </c>
      <c r="I365" s="414">
        <v>483.22</v>
      </c>
      <c r="J365" s="414">
        <v>483.22</v>
      </c>
      <c r="K365" s="414">
        <v>473.8</v>
      </c>
      <c r="L365" s="415">
        <v>1</v>
      </c>
    </row>
    <row r="366" spans="1:12" s="295" customFormat="1" ht="15.6" x14ac:dyDescent="0.25">
      <c r="A366" s="412" t="s">
        <v>461</v>
      </c>
      <c r="B366" s="413" t="s">
        <v>219</v>
      </c>
      <c r="C366" s="433">
        <v>98.5</v>
      </c>
      <c r="D366" s="433"/>
      <c r="E366" s="435"/>
      <c r="F366" s="433"/>
      <c r="G366" s="433"/>
      <c r="H366" s="413" t="s">
        <v>462</v>
      </c>
      <c r="I366" s="414">
        <v>15342.58</v>
      </c>
      <c r="J366" s="414">
        <v>15342.58</v>
      </c>
      <c r="K366" s="414">
        <v>15112.46</v>
      </c>
      <c r="L366" s="415">
        <v>24</v>
      </c>
    </row>
    <row r="367" spans="1:12" s="295" customFormat="1" ht="15.6" x14ac:dyDescent="0.25">
      <c r="A367" s="412" t="s">
        <v>461</v>
      </c>
      <c r="B367" s="413" t="s">
        <v>219</v>
      </c>
      <c r="C367" s="433">
        <v>98.51</v>
      </c>
      <c r="D367" s="433"/>
      <c r="E367" s="435"/>
      <c r="F367" s="433"/>
      <c r="G367" s="433"/>
      <c r="H367" s="413" t="s">
        <v>462</v>
      </c>
      <c r="I367" s="414">
        <v>570.79</v>
      </c>
      <c r="J367" s="414">
        <v>570.79</v>
      </c>
      <c r="K367" s="414">
        <v>562.29</v>
      </c>
      <c r="L367" s="415">
        <v>1</v>
      </c>
    </row>
    <row r="368" spans="1:12" s="295" customFormat="1" ht="15.6" x14ac:dyDescent="0.25">
      <c r="A368" s="412" t="s">
        <v>461</v>
      </c>
      <c r="B368" s="413" t="s">
        <v>219</v>
      </c>
      <c r="C368" s="433">
        <v>98.6</v>
      </c>
      <c r="D368" s="433"/>
      <c r="E368" s="435"/>
      <c r="F368" s="433"/>
      <c r="G368" s="433"/>
      <c r="H368" s="413" t="s">
        <v>462</v>
      </c>
      <c r="I368" s="414">
        <v>720</v>
      </c>
      <c r="J368" s="414">
        <v>720</v>
      </c>
      <c r="K368" s="414">
        <v>709.92</v>
      </c>
      <c r="L368" s="415">
        <v>1</v>
      </c>
    </row>
    <row r="369" spans="1:12" s="295" customFormat="1" ht="15.6" x14ac:dyDescent="0.25">
      <c r="A369" s="412" t="s">
        <v>461</v>
      </c>
      <c r="B369" s="413" t="s">
        <v>219</v>
      </c>
      <c r="C369" s="433">
        <v>98.8</v>
      </c>
      <c r="D369" s="433"/>
      <c r="E369" s="435"/>
      <c r="F369" s="433"/>
      <c r="G369" s="433"/>
      <c r="H369" s="413" t="s">
        <v>462</v>
      </c>
      <c r="I369" s="414">
        <v>888.61</v>
      </c>
      <c r="J369" s="414">
        <v>888.61</v>
      </c>
      <c r="K369" s="414">
        <v>877.95</v>
      </c>
      <c r="L369" s="415">
        <v>1</v>
      </c>
    </row>
    <row r="370" spans="1:12" s="295" customFormat="1" ht="15.6" x14ac:dyDescent="0.25">
      <c r="A370" s="412" t="s">
        <v>461</v>
      </c>
      <c r="B370" s="413" t="s">
        <v>219</v>
      </c>
      <c r="C370" s="433">
        <v>99</v>
      </c>
      <c r="D370" s="433"/>
      <c r="E370" s="435"/>
      <c r="F370" s="433"/>
      <c r="G370" s="433"/>
      <c r="H370" s="413" t="s">
        <v>462</v>
      </c>
      <c r="I370" s="414">
        <v>47681.43</v>
      </c>
      <c r="J370" s="414">
        <v>47681.43</v>
      </c>
      <c r="K370" s="414">
        <v>47204.639999999999</v>
      </c>
      <c r="L370" s="415">
        <v>38</v>
      </c>
    </row>
    <row r="371" spans="1:12" s="295" customFormat="1" ht="15.6" x14ac:dyDescent="0.25">
      <c r="A371" s="412" t="s">
        <v>461</v>
      </c>
      <c r="B371" s="413" t="s">
        <v>219</v>
      </c>
      <c r="C371" s="433">
        <v>99.01</v>
      </c>
      <c r="D371" s="433"/>
      <c r="E371" s="435"/>
      <c r="F371" s="433"/>
      <c r="G371" s="433"/>
      <c r="H371" s="413" t="s">
        <v>462</v>
      </c>
      <c r="I371" s="414">
        <v>812.13</v>
      </c>
      <c r="J371" s="414">
        <v>812.13</v>
      </c>
      <c r="K371" s="414">
        <v>804.09</v>
      </c>
      <c r="L371" s="415">
        <v>1</v>
      </c>
    </row>
    <row r="372" spans="1:12" s="295" customFormat="1" ht="15.6" x14ac:dyDescent="0.25">
      <c r="A372" s="412" t="s">
        <v>461</v>
      </c>
      <c r="B372" s="413" t="s">
        <v>219</v>
      </c>
      <c r="C372" s="433">
        <v>99.05</v>
      </c>
      <c r="D372" s="433"/>
      <c r="E372" s="435"/>
      <c r="F372" s="433"/>
      <c r="G372" s="433"/>
      <c r="H372" s="413" t="s">
        <v>462</v>
      </c>
      <c r="I372" s="414">
        <v>19848.36</v>
      </c>
      <c r="J372" s="414">
        <v>19848.36</v>
      </c>
      <c r="K372" s="414">
        <v>19659.79</v>
      </c>
      <c r="L372" s="415">
        <v>11</v>
      </c>
    </row>
    <row r="373" spans="1:12" s="295" customFormat="1" ht="15.6" x14ac:dyDescent="0.25">
      <c r="A373" s="412" t="s">
        <v>461</v>
      </c>
      <c r="B373" s="413" t="s">
        <v>219</v>
      </c>
      <c r="C373" s="433">
        <v>99.06</v>
      </c>
      <c r="D373" s="433"/>
      <c r="E373" s="435"/>
      <c r="F373" s="433"/>
      <c r="G373" s="433"/>
      <c r="H373" s="413" t="s">
        <v>462</v>
      </c>
      <c r="I373" s="414">
        <v>4250.4799999999996</v>
      </c>
      <c r="J373" s="414">
        <v>4250.4799999999996</v>
      </c>
      <c r="K373" s="414">
        <v>4210.5200000000004</v>
      </c>
      <c r="L373" s="415">
        <v>2</v>
      </c>
    </row>
    <row r="374" spans="1:12" s="295" customFormat="1" ht="15.6" x14ac:dyDescent="0.25">
      <c r="A374" s="412" t="s">
        <v>461</v>
      </c>
      <c r="B374" s="413" t="s">
        <v>219</v>
      </c>
      <c r="C374" s="433">
        <v>99.08</v>
      </c>
      <c r="D374" s="433"/>
      <c r="E374" s="435"/>
      <c r="F374" s="433"/>
      <c r="G374" s="433"/>
      <c r="H374" s="413" t="s">
        <v>462</v>
      </c>
      <c r="I374" s="414">
        <v>1200</v>
      </c>
      <c r="J374" s="414">
        <v>1200</v>
      </c>
      <c r="K374" s="414">
        <v>1188.96</v>
      </c>
      <c r="L374" s="415">
        <v>1</v>
      </c>
    </row>
    <row r="375" spans="1:12" s="295" customFormat="1" ht="15.6" x14ac:dyDescent="0.25">
      <c r="A375" s="412" t="s">
        <v>461</v>
      </c>
      <c r="B375" s="413" t="s">
        <v>219</v>
      </c>
      <c r="C375" s="433">
        <v>99.1</v>
      </c>
      <c r="D375" s="433"/>
      <c r="E375" s="435"/>
      <c r="F375" s="433"/>
      <c r="G375" s="433"/>
      <c r="H375" s="413" t="s">
        <v>462</v>
      </c>
      <c r="I375" s="414">
        <v>144559.95000000001</v>
      </c>
      <c r="J375" s="414">
        <v>144559.95000000001</v>
      </c>
      <c r="K375" s="414">
        <v>143258.88</v>
      </c>
      <c r="L375" s="415">
        <v>78</v>
      </c>
    </row>
    <row r="376" spans="1:12" s="295" customFormat="1" ht="15.6" x14ac:dyDescent="0.25">
      <c r="A376" s="412" t="s">
        <v>461</v>
      </c>
      <c r="B376" s="413" t="s">
        <v>219</v>
      </c>
      <c r="C376" s="433">
        <v>99.11</v>
      </c>
      <c r="D376" s="433"/>
      <c r="E376" s="435"/>
      <c r="F376" s="433"/>
      <c r="G376" s="433"/>
      <c r="H376" s="413" t="s">
        <v>462</v>
      </c>
      <c r="I376" s="414">
        <v>4582.41</v>
      </c>
      <c r="J376" s="414">
        <v>4582.41</v>
      </c>
      <c r="K376" s="414">
        <v>4541.62</v>
      </c>
      <c r="L376" s="415">
        <v>2</v>
      </c>
    </row>
    <row r="377" spans="1:12" s="295" customFormat="1" ht="15.6" x14ac:dyDescent="0.25">
      <c r="A377" s="412" t="s">
        <v>461</v>
      </c>
      <c r="B377" s="413" t="s">
        <v>219</v>
      </c>
      <c r="C377" s="433">
        <v>99.13</v>
      </c>
      <c r="D377" s="433"/>
      <c r="E377" s="435"/>
      <c r="F377" s="433"/>
      <c r="G377" s="433"/>
      <c r="H377" s="413" t="s">
        <v>462</v>
      </c>
      <c r="I377" s="414">
        <v>1567.88</v>
      </c>
      <c r="J377" s="414">
        <v>1567.88</v>
      </c>
      <c r="K377" s="414">
        <v>1554.24</v>
      </c>
      <c r="L377" s="415">
        <v>1</v>
      </c>
    </row>
    <row r="378" spans="1:12" s="295" customFormat="1" ht="15.6" x14ac:dyDescent="0.25">
      <c r="A378" s="412" t="s">
        <v>461</v>
      </c>
      <c r="B378" s="413" t="s">
        <v>219</v>
      </c>
      <c r="C378" s="433">
        <v>99.15</v>
      </c>
      <c r="D378" s="433"/>
      <c r="E378" s="435"/>
      <c r="F378" s="433"/>
      <c r="G378" s="433"/>
      <c r="H378" s="413" t="s">
        <v>462</v>
      </c>
      <c r="I378" s="414">
        <v>89449.26</v>
      </c>
      <c r="J378" s="414">
        <v>89449.26</v>
      </c>
      <c r="K378" s="414">
        <v>88688.95</v>
      </c>
      <c r="L378" s="415">
        <v>31</v>
      </c>
    </row>
    <row r="379" spans="1:12" s="295" customFormat="1" ht="15.6" x14ac:dyDescent="0.25">
      <c r="A379" s="412" t="s">
        <v>461</v>
      </c>
      <c r="B379" s="413" t="s">
        <v>219</v>
      </c>
      <c r="C379" s="433">
        <v>99.16</v>
      </c>
      <c r="D379" s="433"/>
      <c r="E379" s="435"/>
      <c r="F379" s="433"/>
      <c r="G379" s="433"/>
      <c r="H379" s="413" t="s">
        <v>462</v>
      </c>
      <c r="I379" s="414">
        <v>14445.29</v>
      </c>
      <c r="J379" s="414">
        <v>14445.29</v>
      </c>
      <c r="K379" s="414">
        <v>14323.95</v>
      </c>
      <c r="L379" s="415">
        <v>3</v>
      </c>
    </row>
    <row r="380" spans="1:12" s="295" customFormat="1" ht="15.6" x14ac:dyDescent="0.25">
      <c r="A380" s="412" t="s">
        <v>461</v>
      </c>
      <c r="B380" s="413" t="s">
        <v>219</v>
      </c>
      <c r="C380" s="433">
        <v>99.1601</v>
      </c>
      <c r="D380" s="433"/>
      <c r="E380" s="435"/>
      <c r="F380" s="433"/>
      <c r="G380" s="433"/>
      <c r="H380" s="413" t="s">
        <v>462</v>
      </c>
      <c r="I380" s="414">
        <v>4175.79</v>
      </c>
      <c r="J380" s="414">
        <v>4175.79</v>
      </c>
      <c r="K380" s="414">
        <v>4140.72</v>
      </c>
      <c r="L380" s="415">
        <v>1</v>
      </c>
    </row>
    <row r="381" spans="1:12" s="295" customFormat="1" ht="15.6" x14ac:dyDescent="0.25">
      <c r="A381" s="412" t="s">
        <v>461</v>
      </c>
      <c r="B381" s="413" t="s">
        <v>219</v>
      </c>
      <c r="C381" s="433">
        <v>99.18</v>
      </c>
      <c r="D381" s="433"/>
      <c r="E381" s="435"/>
      <c r="F381" s="433"/>
      <c r="G381" s="433"/>
      <c r="H381" s="413" t="s">
        <v>462</v>
      </c>
      <c r="I381" s="414">
        <v>4005.76</v>
      </c>
      <c r="J381" s="414">
        <v>4005.76</v>
      </c>
      <c r="K381" s="414">
        <v>3972.91</v>
      </c>
      <c r="L381" s="415">
        <v>1</v>
      </c>
    </row>
    <row r="382" spans="1:12" s="295" customFormat="1" ht="15.6" x14ac:dyDescent="0.25">
      <c r="A382" s="412" t="s">
        <v>461</v>
      </c>
      <c r="B382" s="413" t="s">
        <v>219</v>
      </c>
      <c r="C382" s="433">
        <v>99.2</v>
      </c>
      <c r="D382" s="433"/>
      <c r="E382" s="435"/>
      <c r="F382" s="433"/>
      <c r="G382" s="433"/>
      <c r="H382" s="413" t="s">
        <v>462</v>
      </c>
      <c r="I382" s="414">
        <v>245017.05</v>
      </c>
      <c r="J382" s="414">
        <v>245017.05</v>
      </c>
      <c r="K382" s="414">
        <v>243056.91</v>
      </c>
      <c r="L382" s="415">
        <v>47</v>
      </c>
    </row>
    <row r="383" spans="1:12" s="295" customFormat="1" ht="15.6" x14ac:dyDescent="0.25">
      <c r="A383" s="412" t="s">
        <v>461</v>
      </c>
      <c r="B383" s="413" t="s">
        <v>219</v>
      </c>
      <c r="C383" s="433">
        <v>99.21</v>
      </c>
      <c r="D383" s="433"/>
      <c r="E383" s="435"/>
      <c r="F383" s="433"/>
      <c r="G383" s="433"/>
      <c r="H383" s="413" t="s">
        <v>462</v>
      </c>
      <c r="I383" s="414">
        <v>7443.03</v>
      </c>
      <c r="J383" s="414">
        <v>7443.03</v>
      </c>
      <c r="K383" s="414">
        <v>7384.23</v>
      </c>
      <c r="L383" s="415">
        <v>2</v>
      </c>
    </row>
    <row r="384" spans="1:12" s="295" customFormat="1" ht="15.6" x14ac:dyDescent="0.25">
      <c r="A384" s="412" t="s">
        <v>461</v>
      </c>
      <c r="B384" s="413" t="s">
        <v>219</v>
      </c>
      <c r="C384" s="433">
        <v>99.22</v>
      </c>
      <c r="D384" s="433"/>
      <c r="E384" s="435"/>
      <c r="F384" s="433"/>
      <c r="G384" s="433"/>
      <c r="H384" s="413" t="s">
        <v>462</v>
      </c>
      <c r="I384" s="414">
        <v>6051.36</v>
      </c>
      <c r="J384" s="414">
        <v>6051.36</v>
      </c>
      <c r="K384" s="414">
        <v>6004.16</v>
      </c>
      <c r="L384" s="415">
        <v>1</v>
      </c>
    </row>
    <row r="385" spans="1:12" s="295" customFormat="1" ht="15.6" x14ac:dyDescent="0.25">
      <c r="A385" s="412" t="s">
        <v>461</v>
      </c>
      <c r="B385" s="413" t="s">
        <v>219</v>
      </c>
      <c r="C385" s="433">
        <v>99.25</v>
      </c>
      <c r="D385" s="433"/>
      <c r="E385" s="435"/>
      <c r="F385" s="433"/>
      <c r="G385" s="433"/>
      <c r="H385" s="413" t="s">
        <v>462</v>
      </c>
      <c r="I385" s="414">
        <v>220222.56</v>
      </c>
      <c r="J385" s="414">
        <v>220222.56</v>
      </c>
      <c r="K385" s="414">
        <v>218570.87</v>
      </c>
      <c r="L385" s="415">
        <v>24</v>
      </c>
    </row>
    <row r="386" spans="1:12" s="295" customFormat="1" ht="15.6" x14ac:dyDescent="0.25">
      <c r="A386" s="412" t="s">
        <v>461</v>
      </c>
      <c r="B386" s="413" t="s">
        <v>219</v>
      </c>
      <c r="C386" s="433">
        <v>99.28</v>
      </c>
      <c r="D386" s="433"/>
      <c r="E386" s="435"/>
      <c r="F386" s="433"/>
      <c r="G386" s="433"/>
      <c r="H386" s="413" t="s">
        <v>462</v>
      </c>
      <c r="I386" s="414">
        <v>26341.43</v>
      </c>
      <c r="J386" s="414">
        <v>26341.43</v>
      </c>
      <c r="K386" s="414">
        <v>26151.77</v>
      </c>
      <c r="L386" s="415">
        <v>2</v>
      </c>
    </row>
    <row r="387" spans="1:12" s="295" customFormat="1" ht="15.6" x14ac:dyDescent="0.25">
      <c r="A387" s="412" t="s">
        <v>461</v>
      </c>
      <c r="B387" s="413" t="s">
        <v>219</v>
      </c>
      <c r="C387" s="433">
        <v>99.3</v>
      </c>
      <c r="D387" s="433"/>
      <c r="E387" s="435"/>
      <c r="F387" s="433"/>
      <c r="G387" s="433"/>
      <c r="H387" s="413" t="s">
        <v>462</v>
      </c>
      <c r="I387" s="414">
        <v>344037.31</v>
      </c>
      <c r="J387" s="414">
        <v>344037.31</v>
      </c>
      <c r="K387" s="414">
        <v>341629.06</v>
      </c>
      <c r="L387" s="415">
        <v>29</v>
      </c>
    </row>
    <row r="388" spans="1:12" s="295" customFormat="1" ht="15.6" x14ac:dyDescent="0.25">
      <c r="A388" s="412" t="s">
        <v>461</v>
      </c>
      <c r="B388" s="413" t="s">
        <v>219</v>
      </c>
      <c r="C388" s="433">
        <v>99.3001</v>
      </c>
      <c r="D388" s="433"/>
      <c r="E388" s="435"/>
      <c r="F388" s="433"/>
      <c r="G388" s="433"/>
      <c r="H388" s="413" t="s">
        <v>462</v>
      </c>
      <c r="I388" s="414">
        <v>10346.08</v>
      </c>
      <c r="J388" s="414">
        <v>10346.08</v>
      </c>
      <c r="K388" s="414">
        <v>10273.67</v>
      </c>
      <c r="L388" s="415">
        <v>1</v>
      </c>
    </row>
    <row r="389" spans="1:12" s="295" customFormat="1" ht="15.6" x14ac:dyDescent="0.25">
      <c r="A389" s="412" t="s">
        <v>461</v>
      </c>
      <c r="B389" s="413" t="s">
        <v>219</v>
      </c>
      <c r="C389" s="433">
        <v>99.31</v>
      </c>
      <c r="D389" s="433"/>
      <c r="E389" s="435"/>
      <c r="F389" s="433"/>
      <c r="G389" s="433"/>
      <c r="H389" s="413" t="s">
        <v>462</v>
      </c>
      <c r="I389" s="414">
        <v>13138.12</v>
      </c>
      <c r="J389" s="414">
        <v>13138.12</v>
      </c>
      <c r="K389" s="414">
        <v>13047.47</v>
      </c>
      <c r="L389" s="415">
        <v>1</v>
      </c>
    </row>
    <row r="390" spans="1:12" s="295" customFormat="1" ht="15.6" x14ac:dyDescent="0.25">
      <c r="A390" s="412" t="s">
        <v>461</v>
      </c>
      <c r="B390" s="413" t="s">
        <v>219</v>
      </c>
      <c r="C390" s="433">
        <v>99.33</v>
      </c>
      <c r="D390" s="433"/>
      <c r="E390" s="435"/>
      <c r="F390" s="433"/>
      <c r="G390" s="433"/>
      <c r="H390" s="413" t="s">
        <v>462</v>
      </c>
      <c r="I390" s="414">
        <v>28997.360000000001</v>
      </c>
      <c r="J390" s="414">
        <v>28997.360000000001</v>
      </c>
      <c r="K390" s="414">
        <v>28803.08</v>
      </c>
      <c r="L390" s="415">
        <v>2</v>
      </c>
    </row>
    <row r="391" spans="1:12" s="295" customFormat="1" ht="15.6" x14ac:dyDescent="0.25">
      <c r="A391" s="412" t="s">
        <v>461</v>
      </c>
      <c r="B391" s="413" t="s">
        <v>219</v>
      </c>
      <c r="C391" s="433">
        <v>99.340100000000007</v>
      </c>
      <c r="D391" s="433"/>
      <c r="E391" s="435"/>
      <c r="F391" s="433"/>
      <c r="G391" s="433"/>
      <c r="H391" s="413" t="s">
        <v>462</v>
      </c>
      <c r="I391" s="414">
        <v>14472.65</v>
      </c>
      <c r="J391" s="414">
        <v>14472.65</v>
      </c>
      <c r="K391" s="414">
        <v>14377.14</v>
      </c>
      <c r="L391" s="415">
        <v>1</v>
      </c>
    </row>
    <row r="392" spans="1:12" s="295" customFormat="1" ht="15.6" x14ac:dyDescent="0.25">
      <c r="A392" s="412" t="s">
        <v>461</v>
      </c>
      <c r="B392" s="413" t="s">
        <v>219</v>
      </c>
      <c r="C392" s="433">
        <v>99.35</v>
      </c>
      <c r="D392" s="433"/>
      <c r="E392" s="435"/>
      <c r="F392" s="433"/>
      <c r="G392" s="433"/>
      <c r="H392" s="413" t="s">
        <v>462</v>
      </c>
      <c r="I392" s="414">
        <v>260682.6</v>
      </c>
      <c r="J392" s="414">
        <v>260682.6</v>
      </c>
      <c r="K392" s="414">
        <v>258988.15</v>
      </c>
      <c r="L392" s="415">
        <v>17</v>
      </c>
    </row>
    <row r="393" spans="1:12" s="295" customFormat="1" ht="15.6" x14ac:dyDescent="0.25">
      <c r="A393" s="412" t="s">
        <v>461</v>
      </c>
      <c r="B393" s="413" t="s">
        <v>219</v>
      </c>
      <c r="C393" s="433">
        <v>99.37</v>
      </c>
      <c r="D393" s="433"/>
      <c r="E393" s="435"/>
      <c r="F393" s="433"/>
      <c r="G393" s="433"/>
      <c r="H393" s="413" t="s">
        <v>462</v>
      </c>
      <c r="I393" s="414">
        <v>20035.96</v>
      </c>
      <c r="J393" s="414">
        <v>20035.96</v>
      </c>
      <c r="K393" s="414">
        <v>19909.73</v>
      </c>
      <c r="L393" s="415">
        <v>1</v>
      </c>
    </row>
    <row r="394" spans="1:12" s="295" customFormat="1" ht="15.6" x14ac:dyDescent="0.25">
      <c r="A394" s="412" t="s">
        <v>461</v>
      </c>
      <c r="B394" s="413" t="s">
        <v>219</v>
      </c>
      <c r="C394" s="433">
        <v>99.4</v>
      </c>
      <c r="D394" s="433"/>
      <c r="E394" s="435"/>
      <c r="F394" s="433"/>
      <c r="G394" s="433"/>
      <c r="H394" s="413" t="s">
        <v>462</v>
      </c>
      <c r="I394" s="414">
        <v>451477.46</v>
      </c>
      <c r="J394" s="414">
        <v>451477.46</v>
      </c>
      <c r="K394" s="414">
        <v>448768.61</v>
      </c>
      <c r="L394" s="415">
        <v>19</v>
      </c>
    </row>
    <row r="395" spans="1:12" s="295" customFormat="1" ht="15.6" x14ac:dyDescent="0.25">
      <c r="A395" s="412" t="s">
        <v>461</v>
      </c>
      <c r="B395" s="413" t="s">
        <v>219</v>
      </c>
      <c r="C395" s="433">
        <v>99.42</v>
      </c>
      <c r="D395" s="433"/>
      <c r="E395" s="435"/>
      <c r="F395" s="433"/>
      <c r="G395" s="433"/>
      <c r="H395" s="413" t="s">
        <v>462</v>
      </c>
      <c r="I395" s="414">
        <v>21911.75</v>
      </c>
      <c r="J395" s="414">
        <v>21911.75</v>
      </c>
      <c r="K395" s="414">
        <v>21784.66</v>
      </c>
      <c r="L395" s="415">
        <v>1</v>
      </c>
    </row>
    <row r="396" spans="1:12" s="295" customFormat="1" ht="15.6" x14ac:dyDescent="0.25">
      <c r="A396" s="412" t="s">
        <v>461</v>
      </c>
      <c r="B396" s="413" t="s">
        <v>219</v>
      </c>
      <c r="C396" s="433">
        <v>99.45</v>
      </c>
      <c r="D396" s="433"/>
      <c r="E396" s="435"/>
      <c r="F396" s="433"/>
      <c r="G396" s="433"/>
      <c r="H396" s="413" t="s">
        <v>462</v>
      </c>
      <c r="I396" s="414">
        <v>236715.89</v>
      </c>
      <c r="J396" s="414">
        <v>236715.89</v>
      </c>
      <c r="K396" s="414">
        <v>235413.95</v>
      </c>
      <c r="L396" s="415">
        <v>8</v>
      </c>
    </row>
    <row r="397" spans="1:12" s="295" customFormat="1" ht="15.6" x14ac:dyDescent="0.25">
      <c r="A397" s="412" t="s">
        <v>461</v>
      </c>
      <c r="B397" s="413" t="s">
        <v>219</v>
      </c>
      <c r="C397" s="433">
        <v>99.46</v>
      </c>
      <c r="D397" s="433"/>
      <c r="E397" s="435"/>
      <c r="F397" s="433"/>
      <c r="G397" s="433"/>
      <c r="H397" s="413" t="s">
        <v>462</v>
      </c>
      <c r="I397" s="414">
        <v>22652.34</v>
      </c>
      <c r="J397" s="414">
        <v>22652.34</v>
      </c>
      <c r="K397" s="414">
        <v>22530.02</v>
      </c>
      <c r="L397" s="415">
        <v>1</v>
      </c>
    </row>
    <row r="398" spans="1:12" s="295" customFormat="1" ht="15.6" x14ac:dyDescent="0.25">
      <c r="A398" s="412" t="s">
        <v>461</v>
      </c>
      <c r="B398" s="413" t="s">
        <v>219</v>
      </c>
      <c r="C398" s="433">
        <v>99.5</v>
      </c>
      <c r="D398" s="433"/>
      <c r="E398" s="435"/>
      <c r="F398" s="433"/>
      <c r="G398" s="433"/>
      <c r="H398" s="413" t="s">
        <v>462</v>
      </c>
      <c r="I398" s="414">
        <v>319179.45</v>
      </c>
      <c r="J398" s="414">
        <v>319179.45</v>
      </c>
      <c r="K398" s="414">
        <v>317583.56</v>
      </c>
      <c r="L398" s="415">
        <v>7</v>
      </c>
    </row>
    <row r="399" spans="1:12" s="295" customFormat="1" ht="15.6" x14ac:dyDescent="0.25">
      <c r="A399" s="412" t="s">
        <v>461</v>
      </c>
      <c r="B399" s="413" t="s">
        <v>219</v>
      </c>
      <c r="C399" s="433">
        <v>99.52</v>
      </c>
      <c r="D399" s="433"/>
      <c r="E399" s="435"/>
      <c r="F399" s="433"/>
      <c r="G399" s="433"/>
      <c r="H399" s="413" t="s">
        <v>462</v>
      </c>
      <c r="I399" s="414">
        <v>45542.79</v>
      </c>
      <c r="J399" s="414">
        <v>45542.79</v>
      </c>
      <c r="K399" s="414">
        <v>45324.18</v>
      </c>
      <c r="L399" s="415">
        <v>1</v>
      </c>
    </row>
    <row r="400" spans="1:12" s="295" customFormat="1" ht="15.6" x14ac:dyDescent="0.25">
      <c r="A400" s="412" t="s">
        <v>461</v>
      </c>
      <c r="B400" s="413" t="s">
        <v>219</v>
      </c>
      <c r="C400" s="433">
        <v>99.55</v>
      </c>
      <c r="D400" s="433"/>
      <c r="E400" s="435"/>
      <c r="F400" s="433"/>
      <c r="G400" s="433"/>
      <c r="H400" s="413" t="s">
        <v>462</v>
      </c>
      <c r="I400" s="414">
        <v>514880.36</v>
      </c>
      <c r="J400" s="414">
        <v>514880.36</v>
      </c>
      <c r="K400" s="414">
        <v>512563.39</v>
      </c>
      <c r="L400" s="415">
        <v>11</v>
      </c>
    </row>
    <row r="401" spans="1:12" s="295" customFormat="1" ht="15.6" x14ac:dyDescent="0.25">
      <c r="A401" s="412" t="s">
        <v>461</v>
      </c>
      <c r="B401" s="413" t="s">
        <v>219</v>
      </c>
      <c r="C401" s="433">
        <v>99.590299999999999</v>
      </c>
      <c r="D401" s="433"/>
      <c r="E401" s="435"/>
      <c r="F401" s="433"/>
      <c r="G401" s="433"/>
      <c r="H401" s="413" t="s">
        <v>462</v>
      </c>
      <c r="I401" s="414">
        <v>66273.37</v>
      </c>
      <c r="J401" s="414">
        <v>66273.37</v>
      </c>
      <c r="K401" s="414">
        <v>66001.850000000006</v>
      </c>
      <c r="L401" s="415">
        <v>1</v>
      </c>
    </row>
    <row r="402" spans="1:12" s="295" customFormat="1" ht="15.6" x14ac:dyDescent="0.25">
      <c r="A402" s="412" t="s">
        <v>461</v>
      </c>
      <c r="B402" s="413" t="s">
        <v>219</v>
      </c>
      <c r="C402" s="433">
        <v>99.6</v>
      </c>
      <c r="D402" s="433"/>
      <c r="E402" s="435"/>
      <c r="F402" s="433"/>
      <c r="G402" s="433"/>
      <c r="H402" s="413" t="s">
        <v>462</v>
      </c>
      <c r="I402" s="414">
        <v>900185.06</v>
      </c>
      <c r="J402" s="414">
        <v>900185.06</v>
      </c>
      <c r="K402" s="414">
        <v>896584.31</v>
      </c>
      <c r="L402" s="415">
        <v>15</v>
      </c>
    </row>
    <row r="403" spans="1:12" s="295" customFormat="1" ht="15.6" x14ac:dyDescent="0.25">
      <c r="A403" s="412" t="s">
        <v>461</v>
      </c>
      <c r="B403" s="413" t="s">
        <v>219</v>
      </c>
      <c r="C403" s="433">
        <v>99.62</v>
      </c>
      <c r="D403" s="433"/>
      <c r="E403" s="435"/>
      <c r="F403" s="433"/>
      <c r="G403" s="433"/>
      <c r="H403" s="413" t="s">
        <v>462</v>
      </c>
      <c r="I403" s="414">
        <v>146864.89000000001</v>
      </c>
      <c r="J403" s="414">
        <v>146864.89000000001</v>
      </c>
      <c r="K403" s="414">
        <v>146306.79999999999</v>
      </c>
      <c r="L403" s="415">
        <v>2</v>
      </c>
    </row>
    <row r="404" spans="1:12" s="295" customFormat="1" ht="15.6" x14ac:dyDescent="0.25">
      <c r="A404" s="412" t="s">
        <v>461</v>
      </c>
      <c r="B404" s="413" t="s">
        <v>219</v>
      </c>
      <c r="C404" s="433">
        <v>99.63</v>
      </c>
      <c r="D404" s="433"/>
      <c r="E404" s="435"/>
      <c r="F404" s="433"/>
      <c r="G404" s="433"/>
      <c r="H404" s="413" t="s">
        <v>462</v>
      </c>
      <c r="I404" s="414">
        <v>51482.22</v>
      </c>
      <c r="J404" s="414">
        <v>51482.22</v>
      </c>
      <c r="K404" s="414">
        <v>51291.74</v>
      </c>
      <c r="L404" s="415">
        <v>1</v>
      </c>
    </row>
    <row r="405" spans="1:12" s="295" customFormat="1" ht="15.6" x14ac:dyDescent="0.25">
      <c r="A405" s="412" t="s">
        <v>461</v>
      </c>
      <c r="B405" s="413" t="s">
        <v>219</v>
      </c>
      <c r="C405" s="433">
        <v>99.65</v>
      </c>
      <c r="D405" s="433"/>
      <c r="E405" s="435"/>
      <c r="F405" s="433"/>
      <c r="G405" s="433"/>
      <c r="H405" s="413" t="s">
        <v>462</v>
      </c>
      <c r="I405" s="414">
        <v>227597.08</v>
      </c>
      <c r="J405" s="414">
        <v>227597.08</v>
      </c>
      <c r="K405" s="414">
        <v>226800.49</v>
      </c>
      <c r="L405" s="415">
        <v>3</v>
      </c>
    </row>
    <row r="406" spans="1:12" s="295" customFormat="1" ht="15.6" x14ac:dyDescent="0.25">
      <c r="A406" s="412" t="s">
        <v>461</v>
      </c>
      <c r="B406" s="413" t="s">
        <v>219</v>
      </c>
      <c r="C406" s="433">
        <v>99.663300000000007</v>
      </c>
      <c r="D406" s="433"/>
      <c r="E406" s="435"/>
      <c r="F406" s="433"/>
      <c r="G406" s="433"/>
      <c r="H406" s="413" t="s">
        <v>462</v>
      </c>
      <c r="I406" s="414">
        <v>80918.86</v>
      </c>
      <c r="J406" s="414">
        <v>80918.86</v>
      </c>
      <c r="K406" s="414">
        <v>80646.41</v>
      </c>
      <c r="L406" s="415">
        <v>1</v>
      </c>
    </row>
    <row r="407" spans="1:12" s="295" customFormat="1" ht="15.6" x14ac:dyDescent="0.25">
      <c r="A407" s="412" t="s">
        <v>461</v>
      </c>
      <c r="B407" s="413" t="s">
        <v>219</v>
      </c>
      <c r="C407" s="433">
        <v>99.67</v>
      </c>
      <c r="D407" s="433"/>
      <c r="E407" s="435"/>
      <c r="F407" s="433"/>
      <c r="G407" s="433"/>
      <c r="H407" s="413" t="s">
        <v>462</v>
      </c>
      <c r="I407" s="414">
        <v>155819.57</v>
      </c>
      <c r="J407" s="414">
        <v>155819.57</v>
      </c>
      <c r="K407" s="414">
        <v>155305.37</v>
      </c>
      <c r="L407" s="415">
        <v>1</v>
      </c>
    </row>
    <row r="408" spans="1:12" s="295" customFormat="1" ht="15.6" x14ac:dyDescent="0.25">
      <c r="A408" s="412" t="s">
        <v>461</v>
      </c>
      <c r="B408" s="413" t="s">
        <v>219</v>
      </c>
      <c r="C408" s="433">
        <v>99.68</v>
      </c>
      <c r="D408" s="433"/>
      <c r="E408" s="435"/>
      <c r="F408" s="433"/>
      <c r="G408" s="433"/>
      <c r="H408" s="413" t="s">
        <v>462</v>
      </c>
      <c r="I408" s="414">
        <v>54074.13</v>
      </c>
      <c r="J408" s="414">
        <v>54074.13</v>
      </c>
      <c r="K408" s="414">
        <v>53901.09</v>
      </c>
      <c r="L408" s="415">
        <v>1</v>
      </c>
    </row>
    <row r="409" spans="1:12" s="295" customFormat="1" ht="15.6" x14ac:dyDescent="0.25">
      <c r="A409" s="412" t="s">
        <v>461</v>
      </c>
      <c r="B409" s="413" t="s">
        <v>219</v>
      </c>
      <c r="C409" s="433">
        <v>99.69</v>
      </c>
      <c r="D409" s="433"/>
      <c r="E409" s="435"/>
      <c r="F409" s="433"/>
      <c r="G409" s="433"/>
      <c r="H409" s="413" t="s">
        <v>462</v>
      </c>
      <c r="I409" s="414">
        <v>142776.82999999999</v>
      </c>
      <c r="J409" s="414">
        <v>142776.82999999999</v>
      </c>
      <c r="K409" s="414">
        <v>142334.22</v>
      </c>
      <c r="L409" s="415">
        <v>1</v>
      </c>
    </row>
    <row r="410" spans="1:12" s="295" customFormat="1" ht="15.6" x14ac:dyDescent="0.25">
      <c r="A410" s="412" t="s">
        <v>461</v>
      </c>
      <c r="B410" s="413" t="s">
        <v>219</v>
      </c>
      <c r="C410" s="433">
        <v>99.7</v>
      </c>
      <c r="D410" s="433"/>
      <c r="E410" s="435"/>
      <c r="F410" s="433"/>
      <c r="G410" s="433"/>
      <c r="H410" s="413" t="s">
        <v>462</v>
      </c>
      <c r="I410" s="414">
        <v>628579.31999999995</v>
      </c>
      <c r="J410" s="414">
        <v>628579.31999999995</v>
      </c>
      <c r="K410" s="414">
        <v>626693.57999999996</v>
      </c>
      <c r="L410" s="415">
        <v>6</v>
      </c>
    </row>
    <row r="411" spans="1:12" s="295" customFormat="1" ht="15.6" x14ac:dyDescent="0.25">
      <c r="A411" s="412" t="s">
        <v>461</v>
      </c>
      <c r="B411" s="413" t="s">
        <v>219</v>
      </c>
      <c r="C411" s="433">
        <v>99.71</v>
      </c>
      <c r="D411" s="433"/>
      <c r="E411" s="435"/>
      <c r="F411" s="433"/>
      <c r="G411" s="433"/>
      <c r="H411" s="413" t="s">
        <v>462</v>
      </c>
      <c r="I411" s="414">
        <v>122913.7</v>
      </c>
      <c r="J411" s="414">
        <v>122913.7</v>
      </c>
      <c r="K411" s="414">
        <v>122557.25</v>
      </c>
      <c r="L411" s="415">
        <v>1</v>
      </c>
    </row>
    <row r="412" spans="1:12" s="295" customFormat="1" ht="15.6" x14ac:dyDescent="0.25">
      <c r="A412" s="412" t="s">
        <v>461</v>
      </c>
      <c r="B412" s="413" t="s">
        <v>219</v>
      </c>
      <c r="C412" s="433">
        <v>99.72</v>
      </c>
      <c r="D412" s="433"/>
      <c r="E412" s="435"/>
      <c r="F412" s="433"/>
      <c r="G412" s="433"/>
      <c r="H412" s="413" t="s">
        <v>462</v>
      </c>
      <c r="I412" s="414">
        <v>548447.67000000004</v>
      </c>
      <c r="J412" s="414">
        <v>548447.67000000004</v>
      </c>
      <c r="K412" s="414">
        <v>546912.02</v>
      </c>
      <c r="L412" s="415">
        <v>4</v>
      </c>
    </row>
    <row r="413" spans="1:12" s="295" customFormat="1" ht="15.6" x14ac:dyDescent="0.25">
      <c r="A413" s="412" t="s">
        <v>461</v>
      </c>
      <c r="B413" s="413" t="s">
        <v>219</v>
      </c>
      <c r="C413" s="433">
        <v>99.74</v>
      </c>
      <c r="D413" s="433"/>
      <c r="E413" s="435"/>
      <c r="F413" s="433"/>
      <c r="G413" s="433"/>
      <c r="H413" s="413" t="s">
        <v>462</v>
      </c>
      <c r="I413" s="414">
        <v>180246.88</v>
      </c>
      <c r="J413" s="414">
        <v>180246.88</v>
      </c>
      <c r="K413" s="414">
        <v>179778.24</v>
      </c>
      <c r="L413" s="415">
        <v>1</v>
      </c>
    </row>
    <row r="414" spans="1:12" s="295" customFormat="1" ht="15.6" x14ac:dyDescent="0.25">
      <c r="A414" s="412" t="s">
        <v>461</v>
      </c>
      <c r="B414" s="413" t="s">
        <v>219</v>
      </c>
      <c r="C414" s="433">
        <v>99.75</v>
      </c>
      <c r="D414" s="433"/>
      <c r="E414" s="435"/>
      <c r="F414" s="433"/>
      <c r="G414" s="433"/>
      <c r="H414" s="413" t="s">
        <v>462</v>
      </c>
      <c r="I414" s="414">
        <v>1463030.36</v>
      </c>
      <c r="J414" s="414">
        <v>1463030.36</v>
      </c>
      <c r="K414" s="414">
        <v>1459372.79</v>
      </c>
      <c r="L414" s="415">
        <v>9</v>
      </c>
    </row>
    <row r="415" spans="1:12" s="295" customFormat="1" ht="15.6" x14ac:dyDescent="0.25">
      <c r="A415" s="412" t="s">
        <v>461</v>
      </c>
      <c r="B415" s="413" t="s">
        <v>219</v>
      </c>
      <c r="C415" s="433">
        <v>99.76</v>
      </c>
      <c r="D415" s="433"/>
      <c r="E415" s="435"/>
      <c r="F415" s="433"/>
      <c r="G415" s="433"/>
      <c r="H415" s="413" t="s">
        <v>462</v>
      </c>
      <c r="I415" s="414">
        <v>1852091.12</v>
      </c>
      <c r="J415" s="414">
        <v>1852091.12</v>
      </c>
      <c r="K415" s="414">
        <v>1847646.11</v>
      </c>
      <c r="L415" s="415">
        <v>8</v>
      </c>
    </row>
    <row r="416" spans="1:12" s="295" customFormat="1" ht="15.6" x14ac:dyDescent="0.25">
      <c r="A416" s="412" t="s">
        <v>461</v>
      </c>
      <c r="B416" s="413" t="s">
        <v>219</v>
      </c>
      <c r="C416" s="433">
        <v>99.763199999999998</v>
      </c>
      <c r="D416" s="433"/>
      <c r="E416" s="435"/>
      <c r="F416" s="433"/>
      <c r="G416" s="433"/>
      <c r="H416" s="413" t="s">
        <v>462</v>
      </c>
      <c r="I416" s="414">
        <v>179293.26</v>
      </c>
      <c r="J416" s="414">
        <v>179293.26</v>
      </c>
      <c r="K416" s="414">
        <v>178868.69</v>
      </c>
      <c r="L416" s="415">
        <v>1</v>
      </c>
    </row>
    <row r="417" spans="1:12" s="295" customFormat="1" ht="15.6" x14ac:dyDescent="0.25">
      <c r="A417" s="412" t="s">
        <v>461</v>
      </c>
      <c r="B417" s="413" t="s">
        <v>219</v>
      </c>
      <c r="C417" s="433">
        <v>99.77</v>
      </c>
      <c r="D417" s="433"/>
      <c r="E417" s="435"/>
      <c r="F417" s="433"/>
      <c r="G417" s="433"/>
      <c r="H417" s="413" t="s">
        <v>462</v>
      </c>
      <c r="I417" s="414">
        <v>662292.30000000005</v>
      </c>
      <c r="J417" s="414">
        <v>662292.30000000005</v>
      </c>
      <c r="K417" s="414">
        <v>660769.02</v>
      </c>
      <c r="L417" s="415">
        <v>5</v>
      </c>
    </row>
    <row r="418" spans="1:12" s="295" customFormat="1" ht="15.6" x14ac:dyDescent="0.25">
      <c r="A418" s="412" t="s">
        <v>461</v>
      </c>
      <c r="B418" s="413" t="s">
        <v>219</v>
      </c>
      <c r="C418" s="433">
        <v>99.78</v>
      </c>
      <c r="D418" s="433"/>
      <c r="E418" s="435"/>
      <c r="F418" s="433"/>
      <c r="G418" s="433"/>
      <c r="H418" s="413" t="s">
        <v>462</v>
      </c>
      <c r="I418" s="414">
        <v>3411094.75</v>
      </c>
      <c r="J418" s="414">
        <v>3411094.75</v>
      </c>
      <c r="K418" s="414">
        <v>3403590.33</v>
      </c>
      <c r="L418" s="415">
        <v>6</v>
      </c>
    </row>
    <row r="419" spans="1:12" s="296" customFormat="1" ht="15.6" x14ac:dyDescent="0.25">
      <c r="A419" s="412" t="s">
        <v>461</v>
      </c>
      <c r="B419" s="413" t="s">
        <v>219</v>
      </c>
      <c r="C419" s="433">
        <v>99.8</v>
      </c>
      <c r="D419" s="433"/>
      <c r="E419" s="435"/>
      <c r="F419" s="433"/>
      <c r="G419" s="433"/>
      <c r="H419" s="413" t="s">
        <v>462</v>
      </c>
      <c r="I419" s="414">
        <v>4464925.22</v>
      </c>
      <c r="J419" s="414">
        <v>4464925.22</v>
      </c>
      <c r="K419" s="414">
        <v>4455995.37</v>
      </c>
      <c r="L419" s="415">
        <v>9</v>
      </c>
    </row>
    <row r="420" spans="1:12" s="296" customFormat="1" ht="15.6" x14ac:dyDescent="0.25">
      <c r="A420" s="412" t="s">
        <v>461</v>
      </c>
      <c r="B420" s="413" t="s">
        <v>219</v>
      </c>
      <c r="C420" s="433">
        <v>99.81</v>
      </c>
      <c r="D420" s="433"/>
      <c r="E420" s="435"/>
      <c r="F420" s="433"/>
      <c r="G420" s="433"/>
      <c r="H420" s="413" t="s">
        <v>462</v>
      </c>
      <c r="I420" s="414">
        <v>1207229.6599999999</v>
      </c>
      <c r="J420" s="414">
        <v>1207229.6599999999</v>
      </c>
      <c r="K420" s="414">
        <v>1204935.92</v>
      </c>
      <c r="L420" s="415">
        <v>2</v>
      </c>
    </row>
    <row r="421" spans="1:12" s="295" customFormat="1" ht="15.6" x14ac:dyDescent="0.25">
      <c r="A421" s="412" t="s">
        <v>461</v>
      </c>
      <c r="B421" s="413" t="s">
        <v>219</v>
      </c>
      <c r="C421" s="433">
        <v>99.82</v>
      </c>
      <c r="D421" s="433"/>
      <c r="E421" s="435"/>
      <c r="F421" s="433"/>
      <c r="G421" s="433"/>
      <c r="H421" s="413" t="s">
        <v>462</v>
      </c>
      <c r="I421" s="414">
        <v>9503734.6899999995</v>
      </c>
      <c r="J421" s="414">
        <v>9503734.6899999995</v>
      </c>
      <c r="K421" s="414">
        <v>9486627.9700000007</v>
      </c>
      <c r="L421" s="415">
        <v>5</v>
      </c>
    </row>
    <row r="422" spans="1:12" s="295" customFormat="1" ht="15.6" x14ac:dyDescent="0.25">
      <c r="A422" s="412" t="s">
        <v>461</v>
      </c>
      <c r="B422" s="413" t="s">
        <v>219</v>
      </c>
      <c r="C422" s="433">
        <v>99.83</v>
      </c>
      <c r="D422" s="433"/>
      <c r="E422" s="435"/>
      <c r="F422" s="433"/>
      <c r="G422" s="433"/>
      <c r="H422" s="413" t="s">
        <v>462</v>
      </c>
      <c r="I422" s="414">
        <v>6149071.46</v>
      </c>
      <c r="J422" s="414">
        <v>6149071.46</v>
      </c>
      <c r="K422" s="414">
        <v>6138618.04</v>
      </c>
      <c r="L422" s="415">
        <v>3</v>
      </c>
    </row>
    <row r="423" spans="1:12" s="295" customFormat="1" ht="15.6" x14ac:dyDescent="0.25">
      <c r="A423" s="412" t="s">
        <v>461</v>
      </c>
      <c r="B423" s="413" t="s">
        <v>219</v>
      </c>
      <c r="C423" s="433">
        <v>99.84</v>
      </c>
      <c r="D423" s="433"/>
      <c r="E423" s="435"/>
      <c r="F423" s="433"/>
      <c r="G423" s="433"/>
      <c r="H423" s="413" t="s">
        <v>462</v>
      </c>
      <c r="I423" s="414">
        <v>893268.4</v>
      </c>
      <c r="J423" s="414">
        <v>893268.4</v>
      </c>
      <c r="K423" s="414">
        <v>891839.17</v>
      </c>
      <c r="L423" s="415">
        <v>1</v>
      </c>
    </row>
    <row r="424" spans="1:12" s="295" customFormat="1" ht="15.6" x14ac:dyDescent="0.25">
      <c r="A424" s="412" t="s">
        <v>461</v>
      </c>
      <c r="B424" s="413" t="s">
        <v>219</v>
      </c>
      <c r="C424" s="433">
        <v>99.848600000000005</v>
      </c>
      <c r="D424" s="433"/>
      <c r="E424" s="435"/>
      <c r="F424" s="433"/>
      <c r="G424" s="433"/>
      <c r="H424" s="413" t="s">
        <v>462</v>
      </c>
      <c r="I424" s="414">
        <v>1891178.69</v>
      </c>
      <c r="J424" s="414">
        <v>1891178.69</v>
      </c>
      <c r="K424" s="414">
        <v>1888315.45</v>
      </c>
      <c r="L424" s="415">
        <v>1</v>
      </c>
    </row>
    <row r="425" spans="1:12" s="295" customFormat="1" ht="15.6" x14ac:dyDescent="0.25">
      <c r="A425" s="412" t="s">
        <v>461</v>
      </c>
      <c r="B425" s="413" t="s">
        <v>219</v>
      </c>
      <c r="C425" s="433">
        <v>99.85</v>
      </c>
      <c r="D425" s="433"/>
      <c r="E425" s="435"/>
      <c r="F425" s="433"/>
      <c r="G425" s="433"/>
      <c r="H425" s="413" t="s">
        <v>462</v>
      </c>
      <c r="I425" s="414">
        <v>547831.35</v>
      </c>
      <c r="J425" s="414">
        <v>547831.35</v>
      </c>
      <c r="K425" s="414">
        <v>547009.6</v>
      </c>
      <c r="L425" s="415">
        <v>1</v>
      </c>
    </row>
    <row r="426" spans="1:12" s="296" customFormat="1" ht="15.6" x14ac:dyDescent="0.25">
      <c r="A426" s="412" t="s">
        <v>461</v>
      </c>
      <c r="B426" s="413" t="s">
        <v>219</v>
      </c>
      <c r="C426" s="433">
        <v>99.87</v>
      </c>
      <c r="D426" s="433"/>
      <c r="E426" s="435"/>
      <c r="F426" s="433"/>
      <c r="G426" s="433"/>
      <c r="H426" s="413" t="s">
        <v>462</v>
      </c>
      <c r="I426" s="414">
        <v>4247422.21</v>
      </c>
      <c r="J426" s="414">
        <v>4247422.21</v>
      </c>
      <c r="K426" s="414">
        <v>4241900.5599999996</v>
      </c>
      <c r="L426" s="415">
        <v>1</v>
      </c>
    </row>
    <row r="427" spans="1:12" s="296" customFormat="1" ht="15.6" x14ac:dyDescent="0.25">
      <c r="A427" s="412" t="s">
        <v>461</v>
      </c>
      <c r="B427" s="413" t="s">
        <v>219</v>
      </c>
      <c r="C427" s="433">
        <v>99.915000000000006</v>
      </c>
      <c r="D427" s="433"/>
      <c r="E427" s="435"/>
      <c r="F427" s="433"/>
      <c r="G427" s="433"/>
      <c r="H427" s="413" t="s">
        <v>462</v>
      </c>
      <c r="I427" s="414">
        <v>16409233.960000001</v>
      </c>
      <c r="J427" s="414">
        <v>16409233.960000001</v>
      </c>
      <c r="K427" s="414">
        <v>16395286.109999999</v>
      </c>
      <c r="L427" s="415">
        <v>1</v>
      </c>
    </row>
    <row r="428" spans="1:12" s="295" customFormat="1" ht="15.6" x14ac:dyDescent="0.3">
      <c r="A428" s="416" t="s">
        <v>235</v>
      </c>
      <c r="B428" s="417" t="s">
        <v>235</v>
      </c>
      <c r="C428" s="434" t="s">
        <v>235</v>
      </c>
      <c r="D428" s="434" t="s">
        <v>235</v>
      </c>
      <c r="E428" s="436" t="s">
        <v>235</v>
      </c>
      <c r="F428" s="434" t="s">
        <v>235</v>
      </c>
      <c r="G428" s="434" t="s">
        <v>235</v>
      </c>
      <c r="H428" s="417" t="s">
        <v>235</v>
      </c>
      <c r="I428" s="418">
        <v>59365724.75</v>
      </c>
      <c r="J428" s="418">
        <v>59365724.75</v>
      </c>
      <c r="K428" s="418">
        <v>59253074.869999997</v>
      </c>
      <c r="L428" s="419">
        <v>495</v>
      </c>
    </row>
    <row r="429" spans="1:12" s="295" customFormat="1" ht="15.6" x14ac:dyDescent="0.3">
      <c r="A429" s="416" t="s">
        <v>137</v>
      </c>
      <c r="B429" s="417"/>
      <c r="C429" s="434"/>
      <c r="D429" s="434"/>
      <c r="E429" s="436"/>
      <c r="F429" s="434"/>
      <c r="G429" s="434"/>
      <c r="H429" s="417"/>
      <c r="I429" s="418"/>
      <c r="J429" s="418"/>
      <c r="K429" s="418"/>
      <c r="L429" s="419"/>
    </row>
    <row r="430" spans="1:12" s="295" customFormat="1" ht="15.6" x14ac:dyDescent="0.25">
      <c r="A430" s="412" t="s">
        <v>461</v>
      </c>
      <c r="B430" s="413" t="s">
        <v>219</v>
      </c>
      <c r="C430" s="433">
        <v>98.8</v>
      </c>
      <c r="D430" s="433"/>
      <c r="E430" s="435"/>
      <c r="F430" s="433"/>
      <c r="G430" s="433"/>
      <c r="H430" s="413" t="s">
        <v>462</v>
      </c>
      <c r="I430" s="414">
        <v>82466.12</v>
      </c>
      <c r="J430" s="414">
        <v>82466.12</v>
      </c>
      <c r="K430" s="414">
        <v>81476.53</v>
      </c>
      <c r="L430" s="415">
        <v>1</v>
      </c>
    </row>
    <row r="431" spans="1:12" s="295" customFormat="1" ht="15.6" x14ac:dyDescent="0.25">
      <c r="A431" s="412" t="s">
        <v>461</v>
      </c>
      <c r="B431" s="413" t="s">
        <v>219</v>
      </c>
      <c r="C431" s="433">
        <v>99</v>
      </c>
      <c r="D431" s="433"/>
      <c r="E431" s="435"/>
      <c r="F431" s="433"/>
      <c r="G431" s="433"/>
      <c r="H431" s="413" t="s">
        <v>462</v>
      </c>
      <c r="I431" s="414">
        <v>21434.98</v>
      </c>
      <c r="J431" s="414">
        <v>21434.98</v>
      </c>
      <c r="K431" s="414">
        <v>21220.63</v>
      </c>
      <c r="L431" s="415">
        <v>1</v>
      </c>
    </row>
    <row r="432" spans="1:12" s="295" customFormat="1" ht="15.6" x14ac:dyDescent="0.25">
      <c r="A432" s="412" t="s">
        <v>461</v>
      </c>
      <c r="B432" s="413" t="s">
        <v>219</v>
      </c>
      <c r="C432" s="433">
        <v>99.11</v>
      </c>
      <c r="D432" s="433"/>
      <c r="E432" s="435"/>
      <c r="F432" s="433"/>
      <c r="G432" s="433"/>
      <c r="H432" s="413" t="s">
        <v>462</v>
      </c>
      <c r="I432" s="414">
        <v>23702.400000000001</v>
      </c>
      <c r="J432" s="414">
        <v>23702.400000000001</v>
      </c>
      <c r="K432" s="414">
        <v>23491.45</v>
      </c>
      <c r="L432" s="415">
        <v>1</v>
      </c>
    </row>
    <row r="433" spans="1:12" s="295" customFormat="1" ht="15.6" x14ac:dyDescent="0.25">
      <c r="A433" s="412" t="s">
        <v>461</v>
      </c>
      <c r="B433" s="413" t="s">
        <v>219</v>
      </c>
      <c r="C433" s="433">
        <v>99.3</v>
      </c>
      <c r="D433" s="433"/>
      <c r="E433" s="435"/>
      <c r="F433" s="433"/>
      <c r="G433" s="433"/>
      <c r="H433" s="413" t="s">
        <v>462</v>
      </c>
      <c r="I433" s="414">
        <v>66781.73</v>
      </c>
      <c r="J433" s="414">
        <v>66781.73</v>
      </c>
      <c r="K433" s="414">
        <v>66314.259999999995</v>
      </c>
      <c r="L433" s="415">
        <v>2</v>
      </c>
    </row>
    <row r="434" spans="1:12" s="295" customFormat="1" ht="15.6" x14ac:dyDescent="0.25">
      <c r="A434" s="412" t="s">
        <v>461</v>
      </c>
      <c r="B434" s="413" t="s">
        <v>219</v>
      </c>
      <c r="C434" s="433">
        <v>99.35</v>
      </c>
      <c r="D434" s="433"/>
      <c r="E434" s="435"/>
      <c r="F434" s="433"/>
      <c r="G434" s="433"/>
      <c r="H434" s="413" t="s">
        <v>462</v>
      </c>
      <c r="I434" s="414">
        <v>765235.09</v>
      </c>
      <c r="J434" s="414">
        <v>765235.09</v>
      </c>
      <c r="K434" s="414">
        <v>760261.06</v>
      </c>
      <c r="L434" s="415">
        <v>8</v>
      </c>
    </row>
    <row r="435" spans="1:12" s="295" customFormat="1" ht="15.6" x14ac:dyDescent="0.25">
      <c r="A435" s="412" t="s">
        <v>461</v>
      </c>
      <c r="B435" s="413" t="s">
        <v>219</v>
      </c>
      <c r="C435" s="433">
        <v>99.4</v>
      </c>
      <c r="D435" s="433"/>
      <c r="E435" s="435"/>
      <c r="F435" s="433"/>
      <c r="G435" s="433"/>
      <c r="H435" s="413" t="s">
        <v>462</v>
      </c>
      <c r="I435" s="414">
        <v>132089.94</v>
      </c>
      <c r="J435" s="414">
        <v>132089.94</v>
      </c>
      <c r="K435" s="414">
        <v>131297.4</v>
      </c>
      <c r="L435" s="415">
        <v>1</v>
      </c>
    </row>
    <row r="436" spans="1:12" s="295" customFormat="1" ht="15.6" x14ac:dyDescent="0.25">
      <c r="A436" s="412" t="s">
        <v>461</v>
      </c>
      <c r="B436" s="413" t="s">
        <v>219</v>
      </c>
      <c r="C436" s="433">
        <v>99.478499999999997</v>
      </c>
      <c r="D436" s="433"/>
      <c r="E436" s="435"/>
      <c r="F436" s="433"/>
      <c r="G436" s="433"/>
      <c r="H436" s="413" t="s">
        <v>462</v>
      </c>
      <c r="I436" s="414">
        <v>1780000</v>
      </c>
      <c r="J436" s="414">
        <v>1780000</v>
      </c>
      <c r="K436" s="414">
        <v>1770717.3</v>
      </c>
      <c r="L436" s="415">
        <v>2</v>
      </c>
    </row>
    <row r="437" spans="1:12" s="295" customFormat="1" ht="15.6" x14ac:dyDescent="0.25">
      <c r="A437" s="412" t="s">
        <v>461</v>
      </c>
      <c r="B437" s="413" t="s">
        <v>219</v>
      </c>
      <c r="C437" s="433">
        <v>99.519499999999994</v>
      </c>
      <c r="D437" s="433"/>
      <c r="E437" s="435"/>
      <c r="F437" s="433"/>
      <c r="G437" s="433"/>
      <c r="H437" s="413" t="s">
        <v>462</v>
      </c>
      <c r="I437" s="414">
        <v>1090593.8799999999</v>
      </c>
      <c r="J437" s="414">
        <v>1090593.8799999999</v>
      </c>
      <c r="K437" s="414">
        <v>1085353.58</v>
      </c>
      <c r="L437" s="415">
        <v>1</v>
      </c>
    </row>
    <row r="438" spans="1:12" s="295" customFormat="1" ht="15.6" x14ac:dyDescent="0.25">
      <c r="A438" s="412" t="s">
        <v>461</v>
      </c>
      <c r="B438" s="413" t="s">
        <v>219</v>
      </c>
      <c r="C438" s="433">
        <v>99.6</v>
      </c>
      <c r="D438" s="433"/>
      <c r="E438" s="435"/>
      <c r="F438" s="433"/>
      <c r="G438" s="433"/>
      <c r="H438" s="413" t="s">
        <v>462</v>
      </c>
      <c r="I438" s="414">
        <v>675055.73</v>
      </c>
      <c r="J438" s="414">
        <v>675055.73</v>
      </c>
      <c r="K438" s="414">
        <v>672355.51</v>
      </c>
      <c r="L438" s="415">
        <v>2</v>
      </c>
    </row>
    <row r="439" spans="1:12" s="295" customFormat="1" ht="15.6" x14ac:dyDescent="0.3">
      <c r="A439" s="416" t="s">
        <v>235</v>
      </c>
      <c r="B439" s="417" t="s">
        <v>235</v>
      </c>
      <c r="C439" s="434" t="s">
        <v>235</v>
      </c>
      <c r="D439" s="434" t="s">
        <v>235</v>
      </c>
      <c r="E439" s="436" t="s">
        <v>235</v>
      </c>
      <c r="F439" s="434" t="s">
        <v>235</v>
      </c>
      <c r="G439" s="434" t="s">
        <v>235</v>
      </c>
      <c r="H439" s="417" t="s">
        <v>235</v>
      </c>
      <c r="I439" s="418">
        <v>4637359.87</v>
      </c>
      <c r="J439" s="418">
        <v>4637359.87</v>
      </c>
      <c r="K439" s="418">
        <v>4612487.72</v>
      </c>
      <c r="L439" s="419">
        <v>19</v>
      </c>
    </row>
    <row r="440" spans="1:12" s="295" customFormat="1" ht="15.6" x14ac:dyDescent="0.3">
      <c r="A440" s="416" t="s">
        <v>138</v>
      </c>
      <c r="B440" s="417"/>
      <c r="C440" s="434"/>
      <c r="D440" s="434"/>
      <c r="E440" s="436"/>
      <c r="F440" s="434"/>
      <c r="G440" s="434"/>
      <c r="H440" s="417"/>
      <c r="I440" s="418"/>
      <c r="J440" s="418"/>
      <c r="K440" s="418"/>
      <c r="L440" s="419"/>
    </row>
    <row r="441" spans="1:12" s="295" customFormat="1" ht="15.6" x14ac:dyDescent="0.25">
      <c r="A441" s="412" t="s">
        <v>463</v>
      </c>
      <c r="B441" s="413" t="s">
        <v>219</v>
      </c>
      <c r="C441" s="433">
        <v>96.211100000000002</v>
      </c>
      <c r="D441" s="433">
        <v>9</v>
      </c>
      <c r="E441" s="435" t="s">
        <v>273</v>
      </c>
      <c r="F441" s="433">
        <v>11.5</v>
      </c>
      <c r="G441" s="433">
        <v>12.0055112893066</v>
      </c>
      <c r="H441" s="413" t="s">
        <v>238</v>
      </c>
      <c r="I441" s="414">
        <v>1073.29</v>
      </c>
      <c r="J441" s="414">
        <v>1205</v>
      </c>
      <c r="K441" s="414">
        <v>1032.6300000000001</v>
      </c>
      <c r="L441" s="415">
        <v>1</v>
      </c>
    </row>
    <row r="442" spans="1:12" s="295" customFormat="1" ht="15.6" x14ac:dyDescent="0.25">
      <c r="A442" s="412" t="s">
        <v>463</v>
      </c>
      <c r="B442" s="413" t="s">
        <v>219</v>
      </c>
      <c r="C442" s="433">
        <v>103.57299999999999</v>
      </c>
      <c r="D442" s="433">
        <v>9</v>
      </c>
      <c r="E442" s="435" t="s">
        <v>464</v>
      </c>
      <c r="F442" s="433">
        <v>6.8234260399203999</v>
      </c>
      <c r="G442" s="433">
        <v>7.0000168740933999</v>
      </c>
      <c r="H442" s="413" t="s">
        <v>238</v>
      </c>
      <c r="I442" s="414">
        <v>30002.34</v>
      </c>
      <c r="J442" s="414">
        <v>33684</v>
      </c>
      <c r="K442" s="414">
        <v>31074.33</v>
      </c>
      <c r="L442" s="415">
        <v>3</v>
      </c>
    </row>
    <row r="443" spans="1:12" s="295" customFormat="1" ht="15.6" x14ac:dyDescent="0.25">
      <c r="A443" s="412" t="s">
        <v>465</v>
      </c>
      <c r="B443" s="413" t="s">
        <v>219</v>
      </c>
      <c r="C443" s="433">
        <v>94.620500000000007</v>
      </c>
      <c r="D443" s="433">
        <v>9</v>
      </c>
      <c r="E443" s="435" t="s">
        <v>466</v>
      </c>
      <c r="F443" s="433">
        <v>11.5</v>
      </c>
      <c r="G443" s="433">
        <v>12.0055112893066</v>
      </c>
      <c r="H443" s="413" t="s">
        <v>238</v>
      </c>
      <c r="I443" s="414">
        <v>200000</v>
      </c>
      <c r="J443" s="414">
        <v>200000</v>
      </c>
      <c r="K443" s="414">
        <v>189241.04</v>
      </c>
      <c r="L443" s="415">
        <v>1</v>
      </c>
    </row>
    <row r="444" spans="1:12" s="295" customFormat="1" ht="15.6" x14ac:dyDescent="0.25">
      <c r="A444" s="412" t="s">
        <v>467</v>
      </c>
      <c r="B444" s="413" t="s">
        <v>219</v>
      </c>
      <c r="C444" s="433">
        <v>94.852000000000004</v>
      </c>
      <c r="D444" s="433">
        <v>9</v>
      </c>
      <c r="E444" s="435" t="s">
        <v>468</v>
      </c>
      <c r="F444" s="433">
        <v>11.5</v>
      </c>
      <c r="G444" s="433">
        <v>12.0055112893067</v>
      </c>
      <c r="H444" s="413" t="s">
        <v>238</v>
      </c>
      <c r="I444" s="414">
        <v>739.1</v>
      </c>
      <c r="J444" s="414">
        <v>778</v>
      </c>
      <c r="K444" s="414">
        <v>701.05</v>
      </c>
      <c r="L444" s="415">
        <v>1</v>
      </c>
    </row>
    <row r="445" spans="1:12" s="295" customFormat="1" ht="15.6" x14ac:dyDescent="0.25">
      <c r="A445" s="412" t="s">
        <v>467</v>
      </c>
      <c r="B445" s="413" t="s">
        <v>219</v>
      </c>
      <c r="C445" s="433">
        <v>94.936800000000005</v>
      </c>
      <c r="D445" s="433">
        <v>9</v>
      </c>
      <c r="E445" s="435" t="s">
        <v>469</v>
      </c>
      <c r="F445" s="433">
        <v>11.5</v>
      </c>
      <c r="G445" s="433">
        <v>12.0055112893066</v>
      </c>
      <c r="H445" s="413" t="s">
        <v>238</v>
      </c>
      <c r="I445" s="414">
        <v>12778.45</v>
      </c>
      <c r="J445" s="414">
        <v>13451</v>
      </c>
      <c r="K445" s="414">
        <v>12131.45</v>
      </c>
      <c r="L445" s="415">
        <v>1</v>
      </c>
    </row>
    <row r="446" spans="1:12" s="295" customFormat="1" ht="15.6" x14ac:dyDescent="0.25">
      <c r="A446" s="412" t="s">
        <v>470</v>
      </c>
      <c r="B446" s="413" t="s">
        <v>219</v>
      </c>
      <c r="C446" s="433">
        <v>94.649000000000001</v>
      </c>
      <c r="D446" s="433">
        <v>9</v>
      </c>
      <c r="E446" s="435" t="s">
        <v>321</v>
      </c>
      <c r="F446" s="433">
        <v>11.5</v>
      </c>
      <c r="G446" s="433">
        <v>12.0055112893066</v>
      </c>
      <c r="H446" s="413" t="s">
        <v>238</v>
      </c>
      <c r="I446" s="414">
        <v>5154.17</v>
      </c>
      <c r="J446" s="414">
        <v>5221</v>
      </c>
      <c r="K446" s="414">
        <v>4878.37</v>
      </c>
      <c r="L446" s="415">
        <v>1</v>
      </c>
    </row>
    <row r="447" spans="1:12" s="295" customFormat="1" ht="15.6" x14ac:dyDescent="0.25">
      <c r="A447" s="412" t="s">
        <v>471</v>
      </c>
      <c r="B447" s="413" t="s">
        <v>219</v>
      </c>
      <c r="C447" s="433">
        <v>98.424499999999995</v>
      </c>
      <c r="D447" s="433">
        <v>8</v>
      </c>
      <c r="E447" s="435" t="s">
        <v>288</v>
      </c>
      <c r="F447" s="433">
        <v>9.85</v>
      </c>
      <c r="G447" s="433">
        <v>10.219844093615199</v>
      </c>
      <c r="H447" s="413" t="s">
        <v>238</v>
      </c>
      <c r="I447" s="414">
        <v>70000</v>
      </c>
      <c r="J447" s="414">
        <v>104979</v>
      </c>
      <c r="K447" s="414">
        <v>68897.179999999993</v>
      </c>
      <c r="L447" s="415">
        <v>1</v>
      </c>
    </row>
    <row r="448" spans="1:12" s="295" customFormat="1" ht="15.6" x14ac:dyDescent="0.25">
      <c r="A448" s="412" t="s">
        <v>472</v>
      </c>
      <c r="B448" s="413" t="s">
        <v>219</v>
      </c>
      <c r="C448" s="433">
        <v>101.517</v>
      </c>
      <c r="D448" s="433">
        <v>8</v>
      </c>
      <c r="E448" s="435" t="s">
        <v>473</v>
      </c>
      <c r="F448" s="433">
        <v>6.8233751675466001</v>
      </c>
      <c r="G448" s="433">
        <v>6.9999633536373</v>
      </c>
      <c r="H448" s="413" t="s">
        <v>238</v>
      </c>
      <c r="I448" s="414">
        <v>30000.3</v>
      </c>
      <c r="J448" s="414">
        <v>54546</v>
      </c>
      <c r="K448" s="414">
        <v>30455.4</v>
      </c>
      <c r="L448" s="415">
        <v>3</v>
      </c>
    </row>
    <row r="449" spans="1:12" s="296" customFormat="1" ht="15.6" x14ac:dyDescent="0.25">
      <c r="A449" s="412" t="s">
        <v>474</v>
      </c>
      <c r="B449" s="413" t="s">
        <v>219</v>
      </c>
      <c r="C449" s="433">
        <v>93.983699999999999</v>
      </c>
      <c r="D449" s="433">
        <v>9</v>
      </c>
      <c r="E449" s="435" t="s">
        <v>475</v>
      </c>
      <c r="F449" s="433">
        <v>12</v>
      </c>
      <c r="G449" s="433">
        <v>12.550881</v>
      </c>
      <c r="H449" s="413" t="s">
        <v>238</v>
      </c>
      <c r="I449" s="414">
        <v>100000.8</v>
      </c>
      <c r="J449" s="414">
        <v>105264</v>
      </c>
      <c r="K449" s="414">
        <v>93984.45</v>
      </c>
      <c r="L449" s="415">
        <v>1</v>
      </c>
    </row>
    <row r="450" spans="1:12" s="296" customFormat="1" ht="15.6" x14ac:dyDescent="0.25">
      <c r="A450" s="412" t="s">
        <v>474</v>
      </c>
      <c r="B450" s="413" t="s">
        <v>219</v>
      </c>
      <c r="C450" s="433">
        <v>94.916600000000003</v>
      </c>
      <c r="D450" s="433">
        <v>9</v>
      </c>
      <c r="E450" s="435" t="s">
        <v>476</v>
      </c>
      <c r="F450" s="433">
        <v>11.5</v>
      </c>
      <c r="G450" s="433">
        <v>12.0055112893066</v>
      </c>
      <c r="H450" s="413" t="s">
        <v>238</v>
      </c>
      <c r="I450" s="414">
        <v>9000.2999999999993</v>
      </c>
      <c r="J450" s="414">
        <v>9474</v>
      </c>
      <c r="K450" s="414">
        <v>8542.7800000000007</v>
      </c>
      <c r="L450" s="415">
        <v>2</v>
      </c>
    </row>
    <row r="451" spans="1:12" s="295" customFormat="1" ht="15.6" x14ac:dyDescent="0.25">
      <c r="A451" s="412" t="s">
        <v>474</v>
      </c>
      <c r="B451" s="413" t="s">
        <v>219</v>
      </c>
      <c r="C451" s="433">
        <v>95.003399999999999</v>
      </c>
      <c r="D451" s="433">
        <v>9</v>
      </c>
      <c r="E451" s="435" t="s">
        <v>477</v>
      </c>
      <c r="F451" s="433">
        <v>11.5</v>
      </c>
      <c r="G451" s="433">
        <v>12.0055112893066</v>
      </c>
      <c r="H451" s="413" t="s">
        <v>238</v>
      </c>
      <c r="I451" s="414">
        <v>6519.85</v>
      </c>
      <c r="J451" s="414">
        <v>6863</v>
      </c>
      <c r="K451" s="414">
        <v>6194.08</v>
      </c>
      <c r="L451" s="415">
        <v>1</v>
      </c>
    </row>
    <row r="452" spans="1:12" s="295" customFormat="1" ht="15.6" x14ac:dyDescent="0.25">
      <c r="A452" s="412" t="s">
        <v>474</v>
      </c>
      <c r="B452" s="413" t="s">
        <v>219</v>
      </c>
      <c r="C452" s="433">
        <v>97.903899999999993</v>
      </c>
      <c r="D452" s="433">
        <v>9</v>
      </c>
      <c r="E452" s="435" t="s">
        <v>478</v>
      </c>
      <c r="F452" s="433">
        <v>11.5</v>
      </c>
      <c r="G452" s="433">
        <v>12.0055112893066</v>
      </c>
      <c r="H452" s="413" t="s">
        <v>238</v>
      </c>
      <c r="I452" s="414">
        <v>6715.14</v>
      </c>
      <c r="J452" s="414">
        <v>14227</v>
      </c>
      <c r="K452" s="414">
        <v>6574.39</v>
      </c>
      <c r="L452" s="415">
        <v>1</v>
      </c>
    </row>
    <row r="453" spans="1:12" s="295" customFormat="1" ht="15.6" x14ac:dyDescent="0.25">
      <c r="A453" s="412" t="s">
        <v>479</v>
      </c>
      <c r="B453" s="413" t="s">
        <v>219</v>
      </c>
      <c r="C453" s="433">
        <v>100</v>
      </c>
      <c r="D453" s="433">
        <v>8.5250000000000004</v>
      </c>
      <c r="E453" s="435" t="s">
        <v>480</v>
      </c>
      <c r="F453" s="433">
        <v>8.4489616499999993</v>
      </c>
      <c r="G453" s="433">
        <v>8.6274240300000002</v>
      </c>
      <c r="H453" s="413" t="s">
        <v>238</v>
      </c>
      <c r="I453" s="414">
        <v>10000000</v>
      </c>
      <c r="J453" s="414">
        <v>10000000</v>
      </c>
      <c r="K453" s="414">
        <v>10000000</v>
      </c>
      <c r="L453" s="415">
        <v>1</v>
      </c>
    </row>
    <row r="454" spans="1:12" s="295" customFormat="1" ht="15.6" x14ac:dyDescent="0.25">
      <c r="A454" s="412" t="s">
        <v>479</v>
      </c>
      <c r="B454" s="413" t="s">
        <v>219</v>
      </c>
      <c r="C454" s="433">
        <v>100</v>
      </c>
      <c r="D454" s="433">
        <v>9</v>
      </c>
      <c r="E454" s="435" t="s">
        <v>480</v>
      </c>
      <c r="F454" s="433">
        <v>8.9150371237748995</v>
      </c>
      <c r="G454" s="433">
        <v>9.1137318410705994</v>
      </c>
      <c r="H454" s="413" t="s">
        <v>238</v>
      </c>
      <c r="I454" s="414">
        <v>5000000</v>
      </c>
      <c r="J454" s="414">
        <v>5000000</v>
      </c>
      <c r="K454" s="414">
        <v>5000000</v>
      </c>
      <c r="L454" s="415">
        <v>2</v>
      </c>
    </row>
    <row r="455" spans="1:12" s="295" customFormat="1" ht="15.6" x14ac:dyDescent="0.25">
      <c r="A455" s="412" t="s">
        <v>481</v>
      </c>
      <c r="B455" s="413" t="s">
        <v>219</v>
      </c>
      <c r="C455" s="433">
        <v>98.885900000000007</v>
      </c>
      <c r="D455" s="433">
        <v>8.5</v>
      </c>
      <c r="E455" s="435" t="s">
        <v>350</v>
      </c>
      <c r="F455" s="433">
        <v>9.25</v>
      </c>
      <c r="G455" s="433">
        <v>9.5758345544586003</v>
      </c>
      <c r="H455" s="413" t="s">
        <v>238</v>
      </c>
      <c r="I455" s="414">
        <v>1258.5999999999999</v>
      </c>
      <c r="J455" s="414">
        <v>1798</v>
      </c>
      <c r="K455" s="414">
        <v>1244.58</v>
      </c>
      <c r="L455" s="415">
        <v>1</v>
      </c>
    </row>
    <row r="456" spans="1:12" s="295" customFormat="1" ht="15.6" x14ac:dyDescent="0.25">
      <c r="A456" s="412" t="s">
        <v>482</v>
      </c>
      <c r="B456" s="413" t="s">
        <v>219</v>
      </c>
      <c r="C456" s="433">
        <v>101.12869999999999</v>
      </c>
      <c r="D456" s="433">
        <v>9</v>
      </c>
      <c r="E456" s="435" t="s">
        <v>366</v>
      </c>
      <c r="F456" s="433">
        <v>8.5</v>
      </c>
      <c r="G456" s="433">
        <v>8.6806249999998997</v>
      </c>
      <c r="H456" s="413" t="s">
        <v>238</v>
      </c>
      <c r="I456" s="414">
        <v>500000</v>
      </c>
      <c r="J456" s="414">
        <v>500000</v>
      </c>
      <c r="K456" s="414">
        <v>505643.36</v>
      </c>
      <c r="L456" s="415">
        <v>1</v>
      </c>
    </row>
    <row r="457" spans="1:12" s="295" customFormat="1" ht="15.6" x14ac:dyDescent="0.25">
      <c r="A457" s="412" t="s">
        <v>482</v>
      </c>
      <c r="B457" s="413" t="s">
        <v>219</v>
      </c>
      <c r="C457" s="433">
        <v>101.136</v>
      </c>
      <c r="D457" s="433">
        <v>9</v>
      </c>
      <c r="E457" s="435" t="s">
        <v>483</v>
      </c>
      <c r="F457" s="433">
        <v>8.5</v>
      </c>
      <c r="G457" s="433">
        <v>8.6806249999998997</v>
      </c>
      <c r="H457" s="413" t="s">
        <v>238</v>
      </c>
      <c r="I457" s="414">
        <v>4000000</v>
      </c>
      <c r="J457" s="414">
        <v>4000000</v>
      </c>
      <c r="K457" s="414">
        <v>4045441.57</v>
      </c>
      <c r="L457" s="415">
        <v>2</v>
      </c>
    </row>
    <row r="458" spans="1:12" s="295" customFormat="1" ht="15.6" x14ac:dyDescent="0.25">
      <c r="A458" s="412" t="s">
        <v>482</v>
      </c>
      <c r="B458" s="413" t="s">
        <v>219</v>
      </c>
      <c r="C458" s="433">
        <v>101.14660000000001</v>
      </c>
      <c r="D458" s="433">
        <v>9</v>
      </c>
      <c r="E458" s="435" t="s">
        <v>484</v>
      </c>
      <c r="F458" s="433">
        <v>8.5</v>
      </c>
      <c r="G458" s="433">
        <v>8.6806249999998997</v>
      </c>
      <c r="H458" s="413" t="s">
        <v>238</v>
      </c>
      <c r="I458" s="414">
        <v>2500000</v>
      </c>
      <c r="J458" s="414">
        <v>2500000</v>
      </c>
      <c r="K458" s="414">
        <v>2528664.5299999998</v>
      </c>
      <c r="L458" s="415">
        <v>1</v>
      </c>
    </row>
    <row r="459" spans="1:12" s="295" customFormat="1" ht="15.6" x14ac:dyDescent="0.25">
      <c r="A459" s="412" t="s">
        <v>485</v>
      </c>
      <c r="B459" s="413" t="s">
        <v>219</v>
      </c>
      <c r="C459" s="433">
        <v>97.261700000000005</v>
      </c>
      <c r="D459" s="433">
        <v>8</v>
      </c>
      <c r="E459" s="435" t="s">
        <v>486</v>
      </c>
      <c r="F459" s="433">
        <v>9.5</v>
      </c>
      <c r="G459" s="433">
        <v>9.8438279104003001</v>
      </c>
      <c r="H459" s="413" t="s">
        <v>238</v>
      </c>
      <c r="I459" s="414">
        <v>70000</v>
      </c>
      <c r="J459" s="414">
        <v>82352.94</v>
      </c>
      <c r="K459" s="414">
        <v>68083.179999999993</v>
      </c>
      <c r="L459" s="415">
        <v>1</v>
      </c>
    </row>
    <row r="460" spans="1:12" s="295" customFormat="1" ht="15.6" x14ac:dyDescent="0.25">
      <c r="A460" s="412" t="s">
        <v>487</v>
      </c>
      <c r="B460" s="413" t="s">
        <v>219</v>
      </c>
      <c r="C460" s="433">
        <v>94.015000000000001</v>
      </c>
      <c r="D460" s="433">
        <v>7</v>
      </c>
      <c r="E460" s="435" t="s">
        <v>488</v>
      </c>
      <c r="F460" s="433">
        <v>11.5</v>
      </c>
      <c r="G460" s="433">
        <v>12.0055112893066</v>
      </c>
      <c r="H460" s="413" t="s">
        <v>238</v>
      </c>
      <c r="I460" s="414">
        <v>9937.77</v>
      </c>
      <c r="J460" s="414">
        <v>15207</v>
      </c>
      <c r="K460" s="414">
        <v>9343</v>
      </c>
      <c r="L460" s="415">
        <v>1</v>
      </c>
    </row>
    <row r="461" spans="1:12" s="295" customFormat="1" ht="15.6" x14ac:dyDescent="0.25">
      <c r="A461" s="412" t="s">
        <v>487</v>
      </c>
      <c r="B461" s="413" t="s">
        <v>219</v>
      </c>
      <c r="C461" s="433">
        <v>94.045599999999993</v>
      </c>
      <c r="D461" s="433">
        <v>7</v>
      </c>
      <c r="E461" s="435" t="s">
        <v>297</v>
      </c>
      <c r="F461" s="433">
        <v>11.5</v>
      </c>
      <c r="G461" s="433">
        <v>12.0055112893066</v>
      </c>
      <c r="H461" s="413" t="s">
        <v>238</v>
      </c>
      <c r="I461" s="414">
        <v>7983.16</v>
      </c>
      <c r="J461" s="414">
        <v>12216</v>
      </c>
      <c r="K461" s="414">
        <v>7507.8</v>
      </c>
      <c r="L461" s="415">
        <v>1</v>
      </c>
    </row>
    <row r="462" spans="1:12" s="295" customFormat="1" ht="15.6" x14ac:dyDescent="0.25">
      <c r="A462" s="412" t="s">
        <v>487</v>
      </c>
      <c r="B462" s="413" t="s">
        <v>219</v>
      </c>
      <c r="C462" s="433">
        <v>94.055800000000005</v>
      </c>
      <c r="D462" s="433">
        <v>7</v>
      </c>
      <c r="E462" s="435" t="s">
        <v>489</v>
      </c>
      <c r="F462" s="433">
        <v>11.5</v>
      </c>
      <c r="G462" s="433">
        <v>12.0055112893066</v>
      </c>
      <c r="H462" s="413" t="s">
        <v>238</v>
      </c>
      <c r="I462" s="414">
        <v>8520.99</v>
      </c>
      <c r="J462" s="414">
        <v>13039</v>
      </c>
      <c r="K462" s="414">
        <v>8014.48</v>
      </c>
      <c r="L462" s="415">
        <v>1</v>
      </c>
    </row>
    <row r="463" spans="1:12" s="295" customFormat="1" ht="15.6" x14ac:dyDescent="0.25">
      <c r="A463" s="412" t="s">
        <v>487</v>
      </c>
      <c r="B463" s="413" t="s">
        <v>219</v>
      </c>
      <c r="C463" s="433">
        <v>94.438599999999994</v>
      </c>
      <c r="D463" s="433">
        <v>7</v>
      </c>
      <c r="E463" s="435" t="s">
        <v>490</v>
      </c>
      <c r="F463" s="433">
        <v>11.5</v>
      </c>
      <c r="G463" s="433">
        <v>12.0055112893066</v>
      </c>
      <c r="H463" s="413" t="s">
        <v>238</v>
      </c>
      <c r="I463" s="414">
        <v>70000.52</v>
      </c>
      <c r="J463" s="414">
        <v>98205</v>
      </c>
      <c r="K463" s="414">
        <v>66107.48</v>
      </c>
      <c r="L463" s="415">
        <v>1</v>
      </c>
    </row>
    <row r="464" spans="1:12" s="295" customFormat="1" ht="15.6" x14ac:dyDescent="0.25">
      <c r="A464" s="412" t="s">
        <v>487</v>
      </c>
      <c r="B464" s="413" t="s">
        <v>219</v>
      </c>
      <c r="C464" s="433">
        <v>94.680499999999995</v>
      </c>
      <c r="D464" s="433">
        <v>7</v>
      </c>
      <c r="E464" s="435" t="s">
        <v>297</v>
      </c>
      <c r="F464" s="433">
        <v>11</v>
      </c>
      <c r="G464" s="433">
        <v>11.4621259414062</v>
      </c>
      <c r="H464" s="413" t="s">
        <v>238</v>
      </c>
      <c r="I464" s="414">
        <v>3304.75</v>
      </c>
      <c r="J464" s="414">
        <v>5057</v>
      </c>
      <c r="K464" s="414">
        <v>3128.95</v>
      </c>
      <c r="L464" s="415">
        <v>1</v>
      </c>
    </row>
    <row r="465" spans="1:12" s="295" customFormat="1" ht="15.6" x14ac:dyDescent="0.25">
      <c r="A465" s="412" t="s">
        <v>491</v>
      </c>
      <c r="B465" s="413" t="s">
        <v>219</v>
      </c>
      <c r="C465" s="433">
        <v>99.696700000000007</v>
      </c>
      <c r="D465" s="433">
        <v>7.75</v>
      </c>
      <c r="E465" s="435" t="s">
        <v>492</v>
      </c>
      <c r="F465" s="433">
        <v>8.1</v>
      </c>
      <c r="G465" s="433">
        <v>8.3493758213753999</v>
      </c>
      <c r="H465" s="413" t="s">
        <v>238</v>
      </c>
      <c r="I465" s="414">
        <v>70700</v>
      </c>
      <c r="J465" s="414">
        <v>228064.52</v>
      </c>
      <c r="K465" s="414">
        <v>70485.539999999994</v>
      </c>
      <c r="L465" s="415">
        <v>1</v>
      </c>
    </row>
    <row r="466" spans="1:12" s="295" customFormat="1" ht="15.6" x14ac:dyDescent="0.25">
      <c r="A466" s="412" t="s">
        <v>493</v>
      </c>
      <c r="B466" s="413" t="s">
        <v>219</v>
      </c>
      <c r="C466" s="433">
        <v>106.5642</v>
      </c>
      <c r="D466" s="433">
        <v>9</v>
      </c>
      <c r="E466" s="435" t="s">
        <v>494</v>
      </c>
      <c r="F466" s="433">
        <v>4.4743465470628001</v>
      </c>
      <c r="G466" s="433">
        <v>4.5499821228677</v>
      </c>
      <c r="H466" s="413" t="s">
        <v>238</v>
      </c>
      <c r="I466" s="414">
        <v>10000.25</v>
      </c>
      <c r="J466" s="414">
        <v>15385</v>
      </c>
      <c r="K466" s="414">
        <v>10656.69</v>
      </c>
      <c r="L466" s="415">
        <v>1</v>
      </c>
    </row>
    <row r="467" spans="1:12" s="295" customFormat="1" ht="15.6" x14ac:dyDescent="0.25">
      <c r="A467" s="412" t="s">
        <v>495</v>
      </c>
      <c r="B467" s="413" t="s">
        <v>219</v>
      </c>
      <c r="C467" s="433">
        <v>96.5535</v>
      </c>
      <c r="D467" s="433">
        <v>9.75</v>
      </c>
      <c r="E467" s="435" t="s">
        <v>496</v>
      </c>
      <c r="F467" s="433">
        <v>11.3</v>
      </c>
      <c r="G467" s="433">
        <v>11.7879192966254</v>
      </c>
      <c r="H467" s="413" t="s">
        <v>238</v>
      </c>
      <c r="I467" s="414">
        <v>9955</v>
      </c>
      <c r="J467" s="414">
        <v>9955</v>
      </c>
      <c r="K467" s="414">
        <v>9611.9</v>
      </c>
      <c r="L467" s="415">
        <v>1</v>
      </c>
    </row>
    <row r="468" spans="1:12" s="295" customFormat="1" ht="15.6" x14ac:dyDescent="0.25">
      <c r="A468" s="412" t="s">
        <v>497</v>
      </c>
      <c r="B468" s="413" t="s">
        <v>219</v>
      </c>
      <c r="C468" s="433">
        <v>102.1237</v>
      </c>
      <c r="D468" s="433">
        <v>8</v>
      </c>
      <c r="E468" s="435" t="s">
        <v>498</v>
      </c>
      <c r="F468" s="433">
        <v>6.9944117851697998</v>
      </c>
      <c r="G468" s="433">
        <v>7.1800164899147001</v>
      </c>
      <c r="H468" s="413" t="s">
        <v>238</v>
      </c>
      <c r="I468" s="414">
        <v>20001.46</v>
      </c>
      <c r="J468" s="414">
        <v>26580</v>
      </c>
      <c r="K468" s="414">
        <v>20426.22</v>
      </c>
      <c r="L468" s="415">
        <v>2</v>
      </c>
    </row>
    <row r="469" spans="1:12" s="295" customFormat="1" ht="15.6" x14ac:dyDescent="0.25">
      <c r="A469" s="412" t="s">
        <v>499</v>
      </c>
      <c r="B469" s="413" t="s">
        <v>219</v>
      </c>
      <c r="C469" s="433">
        <v>101.982</v>
      </c>
      <c r="D469" s="433">
        <v>8</v>
      </c>
      <c r="E469" s="435" t="s">
        <v>500</v>
      </c>
      <c r="F469" s="433">
        <v>6.9849230214075</v>
      </c>
      <c r="G469" s="433">
        <v>7.170021558667</v>
      </c>
      <c r="H469" s="413" t="s">
        <v>238</v>
      </c>
      <c r="I469" s="414">
        <v>30000</v>
      </c>
      <c r="J469" s="414">
        <v>34090.92</v>
      </c>
      <c r="K469" s="414">
        <v>30594.6</v>
      </c>
      <c r="L469" s="415">
        <v>3</v>
      </c>
    </row>
    <row r="470" spans="1:12" s="295" customFormat="1" ht="15.6" x14ac:dyDescent="0.25">
      <c r="A470" s="412" t="s">
        <v>501</v>
      </c>
      <c r="B470" s="413" t="s">
        <v>219</v>
      </c>
      <c r="C470" s="433">
        <v>95.787199999999999</v>
      </c>
      <c r="D470" s="433">
        <v>8</v>
      </c>
      <c r="E470" s="435" t="s">
        <v>502</v>
      </c>
      <c r="F470" s="433">
        <v>11.5</v>
      </c>
      <c r="G470" s="433">
        <v>12.0055112893066</v>
      </c>
      <c r="H470" s="413" t="s">
        <v>238</v>
      </c>
      <c r="I470" s="414">
        <v>8518.9500000000007</v>
      </c>
      <c r="J470" s="414">
        <v>15489</v>
      </c>
      <c r="K470" s="414">
        <v>8160.06</v>
      </c>
      <c r="L470" s="415">
        <v>1</v>
      </c>
    </row>
    <row r="471" spans="1:12" s="295" customFormat="1" ht="15.6" x14ac:dyDescent="0.25">
      <c r="A471" s="412" t="s">
        <v>501</v>
      </c>
      <c r="B471" s="413" t="s">
        <v>219</v>
      </c>
      <c r="C471" s="433">
        <v>103.227</v>
      </c>
      <c r="D471" s="433">
        <v>9</v>
      </c>
      <c r="E471" s="435" t="s">
        <v>503</v>
      </c>
      <c r="F471" s="433">
        <v>6.8233830179253001</v>
      </c>
      <c r="G471" s="433">
        <v>6.9999716126539004</v>
      </c>
      <c r="H471" s="413" t="s">
        <v>238</v>
      </c>
      <c r="I471" s="414">
        <v>50000.6</v>
      </c>
      <c r="J471" s="414">
        <v>76924</v>
      </c>
      <c r="K471" s="414">
        <v>51614.12</v>
      </c>
      <c r="L471" s="415">
        <v>1</v>
      </c>
    </row>
    <row r="472" spans="1:12" s="295" customFormat="1" ht="15.6" x14ac:dyDescent="0.25">
      <c r="A472" s="412" t="s">
        <v>504</v>
      </c>
      <c r="B472" s="413" t="s">
        <v>219</v>
      </c>
      <c r="C472" s="433">
        <v>101.5599</v>
      </c>
      <c r="D472" s="433">
        <v>8.75</v>
      </c>
      <c r="E472" s="435" t="s">
        <v>335</v>
      </c>
      <c r="F472" s="433">
        <v>7.5</v>
      </c>
      <c r="G472" s="433">
        <v>7.640625</v>
      </c>
      <c r="H472" s="413" t="s">
        <v>238</v>
      </c>
      <c r="I472" s="414">
        <v>77464.53</v>
      </c>
      <c r="J472" s="414">
        <v>92950</v>
      </c>
      <c r="K472" s="414">
        <v>78672.86</v>
      </c>
      <c r="L472" s="415">
        <v>1</v>
      </c>
    </row>
    <row r="473" spans="1:12" s="295" customFormat="1" ht="15.6" x14ac:dyDescent="0.25">
      <c r="A473" s="412" t="s">
        <v>504</v>
      </c>
      <c r="B473" s="413" t="s">
        <v>219</v>
      </c>
      <c r="C473" s="433">
        <v>101.583</v>
      </c>
      <c r="D473" s="433">
        <v>8.75</v>
      </c>
      <c r="E473" s="435" t="s">
        <v>505</v>
      </c>
      <c r="F473" s="433">
        <v>7.5</v>
      </c>
      <c r="G473" s="433">
        <v>7.640625</v>
      </c>
      <c r="H473" s="413" t="s">
        <v>238</v>
      </c>
      <c r="I473" s="414">
        <v>94282.54</v>
      </c>
      <c r="J473" s="414">
        <v>113130</v>
      </c>
      <c r="K473" s="414">
        <v>95775.06</v>
      </c>
      <c r="L473" s="415">
        <v>3</v>
      </c>
    </row>
    <row r="474" spans="1:12" s="295" customFormat="1" ht="15.6" x14ac:dyDescent="0.25">
      <c r="A474" s="412" t="s">
        <v>504</v>
      </c>
      <c r="B474" s="413" t="s">
        <v>219</v>
      </c>
      <c r="C474" s="433">
        <v>101.58969999999999</v>
      </c>
      <c r="D474" s="433">
        <v>8.75</v>
      </c>
      <c r="E474" s="435" t="s">
        <v>506</v>
      </c>
      <c r="F474" s="433">
        <v>7.5</v>
      </c>
      <c r="G474" s="433">
        <v>7.6406250000000204</v>
      </c>
      <c r="H474" s="413" t="s">
        <v>238</v>
      </c>
      <c r="I474" s="414">
        <v>48503.88</v>
      </c>
      <c r="J474" s="414">
        <v>58200</v>
      </c>
      <c r="K474" s="414">
        <v>49274.94</v>
      </c>
      <c r="L474" s="415">
        <v>1</v>
      </c>
    </row>
    <row r="475" spans="1:12" s="296" customFormat="1" ht="15.6" x14ac:dyDescent="0.25">
      <c r="A475" s="412" t="s">
        <v>507</v>
      </c>
      <c r="B475" s="413" t="s">
        <v>219</v>
      </c>
      <c r="C475" s="433">
        <v>104.3925</v>
      </c>
      <c r="D475" s="433">
        <v>9</v>
      </c>
      <c r="E475" s="435" t="s">
        <v>508</v>
      </c>
      <c r="F475" s="433">
        <v>7.0893052817684996</v>
      </c>
      <c r="G475" s="433">
        <v>7.2800104341554004</v>
      </c>
      <c r="H475" s="413" t="s">
        <v>238</v>
      </c>
      <c r="I475" s="414">
        <v>30000.99</v>
      </c>
      <c r="J475" s="414">
        <v>39996</v>
      </c>
      <c r="K475" s="414">
        <v>31318.799999999999</v>
      </c>
      <c r="L475" s="415">
        <v>3</v>
      </c>
    </row>
    <row r="476" spans="1:12" s="296" customFormat="1" ht="15.6" x14ac:dyDescent="0.25">
      <c r="A476" s="412" t="s">
        <v>509</v>
      </c>
      <c r="B476" s="413" t="s">
        <v>219</v>
      </c>
      <c r="C476" s="433">
        <v>104.2761</v>
      </c>
      <c r="D476" s="433">
        <v>9</v>
      </c>
      <c r="E476" s="435" t="s">
        <v>510</v>
      </c>
      <c r="F476" s="433">
        <v>7.0798289312647</v>
      </c>
      <c r="G476" s="433">
        <v>7.2700215941598998</v>
      </c>
      <c r="H476" s="413" t="s">
        <v>238</v>
      </c>
      <c r="I476" s="414">
        <v>10000.33</v>
      </c>
      <c r="J476" s="414">
        <v>13332</v>
      </c>
      <c r="K476" s="414">
        <v>10427.959999999999</v>
      </c>
      <c r="L476" s="415">
        <v>1</v>
      </c>
    </row>
    <row r="477" spans="1:12" s="295" customFormat="1" ht="15.6" x14ac:dyDescent="0.25">
      <c r="A477" s="412" t="s">
        <v>509</v>
      </c>
      <c r="B477" s="413" t="s">
        <v>219</v>
      </c>
      <c r="C477" s="433">
        <v>104.3364</v>
      </c>
      <c r="D477" s="433">
        <v>9</v>
      </c>
      <c r="E477" s="435" t="s">
        <v>511</v>
      </c>
      <c r="F477" s="433">
        <v>7.0798204495092998</v>
      </c>
      <c r="G477" s="433">
        <v>7.2700126540159999</v>
      </c>
      <c r="H477" s="413" t="s">
        <v>238</v>
      </c>
      <c r="I477" s="414">
        <v>20000.66</v>
      </c>
      <c r="J477" s="414">
        <v>26664</v>
      </c>
      <c r="K477" s="414">
        <v>20867.98</v>
      </c>
      <c r="L477" s="415">
        <v>2</v>
      </c>
    </row>
    <row r="478" spans="1:12" s="295" customFormat="1" ht="15.6" x14ac:dyDescent="0.25">
      <c r="A478" s="412" t="s">
        <v>512</v>
      </c>
      <c r="B478" s="413" t="s">
        <v>219</v>
      </c>
      <c r="C478" s="433">
        <v>94.947000000000003</v>
      </c>
      <c r="D478" s="433">
        <v>9</v>
      </c>
      <c r="E478" s="435" t="s">
        <v>513</v>
      </c>
      <c r="F478" s="433">
        <v>11.5</v>
      </c>
      <c r="G478" s="433">
        <v>12.0055112893066</v>
      </c>
      <c r="H478" s="413" t="s">
        <v>238</v>
      </c>
      <c r="I478" s="414">
        <v>130380</v>
      </c>
      <c r="J478" s="414">
        <v>130380</v>
      </c>
      <c r="K478" s="414">
        <v>123791.96</v>
      </c>
      <c r="L478" s="415">
        <v>1</v>
      </c>
    </row>
    <row r="479" spans="1:12" s="295" customFormat="1" ht="15.6" x14ac:dyDescent="0.25">
      <c r="A479" s="412" t="s">
        <v>512</v>
      </c>
      <c r="B479" s="413" t="s">
        <v>219</v>
      </c>
      <c r="C479" s="433">
        <v>95.001599999999996</v>
      </c>
      <c r="D479" s="433">
        <v>9</v>
      </c>
      <c r="E479" s="435" t="s">
        <v>514</v>
      </c>
      <c r="F479" s="433">
        <v>11.5</v>
      </c>
      <c r="G479" s="433">
        <v>12.0055112893066</v>
      </c>
      <c r="H479" s="413" t="s">
        <v>238</v>
      </c>
      <c r="I479" s="414">
        <v>100000</v>
      </c>
      <c r="J479" s="414">
        <v>100000</v>
      </c>
      <c r="K479" s="414">
        <v>95001.59</v>
      </c>
      <c r="L479" s="415">
        <v>1</v>
      </c>
    </row>
    <row r="480" spans="1:12" s="295" customFormat="1" ht="15.6" x14ac:dyDescent="0.25">
      <c r="A480" s="412" t="s">
        <v>512</v>
      </c>
      <c r="B480" s="413" t="s">
        <v>219</v>
      </c>
      <c r="C480" s="433">
        <v>95.007099999999994</v>
      </c>
      <c r="D480" s="433">
        <v>9</v>
      </c>
      <c r="E480" s="435" t="s">
        <v>515</v>
      </c>
      <c r="F480" s="433">
        <v>11.5</v>
      </c>
      <c r="G480" s="433">
        <v>12.0055112893066</v>
      </c>
      <c r="H480" s="413" t="s">
        <v>238</v>
      </c>
      <c r="I480" s="414">
        <v>6626</v>
      </c>
      <c r="J480" s="414">
        <v>6626</v>
      </c>
      <c r="K480" s="414">
        <v>6295.17</v>
      </c>
      <c r="L480" s="415">
        <v>1</v>
      </c>
    </row>
    <row r="481" spans="1:12" s="295" customFormat="1" ht="15.6" x14ac:dyDescent="0.25">
      <c r="A481" s="412" t="s">
        <v>512</v>
      </c>
      <c r="B481" s="413" t="s">
        <v>219</v>
      </c>
      <c r="C481" s="433">
        <v>95.045900000000003</v>
      </c>
      <c r="D481" s="433">
        <v>9</v>
      </c>
      <c r="E481" s="435" t="s">
        <v>516</v>
      </c>
      <c r="F481" s="433">
        <v>11.5</v>
      </c>
      <c r="G481" s="433">
        <v>12.0055112893066</v>
      </c>
      <c r="H481" s="413" t="s">
        <v>238</v>
      </c>
      <c r="I481" s="414">
        <v>1537</v>
      </c>
      <c r="J481" s="414">
        <v>1537</v>
      </c>
      <c r="K481" s="414">
        <v>1460.86</v>
      </c>
      <c r="L481" s="415">
        <v>1</v>
      </c>
    </row>
    <row r="482" spans="1:12" s="295" customFormat="1" ht="15.6" x14ac:dyDescent="0.25">
      <c r="A482" s="412" t="s">
        <v>517</v>
      </c>
      <c r="B482" s="413" t="s">
        <v>219</v>
      </c>
      <c r="C482" s="433">
        <v>102.04430000000001</v>
      </c>
      <c r="D482" s="433">
        <v>8</v>
      </c>
      <c r="E482" s="435" t="s">
        <v>311</v>
      </c>
      <c r="F482" s="433">
        <v>7.0133702606563002</v>
      </c>
      <c r="G482" s="433">
        <v>7.1999883778780003</v>
      </c>
      <c r="H482" s="413" t="s">
        <v>238</v>
      </c>
      <c r="I482" s="414">
        <v>10000.73</v>
      </c>
      <c r="J482" s="414">
        <v>13290</v>
      </c>
      <c r="K482" s="414">
        <v>10205.17</v>
      </c>
      <c r="L482" s="415">
        <v>1</v>
      </c>
    </row>
    <row r="483" spans="1:12" s="295" customFormat="1" ht="15.6" x14ac:dyDescent="0.25">
      <c r="A483" s="412" t="s">
        <v>517</v>
      </c>
      <c r="B483" s="413" t="s">
        <v>219</v>
      </c>
      <c r="C483" s="433">
        <v>102.0898</v>
      </c>
      <c r="D483" s="433">
        <v>8</v>
      </c>
      <c r="E483" s="435" t="s">
        <v>518</v>
      </c>
      <c r="F483" s="433">
        <v>6.9754301426170002</v>
      </c>
      <c r="G483" s="433">
        <v>7.1600229923988001</v>
      </c>
      <c r="H483" s="413" t="s">
        <v>238</v>
      </c>
      <c r="I483" s="414">
        <v>20001.46</v>
      </c>
      <c r="J483" s="414">
        <v>26580</v>
      </c>
      <c r="K483" s="414">
        <v>20419.439999999999</v>
      </c>
      <c r="L483" s="415">
        <v>2</v>
      </c>
    </row>
    <row r="484" spans="1:12" s="295" customFormat="1" ht="15.6" x14ac:dyDescent="0.25">
      <c r="A484" s="412" t="s">
        <v>519</v>
      </c>
      <c r="B484" s="413" t="s">
        <v>219</v>
      </c>
      <c r="C484" s="433">
        <v>99.427599999999998</v>
      </c>
      <c r="D484" s="433">
        <v>8.75</v>
      </c>
      <c r="E484" s="435" t="s">
        <v>520</v>
      </c>
      <c r="F484" s="433">
        <v>9</v>
      </c>
      <c r="G484" s="433">
        <v>9.2024999999998993</v>
      </c>
      <c r="H484" s="413" t="s">
        <v>238</v>
      </c>
      <c r="I484" s="414">
        <v>1850000</v>
      </c>
      <c r="J484" s="414">
        <v>1850000</v>
      </c>
      <c r="K484" s="414">
        <v>1839410.31</v>
      </c>
      <c r="L484" s="415">
        <v>1</v>
      </c>
    </row>
    <row r="485" spans="1:12" s="295" customFormat="1" ht="15.6" x14ac:dyDescent="0.25">
      <c r="A485" s="412" t="s">
        <v>519</v>
      </c>
      <c r="B485" s="413" t="s">
        <v>219</v>
      </c>
      <c r="C485" s="433">
        <v>99.976600000000005</v>
      </c>
      <c r="D485" s="433">
        <v>8.75</v>
      </c>
      <c r="E485" s="435" t="s">
        <v>521</v>
      </c>
      <c r="F485" s="433">
        <v>8.75</v>
      </c>
      <c r="G485" s="433">
        <v>8.9414062499999005</v>
      </c>
      <c r="H485" s="413" t="s">
        <v>238</v>
      </c>
      <c r="I485" s="414">
        <v>10000</v>
      </c>
      <c r="J485" s="414">
        <v>10000</v>
      </c>
      <c r="K485" s="414">
        <v>9997.66</v>
      </c>
      <c r="L485" s="415">
        <v>1</v>
      </c>
    </row>
    <row r="486" spans="1:12" s="295" customFormat="1" ht="15.6" x14ac:dyDescent="0.25">
      <c r="A486" s="412" t="s">
        <v>519</v>
      </c>
      <c r="B486" s="413" t="s">
        <v>219</v>
      </c>
      <c r="C486" s="433">
        <v>99.976600000000005</v>
      </c>
      <c r="D486" s="433">
        <v>8.75</v>
      </c>
      <c r="E486" s="435" t="s">
        <v>522</v>
      </c>
      <c r="F486" s="433">
        <v>8.75</v>
      </c>
      <c r="G486" s="433">
        <v>8.9414062499999005</v>
      </c>
      <c r="H486" s="413" t="s">
        <v>238</v>
      </c>
      <c r="I486" s="414">
        <v>90000</v>
      </c>
      <c r="J486" s="414">
        <v>90000</v>
      </c>
      <c r="K486" s="414">
        <v>89978.95</v>
      </c>
      <c r="L486" s="415">
        <v>1</v>
      </c>
    </row>
    <row r="487" spans="1:12" s="295" customFormat="1" ht="15.6" x14ac:dyDescent="0.25">
      <c r="A487" s="412" t="s">
        <v>523</v>
      </c>
      <c r="B487" s="413" t="s">
        <v>219</v>
      </c>
      <c r="C487" s="433">
        <v>94.948599999999999</v>
      </c>
      <c r="D487" s="433">
        <v>9</v>
      </c>
      <c r="E487" s="435" t="s">
        <v>524</v>
      </c>
      <c r="F487" s="433">
        <v>11.5</v>
      </c>
      <c r="G487" s="433">
        <v>12.0055112893066</v>
      </c>
      <c r="H487" s="413" t="s">
        <v>238</v>
      </c>
      <c r="I487" s="414">
        <v>150000.81</v>
      </c>
      <c r="J487" s="414">
        <v>155845</v>
      </c>
      <c r="K487" s="414">
        <v>142423.67000000001</v>
      </c>
      <c r="L487" s="415">
        <v>1</v>
      </c>
    </row>
    <row r="488" spans="1:12" s="295" customFormat="1" ht="15.6" x14ac:dyDescent="0.25">
      <c r="A488" s="412" t="s">
        <v>523</v>
      </c>
      <c r="B488" s="413" t="s">
        <v>219</v>
      </c>
      <c r="C488" s="433">
        <v>95.013900000000007</v>
      </c>
      <c r="D488" s="433">
        <v>9</v>
      </c>
      <c r="E488" s="435" t="s">
        <v>525</v>
      </c>
      <c r="F488" s="433">
        <v>11.5</v>
      </c>
      <c r="G488" s="433">
        <v>12.0055112893066</v>
      </c>
      <c r="H488" s="413" t="s">
        <v>238</v>
      </c>
      <c r="I488" s="414">
        <v>50000.92</v>
      </c>
      <c r="J488" s="414">
        <v>51949</v>
      </c>
      <c r="K488" s="414">
        <v>47507.8</v>
      </c>
      <c r="L488" s="415">
        <v>2</v>
      </c>
    </row>
    <row r="489" spans="1:12" s="295" customFormat="1" ht="15.6" x14ac:dyDescent="0.25">
      <c r="A489" s="412" t="s">
        <v>526</v>
      </c>
      <c r="B489" s="413" t="s">
        <v>219</v>
      </c>
      <c r="C489" s="433">
        <v>100.7676</v>
      </c>
      <c r="D489" s="433">
        <v>8</v>
      </c>
      <c r="E489" s="435" t="s">
        <v>527</v>
      </c>
      <c r="F489" s="433">
        <v>6.5</v>
      </c>
      <c r="G489" s="433">
        <v>6.6601608791503999</v>
      </c>
      <c r="H489" s="413" t="s">
        <v>238</v>
      </c>
      <c r="I489" s="414">
        <v>50000</v>
      </c>
      <c r="J489" s="414">
        <v>200000</v>
      </c>
      <c r="K489" s="414">
        <v>50383.8</v>
      </c>
      <c r="L489" s="415">
        <v>1</v>
      </c>
    </row>
    <row r="490" spans="1:12" s="295" customFormat="1" ht="15.6" x14ac:dyDescent="0.25">
      <c r="A490" s="412" t="s">
        <v>526</v>
      </c>
      <c r="B490" s="413" t="s">
        <v>219</v>
      </c>
      <c r="C490" s="433">
        <v>100.7676</v>
      </c>
      <c r="D490" s="433">
        <v>8</v>
      </c>
      <c r="E490" s="435" t="s">
        <v>527</v>
      </c>
      <c r="F490" s="433">
        <v>6.5</v>
      </c>
      <c r="G490" s="433">
        <v>6.6601608791504203</v>
      </c>
      <c r="H490" s="413" t="s">
        <v>238</v>
      </c>
      <c r="I490" s="414">
        <v>199999.99</v>
      </c>
      <c r="J490" s="414">
        <v>800000</v>
      </c>
      <c r="K490" s="414">
        <v>201535.19</v>
      </c>
      <c r="L490" s="415">
        <v>1</v>
      </c>
    </row>
    <row r="491" spans="1:12" s="295" customFormat="1" ht="15.6" x14ac:dyDescent="0.25">
      <c r="A491" s="412" t="s">
        <v>528</v>
      </c>
      <c r="B491" s="413" t="s">
        <v>219</v>
      </c>
      <c r="C491" s="433">
        <v>95.994500000000002</v>
      </c>
      <c r="D491" s="433">
        <v>9</v>
      </c>
      <c r="E491" s="435" t="s">
        <v>529</v>
      </c>
      <c r="F491" s="433">
        <v>11.5</v>
      </c>
      <c r="G491" s="433">
        <v>12.0055112893066</v>
      </c>
      <c r="H491" s="413" t="s">
        <v>238</v>
      </c>
      <c r="I491" s="414">
        <v>30891</v>
      </c>
      <c r="J491" s="414">
        <v>41188</v>
      </c>
      <c r="K491" s="414">
        <v>29653.68</v>
      </c>
      <c r="L491" s="415">
        <v>1</v>
      </c>
    </row>
    <row r="492" spans="1:12" s="295" customFormat="1" ht="15.6" x14ac:dyDescent="0.25">
      <c r="A492" s="412" t="s">
        <v>528</v>
      </c>
      <c r="B492" s="413" t="s">
        <v>219</v>
      </c>
      <c r="C492" s="433">
        <v>96.017200000000003</v>
      </c>
      <c r="D492" s="433">
        <v>9</v>
      </c>
      <c r="E492" s="435" t="s">
        <v>530</v>
      </c>
      <c r="F492" s="433">
        <v>11.5</v>
      </c>
      <c r="G492" s="433">
        <v>12.0055112893066</v>
      </c>
      <c r="H492" s="413" t="s">
        <v>238</v>
      </c>
      <c r="I492" s="414">
        <v>29720.25</v>
      </c>
      <c r="J492" s="414">
        <v>39627</v>
      </c>
      <c r="K492" s="414">
        <v>28536.54</v>
      </c>
      <c r="L492" s="415">
        <v>1</v>
      </c>
    </row>
    <row r="493" spans="1:12" s="295" customFormat="1" ht="15.6" x14ac:dyDescent="0.25">
      <c r="A493" s="412" t="s">
        <v>528</v>
      </c>
      <c r="B493" s="413" t="s">
        <v>219</v>
      </c>
      <c r="C493" s="433">
        <v>96.146199999999993</v>
      </c>
      <c r="D493" s="433">
        <v>8</v>
      </c>
      <c r="E493" s="435" t="s">
        <v>531</v>
      </c>
      <c r="F493" s="433">
        <v>11.5</v>
      </c>
      <c r="G493" s="433">
        <v>12.0055112893066</v>
      </c>
      <c r="H493" s="413" t="s">
        <v>238</v>
      </c>
      <c r="I493" s="414">
        <v>2177.4299999999998</v>
      </c>
      <c r="J493" s="414">
        <v>4073</v>
      </c>
      <c r="K493" s="414">
        <v>2093.5100000000002</v>
      </c>
      <c r="L493" s="415">
        <v>1</v>
      </c>
    </row>
    <row r="494" spans="1:12" s="295" customFormat="1" ht="15.6" x14ac:dyDescent="0.25">
      <c r="A494" s="412" t="s">
        <v>532</v>
      </c>
      <c r="B494" s="413" t="s">
        <v>219</v>
      </c>
      <c r="C494" s="433">
        <v>99.807299999999998</v>
      </c>
      <c r="D494" s="433">
        <v>10.25</v>
      </c>
      <c r="E494" s="435" t="s">
        <v>533</v>
      </c>
      <c r="F494" s="433">
        <v>10.3</v>
      </c>
      <c r="G494" s="433">
        <v>10.565225</v>
      </c>
      <c r="H494" s="413" t="s">
        <v>238</v>
      </c>
      <c r="I494" s="414">
        <v>70000</v>
      </c>
      <c r="J494" s="414">
        <v>70000</v>
      </c>
      <c r="K494" s="414">
        <v>69865.100000000006</v>
      </c>
      <c r="L494" s="415">
        <v>1</v>
      </c>
    </row>
    <row r="495" spans="1:12" s="295" customFormat="1" ht="15.6" x14ac:dyDescent="0.25">
      <c r="A495" s="412" t="s">
        <v>534</v>
      </c>
      <c r="B495" s="413" t="s">
        <v>219</v>
      </c>
      <c r="C495" s="433">
        <v>98.09</v>
      </c>
      <c r="D495" s="433">
        <v>8.5</v>
      </c>
      <c r="E495" s="435" t="s">
        <v>535</v>
      </c>
      <c r="F495" s="433">
        <v>10.59</v>
      </c>
      <c r="G495" s="433">
        <v>11.018027307041899</v>
      </c>
      <c r="H495" s="413" t="s">
        <v>238</v>
      </c>
      <c r="I495" s="414">
        <v>20346.38</v>
      </c>
      <c r="J495" s="414">
        <v>23253</v>
      </c>
      <c r="K495" s="414">
        <v>19957.77</v>
      </c>
      <c r="L495" s="415">
        <v>1</v>
      </c>
    </row>
    <row r="496" spans="1:12" s="295" customFormat="1" ht="15.6" x14ac:dyDescent="0.25">
      <c r="A496" s="412" t="s">
        <v>536</v>
      </c>
      <c r="B496" s="413" t="s">
        <v>219</v>
      </c>
      <c r="C496" s="433">
        <v>92.169600000000003</v>
      </c>
      <c r="D496" s="433">
        <v>9</v>
      </c>
      <c r="E496" s="435" t="s">
        <v>537</v>
      </c>
      <c r="F496" s="433">
        <v>14.6278845244178</v>
      </c>
      <c r="G496" s="433">
        <v>15.450032154943599</v>
      </c>
      <c r="H496" s="413" t="s">
        <v>238</v>
      </c>
      <c r="I496" s="414">
        <v>152921.60000000001</v>
      </c>
      <c r="J496" s="414">
        <v>235264</v>
      </c>
      <c r="K496" s="414">
        <v>140947.23000000001</v>
      </c>
      <c r="L496" s="415">
        <v>3</v>
      </c>
    </row>
    <row r="497" spans="1:12" s="295" customFormat="1" ht="15.6" x14ac:dyDescent="0.25">
      <c r="A497" s="412" t="s">
        <v>536</v>
      </c>
      <c r="B497" s="413" t="s">
        <v>219</v>
      </c>
      <c r="C497" s="433">
        <v>102.4282</v>
      </c>
      <c r="D497" s="433">
        <v>9</v>
      </c>
      <c r="E497" s="435" t="s">
        <v>538</v>
      </c>
      <c r="F497" s="433">
        <v>6.8233948853425996</v>
      </c>
      <c r="G497" s="433">
        <v>6.9999840978101</v>
      </c>
      <c r="H497" s="413" t="s">
        <v>238</v>
      </c>
      <c r="I497" s="414">
        <v>10000.35</v>
      </c>
      <c r="J497" s="414">
        <v>22223</v>
      </c>
      <c r="K497" s="414">
        <v>10243.18</v>
      </c>
      <c r="L497" s="415">
        <v>1</v>
      </c>
    </row>
    <row r="498" spans="1:12" s="295" customFormat="1" ht="15.6" x14ac:dyDescent="0.25">
      <c r="A498" s="412" t="s">
        <v>536</v>
      </c>
      <c r="B498" s="413" t="s">
        <v>219</v>
      </c>
      <c r="C498" s="433">
        <v>107.1156</v>
      </c>
      <c r="D498" s="433">
        <v>9</v>
      </c>
      <c r="E498" s="435" t="s">
        <v>537</v>
      </c>
      <c r="F498" s="433">
        <v>4.435698196313</v>
      </c>
      <c r="G498" s="433">
        <v>4.5100279917058996</v>
      </c>
      <c r="H498" s="413" t="s">
        <v>238</v>
      </c>
      <c r="I498" s="414">
        <v>13797.55</v>
      </c>
      <c r="J498" s="414">
        <v>21227</v>
      </c>
      <c r="K498" s="414">
        <v>14779.33</v>
      </c>
      <c r="L498" s="415">
        <v>1</v>
      </c>
    </row>
    <row r="499" spans="1:12" s="295" customFormat="1" ht="15.6" x14ac:dyDescent="0.25">
      <c r="A499" s="412" t="s">
        <v>539</v>
      </c>
      <c r="B499" s="413" t="s">
        <v>219</v>
      </c>
      <c r="C499" s="433">
        <v>96.345399999999998</v>
      </c>
      <c r="D499" s="433">
        <v>9</v>
      </c>
      <c r="E499" s="435" t="s">
        <v>540</v>
      </c>
      <c r="F499" s="433">
        <v>11</v>
      </c>
      <c r="G499" s="433">
        <v>11.4621259414062</v>
      </c>
      <c r="H499" s="413" t="s">
        <v>238</v>
      </c>
      <c r="I499" s="414">
        <v>114750</v>
      </c>
      <c r="J499" s="414">
        <v>150000</v>
      </c>
      <c r="K499" s="414">
        <v>110556.32</v>
      </c>
      <c r="L499" s="415">
        <v>2</v>
      </c>
    </row>
    <row r="500" spans="1:12" s="295" customFormat="1" ht="15.6" x14ac:dyDescent="0.25">
      <c r="A500" s="412" t="s">
        <v>539</v>
      </c>
      <c r="B500" s="413" t="s">
        <v>219</v>
      </c>
      <c r="C500" s="433">
        <v>109.0441</v>
      </c>
      <c r="D500" s="433">
        <v>9.25</v>
      </c>
      <c r="E500" s="435" t="s">
        <v>541</v>
      </c>
      <c r="F500" s="433"/>
      <c r="G500" s="433">
        <v>5.5000080364574</v>
      </c>
      <c r="H500" s="413" t="s">
        <v>238</v>
      </c>
      <c r="I500" s="414">
        <v>30000.39</v>
      </c>
      <c r="J500" s="414">
        <v>53334</v>
      </c>
      <c r="K500" s="414">
        <v>32713.65</v>
      </c>
      <c r="L500" s="415">
        <v>3</v>
      </c>
    </row>
    <row r="501" spans="1:12" s="295" customFormat="1" ht="15.6" x14ac:dyDescent="0.25">
      <c r="A501" s="412" t="s">
        <v>539</v>
      </c>
      <c r="B501" s="413" t="s">
        <v>219</v>
      </c>
      <c r="C501" s="433">
        <v>113.0441</v>
      </c>
      <c r="D501" s="433">
        <v>9.25</v>
      </c>
      <c r="E501" s="435" t="s">
        <v>542</v>
      </c>
      <c r="F501" s="433"/>
      <c r="G501" s="433">
        <v>6.2999991247585001</v>
      </c>
      <c r="H501" s="413" t="s">
        <v>238</v>
      </c>
      <c r="I501" s="414">
        <v>30001.23</v>
      </c>
      <c r="J501" s="414">
        <v>30381</v>
      </c>
      <c r="K501" s="414">
        <v>33914.639999999999</v>
      </c>
      <c r="L501" s="415">
        <v>3</v>
      </c>
    </row>
    <row r="502" spans="1:12" s="295" customFormat="1" ht="15.6" x14ac:dyDescent="0.25">
      <c r="A502" s="412" t="s">
        <v>543</v>
      </c>
      <c r="B502" s="413" t="s">
        <v>219</v>
      </c>
      <c r="C502" s="433">
        <v>98.403999999999996</v>
      </c>
      <c r="D502" s="433">
        <v>9</v>
      </c>
      <c r="E502" s="435" t="s">
        <v>544</v>
      </c>
      <c r="F502" s="433">
        <v>10.5</v>
      </c>
      <c r="G502" s="433">
        <v>10.920720136962901</v>
      </c>
      <c r="H502" s="413" t="s">
        <v>238</v>
      </c>
      <c r="I502" s="414">
        <v>30000</v>
      </c>
      <c r="J502" s="414">
        <v>48000</v>
      </c>
      <c r="K502" s="414">
        <v>29521.19</v>
      </c>
      <c r="L502" s="415">
        <v>1</v>
      </c>
    </row>
    <row r="503" spans="1:12" s="295" customFormat="1" ht="15.6" x14ac:dyDescent="0.25">
      <c r="A503" s="412" t="s">
        <v>543</v>
      </c>
      <c r="B503" s="413" t="s">
        <v>219</v>
      </c>
      <c r="C503" s="433">
        <v>102.4597</v>
      </c>
      <c r="D503" s="433">
        <v>9</v>
      </c>
      <c r="E503" s="435" t="s">
        <v>545</v>
      </c>
      <c r="F503" s="433">
        <v>6.8234234494613997</v>
      </c>
      <c r="G503" s="433">
        <v>7.0000141487915997</v>
      </c>
      <c r="H503" s="413" t="s">
        <v>238</v>
      </c>
      <c r="I503" s="414">
        <v>10000</v>
      </c>
      <c r="J503" s="414">
        <v>16000</v>
      </c>
      <c r="K503" s="414">
        <v>10245.969999999999</v>
      </c>
      <c r="L503" s="415">
        <v>1</v>
      </c>
    </row>
    <row r="504" spans="1:12" s="295" customFormat="1" ht="15.6" x14ac:dyDescent="0.25">
      <c r="A504" s="412" t="s">
        <v>543</v>
      </c>
      <c r="B504" s="413" t="s">
        <v>219</v>
      </c>
      <c r="C504" s="433">
        <v>102.63630000000001</v>
      </c>
      <c r="D504" s="433">
        <v>9</v>
      </c>
      <c r="E504" s="435" t="s">
        <v>546</v>
      </c>
      <c r="F504" s="433">
        <v>6.6807952754305999</v>
      </c>
      <c r="G504" s="433">
        <v>6.8500405534316</v>
      </c>
      <c r="H504" s="413" t="s">
        <v>238</v>
      </c>
      <c r="I504" s="414">
        <v>50000</v>
      </c>
      <c r="J504" s="414">
        <v>80000</v>
      </c>
      <c r="K504" s="414">
        <v>51318.15</v>
      </c>
      <c r="L504" s="415">
        <v>2</v>
      </c>
    </row>
    <row r="505" spans="1:12" s="295" customFormat="1" ht="15.6" x14ac:dyDescent="0.25">
      <c r="A505" s="412" t="s">
        <v>547</v>
      </c>
      <c r="B505" s="413" t="s">
        <v>219</v>
      </c>
      <c r="C505" s="433">
        <v>94.867000000000004</v>
      </c>
      <c r="D505" s="433">
        <v>9</v>
      </c>
      <c r="E505" s="435" t="s">
        <v>548</v>
      </c>
      <c r="F505" s="433">
        <v>11.5</v>
      </c>
      <c r="G505" s="433">
        <v>12.0055112893066</v>
      </c>
      <c r="H505" s="413" t="s">
        <v>238</v>
      </c>
      <c r="I505" s="414">
        <v>70000</v>
      </c>
      <c r="J505" s="414">
        <v>70000</v>
      </c>
      <c r="K505" s="414">
        <v>66406.92</v>
      </c>
      <c r="L505" s="415">
        <v>1</v>
      </c>
    </row>
    <row r="506" spans="1:12" s="295" customFormat="1" ht="15.6" x14ac:dyDescent="0.25">
      <c r="A506" s="412" t="s">
        <v>549</v>
      </c>
      <c r="B506" s="413" t="s">
        <v>219</v>
      </c>
      <c r="C506" s="433">
        <v>104.0187</v>
      </c>
      <c r="D506" s="433">
        <v>9</v>
      </c>
      <c r="E506" s="435" t="s">
        <v>550</v>
      </c>
      <c r="F506" s="433">
        <v>6.9184343945805997</v>
      </c>
      <c r="G506" s="433">
        <v>7.1000057796057998</v>
      </c>
      <c r="H506" s="413" t="s">
        <v>238</v>
      </c>
      <c r="I506" s="414">
        <v>20000.759999999998</v>
      </c>
      <c r="J506" s="414">
        <v>20780</v>
      </c>
      <c r="K506" s="414">
        <v>20804.52</v>
      </c>
      <c r="L506" s="415">
        <v>2</v>
      </c>
    </row>
    <row r="507" spans="1:12" s="295" customFormat="1" ht="15.6" x14ac:dyDescent="0.25">
      <c r="A507" s="412" t="s">
        <v>551</v>
      </c>
      <c r="B507" s="413" t="s">
        <v>219</v>
      </c>
      <c r="C507" s="433">
        <v>99.992199999999997</v>
      </c>
      <c r="D507" s="433">
        <v>11.75</v>
      </c>
      <c r="E507" s="435" t="s">
        <v>552</v>
      </c>
      <c r="F507" s="433">
        <v>11.75</v>
      </c>
      <c r="G507" s="433">
        <v>12.2779477978667</v>
      </c>
      <c r="H507" s="413" t="s">
        <v>238</v>
      </c>
      <c r="I507" s="414">
        <v>400000</v>
      </c>
      <c r="J507" s="414">
        <v>400000</v>
      </c>
      <c r="K507" s="414">
        <v>399968.66</v>
      </c>
      <c r="L507" s="415">
        <v>1</v>
      </c>
    </row>
    <row r="508" spans="1:12" s="295" customFormat="1" ht="15.6" x14ac:dyDescent="0.25">
      <c r="A508" s="412" t="s">
        <v>551</v>
      </c>
      <c r="B508" s="413" t="s">
        <v>219</v>
      </c>
      <c r="C508" s="433">
        <v>99.994399999999999</v>
      </c>
      <c r="D508" s="433">
        <v>11.5</v>
      </c>
      <c r="E508" s="435" t="s">
        <v>553</v>
      </c>
      <c r="F508" s="433">
        <v>11.5</v>
      </c>
      <c r="G508" s="433">
        <v>12.0055112893066</v>
      </c>
      <c r="H508" s="413" t="s">
        <v>238</v>
      </c>
      <c r="I508" s="414">
        <v>14900</v>
      </c>
      <c r="J508" s="414">
        <v>14900</v>
      </c>
      <c r="K508" s="414">
        <v>14899.16</v>
      </c>
      <c r="L508" s="415">
        <v>1</v>
      </c>
    </row>
    <row r="509" spans="1:12" s="295" customFormat="1" ht="15.6" x14ac:dyDescent="0.25">
      <c r="A509" s="412" t="s">
        <v>551</v>
      </c>
      <c r="B509" s="413" t="s">
        <v>219</v>
      </c>
      <c r="C509" s="433">
        <v>99.994399999999999</v>
      </c>
      <c r="D509" s="433">
        <v>11.75</v>
      </c>
      <c r="E509" s="435" t="s">
        <v>554</v>
      </c>
      <c r="F509" s="433">
        <v>11.75</v>
      </c>
      <c r="G509" s="433">
        <v>12.2779477978667</v>
      </c>
      <c r="H509" s="413" t="s">
        <v>238</v>
      </c>
      <c r="I509" s="414">
        <v>66500</v>
      </c>
      <c r="J509" s="414">
        <v>66500</v>
      </c>
      <c r="K509" s="414">
        <v>66496.3</v>
      </c>
      <c r="L509" s="415">
        <v>1</v>
      </c>
    </row>
    <row r="510" spans="1:12" s="295" customFormat="1" ht="15.6" x14ac:dyDescent="0.25">
      <c r="A510" s="412" t="s">
        <v>551</v>
      </c>
      <c r="B510" s="413" t="s">
        <v>219</v>
      </c>
      <c r="C510" s="433">
        <v>99.995099999999994</v>
      </c>
      <c r="D510" s="433">
        <v>11.75</v>
      </c>
      <c r="E510" s="435" t="s">
        <v>555</v>
      </c>
      <c r="F510" s="433">
        <v>11.75</v>
      </c>
      <c r="G510" s="433">
        <v>12.2779477978667</v>
      </c>
      <c r="H510" s="413" t="s">
        <v>238</v>
      </c>
      <c r="I510" s="414">
        <v>89386</v>
      </c>
      <c r="J510" s="414">
        <v>89386</v>
      </c>
      <c r="K510" s="414">
        <v>89381.62</v>
      </c>
      <c r="L510" s="415">
        <v>1</v>
      </c>
    </row>
    <row r="511" spans="1:12" s="295" customFormat="1" ht="15.6" x14ac:dyDescent="0.25">
      <c r="A511" s="412" t="s">
        <v>551</v>
      </c>
      <c r="B511" s="413" t="s">
        <v>219</v>
      </c>
      <c r="C511" s="433">
        <v>99.996700000000004</v>
      </c>
      <c r="D511" s="433">
        <v>11.5</v>
      </c>
      <c r="E511" s="435" t="s">
        <v>556</v>
      </c>
      <c r="F511" s="433">
        <v>11.5</v>
      </c>
      <c r="G511" s="433">
        <v>12.0055112893066</v>
      </c>
      <c r="H511" s="413" t="s">
        <v>238</v>
      </c>
      <c r="I511" s="414">
        <v>86927</v>
      </c>
      <c r="J511" s="414">
        <v>86927</v>
      </c>
      <c r="K511" s="414">
        <v>86924.14</v>
      </c>
      <c r="L511" s="415">
        <v>2</v>
      </c>
    </row>
    <row r="512" spans="1:12" s="295" customFormat="1" ht="15.6" x14ac:dyDescent="0.25">
      <c r="A512" s="412" t="s">
        <v>551</v>
      </c>
      <c r="B512" s="413" t="s">
        <v>219</v>
      </c>
      <c r="C512" s="433">
        <v>99.997500000000002</v>
      </c>
      <c r="D512" s="433">
        <v>11.5</v>
      </c>
      <c r="E512" s="435" t="s">
        <v>557</v>
      </c>
      <c r="F512" s="433">
        <v>11.5</v>
      </c>
      <c r="G512" s="433">
        <v>12.0055112893066</v>
      </c>
      <c r="H512" s="413" t="s">
        <v>238</v>
      </c>
      <c r="I512" s="414">
        <v>11500</v>
      </c>
      <c r="J512" s="414">
        <v>11500</v>
      </c>
      <c r="K512" s="414">
        <v>11499.71</v>
      </c>
      <c r="L512" s="415">
        <v>1</v>
      </c>
    </row>
    <row r="513" spans="1:12" s="295" customFormat="1" ht="15.6" x14ac:dyDescent="0.25">
      <c r="A513" s="412" t="s">
        <v>558</v>
      </c>
      <c r="B513" s="413" t="s">
        <v>219</v>
      </c>
      <c r="C513" s="433">
        <v>99.995599999999996</v>
      </c>
      <c r="D513" s="433">
        <v>9.25</v>
      </c>
      <c r="E513" s="435" t="s">
        <v>559</v>
      </c>
      <c r="F513" s="433">
        <v>9.25</v>
      </c>
      <c r="G513" s="433">
        <v>9.5758345544586003</v>
      </c>
      <c r="H513" s="413" t="s">
        <v>238</v>
      </c>
      <c r="I513" s="414">
        <v>210000</v>
      </c>
      <c r="J513" s="414">
        <v>300000</v>
      </c>
      <c r="K513" s="414">
        <v>209990.73</v>
      </c>
      <c r="L513" s="415">
        <v>1</v>
      </c>
    </row>
    <row r="514" spans="1:12" s="296" customFormat="1" ht="15.6" x14ac:dyDescent="0.25">
      <c r="A514" s="412" t="s">
        <v>558</v>
      </c>
      <c r="B514" s="413" t="s">
        <v>219</v>
      </c>
      <c r="C514" s="433">
        <v>99.995900000000006</v>
      </c>
      <c r="D514" s="433">
        <v>9.25</v>
      </c>
      <c r="E514" s="435" t="s">
        <v>560</v>
      </c>
      <c r="F514" s="433">
        <v>9.25</v>
      </c>
      <c r="G514" s="433">
        <v>9.5758345544586003</v>
      </c>
      <c r="H514" s="413" t="s">
        <v>238</v>
      </c>
      <c r="I514" s="414">
        <v>210000</v>
      </c>
      <c r="J514" s="414">
        <v>300000</v>
      </c>
      <c r="K514" s="414">
        <v>209991.47</v>
      </c>
      <c r="L514" s="415">
        <v>2</v>
      </c>
    </row>
    <row r="515" spans="1:12" s="296" customFormat="1" ht="15.6" x14ac:dyDescent="0.25">
      <c r="A515" s="412" t="s">
        <v>561</v>
      </c>
      <c r="B515" s="413" t="s">
        <v>219</v>
      </c>
      <c r="C515" s="433">
        <v>97.174999999999997</v>
      </c>
      <c r="D515" s="433">
        <v>9</v>
      </c>
      <c r="E515" s="435" t="s">
        <v>343</v>
      </c>
      <c r="F515" s="433">
        <v>11.5</v>
      </c>
      <c r="G515" s="433">
        <v>12.0055112893066</v>
      </c>
      <c r="H515" s="413" t="s">
        <v>238</v>
      </c>
      <c r="I515" s="414">
        <v>446883.25</v>
      </c>
      <c r="J515" s="414">
        <v>536217</v>
      </c>
      <c r="K515" s="414">
        <v>434258.72</v>
      </c>
      <c r="L515" s="415">
        <v>1</v>
      </c>
    </row>
    <row r="516" spans="1:12" s="295" customFormat="1" ht="15.6" x14ac:dyDescent="0.25">
      <c r="A516" s="412" t="s">
        <v>561</v>
      </c>
      <c r="B516" s="413" t="s">
        <v>219</v>
      </c>
      <c r="C516" s="433">
        <v>97.277600000000007</v>
      </c>
      <c r="D516" s="433">
        <v>9</v>
      </c>
      <c r="E516" s="435" t="s">
        <v>562</v>
      </c>
      <c r="F516" s="433">
        <v>11.5</v>
      </c>
      <c r="G516" s="433">
        <v>12.0055112893066</v>
      </c>
      <c r="H516" s="413" t="s">
        <v>238</v>
      </c>
      <c r="I516" s="414">
        <v>6688.04</v>
      </c>
      <c r="J516" s="414">
        <v>8025</v>
      </c>
      <c r="K516" s="414">
        <v>6505.96</v>
      </c>
      <c r="L516" s="415">
        <v>1</v>
      </c>
    </row>
    <row r="517" spans="1:12" s="295" customFormat="1" ht="15.6" x14ac:dyDescent="0.25">
      <c r="A517" s="412" t="s">
        <v>561</v>
      </c>
      <c r="B517" s="413" t="s">
        <v>219</v>
      </c>
      <c r="C517" s="433">
        <v>99.998199999999997</v>
      </c>
      <c r="D517" s="433">
        <v>9</v>
      </c>
      <c r="E517" s="435" t="s">
        <v>563</v>
      </c>
      <c r="F517" s="433">
        <v>9</v>
      </c>
      <c r="G517" s="433">
        <v>9.3083318789062002</v>
      </c>
      <c r="H517" s="413" t="s">
        <v>238</v>
      </c>
      <c r="I517" s="414">
        <v>500000</v>
      </c>
      <c r="J517" s="414">
        <v>500000</v>
      </c>
      <c r="K517" s="414">
        <v>499991.05</v>
      </c>
      <c r="L517" s="415">
        <v>1</v>
      </c>
    </row>
    <row r="518" spans="1:12" s="295" customFormat="1" ht="15.6" x14ac:dyDescent="0.25">
      <c r="A518" s="412" t="s">
        <v>561</v>
      </c>
      <c r="B518" s="413" t="s">
        <v>219</v>
      </c>
      <c r="C518" s="433">
        <v>99.999499999999998</v>
      </c>
      <c r="D518" s="433">
        <v>9</v>
      </c>
      <c r="E518" s="435" t="s">
        <v>564</v>
      </c>
      <c r="F518" s="433">
        <v>9</v>
      </c>
      <c r="G518" s="433">
        <v>9.3083318789062002</v>
      </c>
      <c r="H518" s="413" t="s">
        <v>238</v>
      </c>
      <c r="I518" s="414">
        <v>1000000</v>
      </c>
      <c r="J518" s="414">
        <v>1000000</v>
      </c>
      <c r="K518" s="414">
        <v>999994.58</v>
      </c>
      <c r="L518" s="415">
        <v>1</v>
      </c>
    </row>
    <row r="519" spans="1:12" s="295" customFormat="1" ht="15.6" x14ac:dyDescent="0.25">
      <c r="A519" s="412" t="s">
        <v>561</v>
      </c>
      <c r="B519" s="413" t="s">
        <v>219</v>
      </c>
      <c r="C519" s="433">
        <v>100</v>
      </c>
      <c r="D519" s="433">
        <v>9</v>
      </c>
      <c r="E519" s="435" t="s">
        <v>565</v>
      </c>
      <c r="F519" s="433">
        <v>8.9994499098056995</v>
      </c>
      <c r="G519" s="433">
        <v>9.3077438170947993</v>
      </c>
      <c r="H519" s="413" t="s">
        <v>238</v>
      </c>
      <c r="I519" s="414">
        <v>70000</v>
      </c>
      <c r="J519" s="414">
        <v>70000</v>
      </c>
      <c r="K519" s="414">
        <v>70000</v>
      </c>
      <c r="L519" s="415">
        <v>1</v>
      </c>
    </row>
    <row r="520" spans="1:12" s="295" customFormat="1" ht="15.6" x14ac:dyDescent="0.25">
      <c r="A520" s="412" t="s">
        <v>561</v>
      </c>
      <c r="B520" s="413" t="s">
        <v>219</v>
      </c>
      <c r="C520" s="433">
        <v>100</v>
      </c>
      <c r="D520" s="433">
        <v>9</v>
      </c>
      <c r="E520" s="435" t="s">
        <v>566</v>
      </c>
      <c r="F520" s="433">
        <v>9</v>
      </c>
      <c r="G520" s="433">
        <v>9.3083318789062002</v>
      </c>
      <c r="H520" s="413" t="s">
        <v>238</v>
      </c>
      <c r="I520" s="414">
        <v>1000000</v>
      </c>
      <c r="J520" s="414">
        <v>1000000</v>
      </c>
      <c r="K520" s="414">
        <v>1000000</v>
      </c>
      <c r="L520" s="415">
        <v>1</v>
      </c>
    </row>
    <row r="521" spans="1:12" s="295" customFormat="1" ht="15.6" x14ac:dyDescent="0.25">
      <c r="A521" s="412" t="s">
        <v>567</v>
      </c>
      <c r="B521" s="413" t="s">
        <v>219</v>
      </c>
      <c r="C521" s="433">
        <v>97.3553</v>
      </c>
      <c r="D521" s="433">
        <v>9.5</v>
      </c>
      <c r="E521" s="435" t="s">
        <v>568</v>
      </c>
      <c r="F521" s="433">
        <v>11.1</v>
      </c>
      <c r="G521" s="433">
        <v>11.570644493375299</v>
      </c>
      <c r="H521" s="413" t="s">
        <v>238</v>
      </c>
      <c r="I521" s="414">
        <v>70000</v>
      </c>
      <c r="J521" s="414">
        <v>80000</v>
      </c>
      <c r="K521" s="414">
        <v>68148.679999999993</v>
      </c>
      <c r="L521" s="415">
        <v>1</v>
      </c>
    </row>
    <row r="522" spans="1:12" s="295" customFormat="1" ht="15.6" x14ac:dyDescent="0.25">
      <c r="A522" s="412" t="s">
        <v>569</v>
      </c>
      <c r="B522" s="413" t="s">
        <v>219</v>
      </c>
      <c r="C522" s="433">
        <v>99.994699999999995</v>
      </c>
      <c r="D522" s="433">
        <v>8.25</v>
      </c>
      <c r="E522" s="435" t="s">
        <v>570</v>
      </c>
      <c r="F522" s="433">
        <v>8.25</v>
      </c>
      <c r="G522" s="433">
        <v>8.5087619433745001</v>
      </c>
      <c r="H522" s="413" t="s">
        <v>238</v>
      </c>
      <c r="I522" s="414">
        <v>4539.82</v>
      </c>
      <c r="J522" s="414">
        <v>9076</v>
      </c>
      <c r="K522" s="414">
        <v>4539.58</v>
      </c>
      <c r="L522" s="415">
        <v>1</v>
      </c>
    </row>
    <row r="523" spans="1:12" s="295" customFormat="1" ht="15.6" x14ac:dyDescent="0.25">
      <c r="A523" s="412" t="s">
        <v>571</v>
      </c>
      <c r="B523" s="413" t="s">
        <v>219</v>
      </c>
      <c r="C523" s="433">
        <v>99.995800000000003</v>
      </c>
      <c r="D523" s="433">
        <v>9</v>
      </c>
      <c r="E523" s="435" t="s">
        <v>572</v>
      </c>
      <c r="F523" s="433">
        <v>9</v>
      </c>
      <c r="G523" s="433">
        <v>9.3083318789062002</v>
      </c>
      <c r="H523" s="413" t="s">
        <v>238</v>
      </c>
      <c r="I523" s="414">
        <v>2100000</v>
      </c>
      <c r="J523" s="414">
        <v>2100000</v>
      </c>
      <c r="K523" s="414">
        <v>2099912.64</v>
      </c>
      <c r="L523" s="415">
        <v>1</v>
      </c>
    </row>
    <row r="524" spans="1:12" s="295" customFormat="1" ht="15.6" x14ac:dyDescent="0.25">
      <c r="A524" s="412" t="s">
        <v>571</v>
      </c>
      <c r="B524" s="413" t="s">
        <v>219</v>
      </c>
      <c r="C524" s="433">
        <v>99.997799999999998</v>
      </c>
      <c r="D524" s="433">
        <v>9</v>
      </c>
      <c r="E524" s="435" t="s">
        <v>573</v>
      </c>
      <c r="F524" s="433">
        <v>9</v>
      </c>
      <c r="G524" s="433">
        <v>9.3083318789062002</v>
      </c>
      <c r="H524" s="413" t="s">
        <v>238</v>
      </c>
      <c r="I524" s="414">
        <v>1900000</v>
      </c>
      <c r="J524" s="414">
        <v>1900000</v>
      </c>
      <c r="K524" s="414">
        <v>1899957.32</v>
      </c>
      <c r="L524" s="415">
        <v>1</v>
      </c>
    </row>
    <row r="525" spans="1:12" s="295" customFormat="1" ht="15.6" x14ac:dyDescent="0.25">
      <c r="A525" s="412" t="s">
        <v>571</v>
      </c>
      <c r="B525" s="413" t="s">
        <v>219</v>
      </c>
      <c r="C525" s="433">
        <v>100</v>
      </c>
      <c r="D525" s="433">
        <v>9</v>
      </c>
      <c r="E525" s="435" t="s">
        <v>574</v>
      </c>
      <c r="F525" s="433">
        <v>9</v>
      </c>
      <c r="G525" s="433">
        <v>9.3083318789062002</v>
      </c>
      <c r="H525" s="413" t="s">
        <v>238</v>
      </c>
      <c r="I525" s="414">
        <v>400000</v>
      </c>
      <c r="J525" s="414">
        <v>400000</v>
      </c>
      <c r="K525" s="414">
        <v>400000</v>
      </c>
      <c r="L525" s="415">
        <v>1</v>
      </c>
    </row>
    <row r="526" spans="1:12" s="295" customFormat="1" ht="15.6" x14ac:dyDescent="0.3">
      <c r="A526" s="416" t="s">
        <v>235</v>
      </c>
      <c r="B526" s="417" t="s">
        <v>235</v>
      </c>
      <c r="C526" s="434" t="s">
        <v>235</v>
      </c>
      <c r="D526" s="434" t="s">
        <v>235</v>
      </c>
      <c r="E526" s="436" t="s">
        <v>235</v>
      </c>
      <c r="F526" s="434" t="s">
        <v>235</v>
      </c>
      <c r="G526" s="434" t="s">
        <v>235</v>
      </c>
      <c r="H526" s="417" t="s">
        <v>235</v>
      </c>
      <c r="I526" s="418">
        <v>35062896.68</v>
      </c>
      <c r="J526" s="418">
        <v>36762415.380000003</v>
      </c>
      <c r="K526" s="418">
        <v>35067202.399999999</v>
      </c>
      <c r="L526" s="419">
        <v>113</v>
      </c>
    </row>
    <row r="527" spans="1:12" s="295" customFormat="1" ht="15.6" x14ac:dyDescent="0.3">
      <c r="A527" s="416" t="s">
        <v>139</v>
      </c>
      <c r="B527" s="417"/>
      <c r="C527" s="434"/>
      <c r="D527" s="434"/>
      <c r="E527" s="436"/>
      <c r="F527" s="434"/>
      <c r="G527" s="434"/>
      <c r="H527" s="417"/>
      <c r="I527" s="418"/>
      <c r="J527" s="418"/>
      <c r="K527" s="418"/>
      <c r="L527" s="419"/>
    </row>
    <row r="528" spans="1:12" s="295" customFormat="1" ht="15.6" x14ac:dyDescent="0.25">
      <c r="A528" s="412" t="s">
        <v>226</v>
      </c>
      <c r="B528" s="413" t="s">
        <v>219</v>
      </c>
      <c r="C528" s="433">
        <v>97.738</v>
      </c>
      <c r="D528" s="433">
        <v>7.59</v>
      </c>
      <c r="E528" s="435" t="s">
        <v>466</v>
      </c>
      <c r="F528" s="433">
        <v>8.15</v>
      </c>
      <c r="G528" s="433">
        <v>8.3160562500000008</v>
      </c>
      <c r="H528" s="413" t="s">
        <v>238</v>
      </c>
      <c r="I528" s="414">
        <v>20980000</v>
      </c>
      <c r="J528" s="414">
        <v>20980000</v>
      </c>
      <c r="K528" s="414">
        <v>20505434.82</v>
      </c>
      <c r="L528" s="415">
        <v>2</v>
      </c>
    </row>
    <row r="529" spans="1:12" s="295" customFormat="1" ht="15.6" x14ac:dyDescent="0.25">
      <c r="A529" s="412" t="s">
        <v>226</v>
      </c>
      <c r="B529" s="413" t="s">
        <v>219</v>
      </c>
      <c r="C529" s="433">
        <v>97.739900000000006</v>
      </c>
      <c r="D529" s="433">
        <v>7.59</v>
      </c>
      <c r="E529" s="435" t="s">
        <v>313</v>
      </c>
      <c r="F529" s="433">
        <v>8.15</v>
      </c>
      <c r="G529" s="433">
        <v>8.3160562500000008</v>
      </c>
      <c r="H529" s="413" t="s">
        <v>238</v>
      </c>
      <c r="I529" s="414">
        <v>1000000</v>
      </c>
      <c r="J529" s="414">
        <v>1000000</v>
      </c>
      <c r="K529" s="414">
        <v>977398.61</v>
      </c>
      <c r="L529" s="415">
        <v>1</v>
      </c>
    </row>
    <row r="530" spans="1:12" s="295" customFormat="1" ht="15.6" x14ac:dyDescent="0.25">
      <c r="A530" s="412" t="s">
        <v>226</v>
      </c>
      <c r="B530" s="413" t="s">
        <v>219</v>
      </c>
      <c r="C530" s="433">
        <v>100</v>
      </c>
      <c r="D530" s="433">
        <v>7.59</v>
      </c>
      <c r="E530" s="435" t="s">
        <v>575</v>
      </c>
      <c r="F530" s="433">
        <v>7.59</v>
      </c>
      <c r="G530" s="433">
        <v>7.7340202499999</v>
      </c>
      <c r="H530" s="413" t="s">
        <v>238</v>
      </c>
      <c r="I530" s="414">
        <v>25000000</v>
      </c>
      <c r="J530" s="414">
        <v>25000000</v>
      </c>
      <c r="K530" s="414">
        <v>25000000</v>
      </c>
      <c r="L530" s="415">
        <v>1</v>
      </c>
    </row>
    <row r="531" spans="1:12" s="295" customFormat="1" ht="15.6" x14ac:dyDescent="0.3">
      <c r="A531" s="416" t="s">
        <v>235</v>
      </c>
      <c r="B531" s="417" t="s">
        <v>235</v>
      </c>
      <c r="C531" s="434" t="s">
        <v>235</v>
      </c>
      <c r="D531" s="434" t="s">
        <v>235</v>
      </c>
      <c r="E531" s="436" t="s">
        <v>235</v>
      </c>
      <c r="F531" s="434" t="s">
        <v>235</v>
      </c>
      <c r="G531" s="434" t="s">
        <v>235</v>
      </c>
      <c r="H531" s="417" t="s">
        <v>235</v>
      </c>
      <c r="I531" s="418">
        <v>46980000</v>
      </c>
      <c r="J531" s="418">
        <v>46980000</v>
      </c>
      <c r="K531" s="418">
        <v>46482833.43</v>
      </c>
      <c r="L531" s="419">
        <v>4</v>
      </c>
    </row>
    <row r="532" spans="1:12" s="295" customFormat="1" ht="15.6" x14ac:dyDescent="0.3">
      <c r="A532" s="416" t="s">
        <v>120</v>
      </c>
      <c r="B532" s="417"/>
      <c r="C532" s="434"/>
      <c r="D532" s="434"/>
      <c r="E532" s="436"/>
      <c r="F532" s="434"/>
      <c r="G532" s="434"/>
      <c r="H532" s="417"/>
      <c r="I532" s="418"/>
      <c r="J532" s="418"/>
      <c r="K532" s="418"/>
      <c r="L532" s="419"/>
    </row>
    <row r="533" spans="1:12" s="295" customFormat="1" ht="15.6" x14ac:dyDescent="0.25">
      <c r="A533" s="412" t="s">
        <v>576</v>
      </c>
      <c r="B533" s="413" t="s">
        <v>219</v>
      </c>
      <c r="C533" s="433">
        <v>100.0364</v>
      </c>
      <c r="D533" s="433">
        <v>9.75</v>
      </c>
      <c r="E533" s="435" t="s">
        <v>577</v>
      </c>
      <c r="F533" s="433">
        <v>9</v>
      </c>
      <c r="G533" s="433">
        <v>9.3083318789062002</v>
      </c>
      <c r="H533" s="413" t="s">
        <v>238</v>
      </c>
      <c r="I533" s="414">
        <v>24527.31</v>
      </c>
      <c r="J533" s="414">
        <v>24527.31</v>
      </c>
      <c r="K533" s="414">
        <v>24536.240000000002</v>
      </c>
      <c r="L533" s="415">
        <v>1</v>
      </c>
    </row>
    <row r="534" spans="1:12" s="296" customFormat="1" ht="15.6" x14ac:dyDescent="0.25">
      <c r="A534" s="412" t="s">
        <v>474</v>
      </c>
      <c r="B534" s="413" t="s">
        <v>219</v>
      </c>
      <c r="C534" s="433">
        <v>93.785200000000003</v>
      </c>
      <c r="D534" s="433">
        <v>9</v>
      </c>
      <c r="E534" s="435" t="s">
        <v>338</v>
      </c>
      <c r="F534" s="433">
        <v>12</v>
      </c>
      <c r="G534" s="433">
        <v>12.550881</v>
      </c>
      <c r="H534" s="413" t="s">
        <v>238</v>
      </c>
      <c r="I534" s="414">
        <v>30728</v>
      </c>
      <c r="J534" s="414">
        <v>30728</v>
      </c>
      <c r="K534" s="414">
        <v>28818.32</v>
      </c>
      <c r="L534" s="415">
        <v>1</v>
      </c>
    </row>
    <row r="535" spans="1:12" s="296" customFormat="1" ht="15.6" x14ac:dyDescent="0.25">
      <c r="A535" s="412" t="s">
        <v>474</v>
      </c>
      <c r="B535" s="413" t="s">
        <v>219</v>
      </c>
      <c r="C535" s="433">
        <v>94.349000000000004</v>
      </c>
      <c r="D535" s="433">
        <v>9</v>
      </c>
      <c r="E535" s="435" t="s">
        <v>578</v>
      </c>
      <c r="F535" s="433">
        <v>12</v>
      </c>
      <c r="G535" s="433">
        <v>12.550881</v>
      </c>
      <c r="H535" s="413" t="s">
        <v>238</v>
      </c>
      <c r="I535" s="414">
        <v>69272</v>
      </c>
      <c r="J535" s="414">
        <v>69272</v>
      </c>
      <c r="K535" s="414">
        <v>65357.440000000002</v>
      </c>
      <c r="L535" s="415">
        <v>1</v>
      </c>
    </row>
    <row r="536" spans="1:12" s="295" customFormat="1" ht="15.6" x14ac:dyDescent="0.25">
      <c r="A536" s="412" t="s">
        <v>579</v>
      </c>
      <c r="B536" s="413" t="s">
        <v>219</v>
      </c>
      <c r="C536" s="433">
        <v>91.5501</v>
      </c>
      <c r="D536" s="433">
        <v>9</v>
      </c>
      <c r="E536" s="435" t="s">
        <v>580</v>
      </c>
      <c r="F536" s="433">
        <v>11.5</v>
      </c>
      <c r="G536" s="433">
        <v>12.0055112893066</v>
      </c>
      <c r="H536" s="413" t="s">
        <v>238</v>
      </c>
      <c r="I536" s="414">
        <v>62500</v>
      </c>
      <c r="J536" s="414">
        <v>62500</v>
      </c>
      <c r="K536" s="414">
        <v>57218.8</v>
      </c>
      <c r="L536" s="415">
        <v>1</v>
      </c>
    </row>
    <row r="537" spans="1:12" s="295" customFormat="1" ht="15.6" x14ac:dyDescent="0.25">
      <c r="A537" s="412" t="s">
        <v>579</v>
      </c>
      <c r="B537" s="413" t="s">
        <v>219</v>
      </c>
      <c r="C537" s="433">
        <v>91.932299999999998</v>
      </c>
      <c r="D537" s="433">
        <v>9</v>
      </c>
      <c r="E537" s="435" t="s">
        <v>581</v>
      </c>
      <c r="F537" s="433">
        <v>11.5</v>
      </c>
      <c r="G537" s="433">
        <v>12.0055112893066</v>
      </c>
      <c r="H537" s="413" t="s">
        <v>238</v>
      </c>
      <c r="I537" s="414">
        <v>37500</v>
      </c>
      <c r="J537" s="414">
        <v>37500</v>
      </c>
      <c r="K537" s="414">
        <v>34474.629999999997</v>
      </c>
      <c r="L537" s="415">
        <v>1</v>
      </c>
    </row>
    <row r="538" spans="1:12" s="295" customFormat="1" ht="15.6" x14ac:dyDescent="0.25">
      <c r="A538" s="412" t="s">
        <v>579</v>
      </c>
      <c r="B538" s="413" t="s">
        <v>219</v>
      </c>
      <c r="C538" s="433">
        <v>97.034700000000001</v>
      </c>
      <c r="D538" s="433">
        <v>9</v>
      </c>
      <c r="E538" s="435" t="s">
        <v>582</v>
      </c>
      <c r="F538" s="433">
        <v>11</v>
      </c>
      <c r="G538" s="433">
        <v>11.4621259414062</v>
      </c>
      <c r="H538" s="413" t="s">
        <v>238</v>
      </c>
      <c r="I538" s="414">
        <v>75000</v>
      </c>
      <c r="J538" s="414">
        <v>75000</v>
      </c>
      <c r="K538" s="414">
        <v>72776.039999999994</v>
      </c>
      <c r="L538" s="415">
        <v>1</v>
      </c>
    </row>
    <row r="539" spans="1:12" s="295" customFormat="1" ht="15.6" x14ac:dyDescent="0.25">
      <c r="A539" s="412" t="s">
        <v>579</v>
      </c>
      <c r="B539" s="413" t="s">
        <v>219</v>
      </c>
      <c r="C539" s="433">
        <v>97.453400000000002</v>
      </c>
      <c r="D539" s="433">
        <v>9</v>
      </c>
      <c r="E539" s="435" t="s">
        <v>492</v>
      </c>
      <c r="F539" s="433">
        <v>11</v>
      </c>
      <c r="G539" s="433">
        <v>11.4621259414062</v>
      </c>
      <c r="H539" s="413" t="s">
        <v>238</v>
      </c>
      <c r="I539" s="414">
        <v>8000</v>
      </c>
      <c r="J539" s="414">
        <v>8000</v>
      </c>
      <c r="K539" s="414">
        <v>7796.27</v>
      </c>
      <c r="L539" s="415">
        <v>1</v>
      </c>
    </row>
    <row r="540" spans="1:12" s="295" customFormat="1" ht="15.6" x14ac:dyDescent="0.25">
      <c r="A540" s="412" t="s">
        <v>583</v>
      </c>
      <c r="B540" s="413" t="s">
        <v>219</v>
      </c>
      <c r="C540" s="433">
        <v>99.150099999999995</v>
      </c>
      <c r="D540" s="433">
        <v>8.5</v>
      </c>
      <c r="E540" s="435" t="s">
        <v>454</v>
      </c>
      <c r="F540" s="433">
        <v>9.25</v>
      </c>
      <c r="G540" s="433">
        <v>9.5758345544586003</v>
      </c>
      <c r="H540" s="413" t="s">
        <v>238</v>
      </c>
      <c r="I540" s="414">
        <v>5100</v>
      </c>
      <c r="J540" s="414">
        <v>5100</v>
      </c>
      <c r="K540" s="414">
        <v>5056.6499999999996</v>
      </c>
      <c r="L540" s="415">
        <v>1</v>
      </c>
    </row>
    <row r="541" spans="1:12" s="295" customFormat="1" ht="15.6" x14ac:dyDescent="0.25">
      <c r="A541" s="412" t="s">
        <v>583</v>
      </c>
      <c r="B541" s="413" t="s">
        <v>219</v>
      </c>
      <c r="C541" s="433">
        <v>99.479399999999998</v>
      </c>
      <c r="D541" s="433">
        <v>8.5</v>
      </c>
      <c r="E541" s="435" t="s">
        <v>584</v>
      </c>
      <c r="F541" s="433">
        <v>9.25</v>
      </c>
      <c r="G541" s="433">
        <v>9.5758345544586003</v>
      </c>
      <c r="H541" s="413" t="s">
        <v>238</v>
      </c>
      <c r="I541" s="414">
        <v>20000</v>
      </c>
      <c r="J541" s="414">
        <v>20000</v>
      </c>
      <c r="K541" s="414">
        <v>19895.88</v>
      </c>
      <c r="L541" s="415">
        <v>1</v>
      </c>
    </row>
    <row r="542" spans="1:12" s="295" customFormat="1" ht="15.6" x14ac:dyDescent="0.25">
      <c r="A542" s="412" t="s">
        <v>583</v>
      </c>
      <c r="B542" s="413" t="s">
        <v>219</v>
      </c>
      <c r="C542" s="433">
        <v>99.695300000000003</v>
      </c>
      <c r="D542" s="433">
        <v>8.5</v>
      </c>
      <c r="E542" s="435" t="s">
        <v>585</v>
      </c>
      <c r="F542" s="433">
        <v>9.25</v>
      </c>
      <c r="G542" s="433">
        <v>9.5758345544586003</v>
      </c>
      <c r="H542" s="413" t="s">
        <v>238</v>
      </c>
      <c r="I542" s="414">
        <v>100096</v>
      </c>
      <c r="J542" s="414">
        <v>100096</v>
      </c>
      <c r="K542" s="414">
        <v>99790.98</v>
      </c>
      <c r="L542" s="415">
        <v>1</v>
      </c>
    </row>
    <row r="543" spans="1:12" s="295" customFormat="1" ht="15.6" x14ac:dyDescent="0.25">
      <c r="A543" s="412" t="s">
        <v>495</v>
      </c>
      <c r="B543" s="413" t="s">
        <v>219</v>
      </c>
      <c r="C543" s="433">
        <v>97.429299999999998</v>
      </c>
      <c r="D543" s="433">
        <v>9.25</v>
      </c>
      <c r="E543" s="435" t="s">
        <v>586</v>
      </c>
      <c r="F543" s="433">
        <v>11.3</v>
      </c>
      <c r="G543" s="433">
        <v>11.7879192966254</v>
      </c>
      <c r="H543" s="413" t="s">
        <v>238</v>
      </c>
      <c r="I543" s="414">
        <v>11963.83</v>
      </c>
      <c r="J543" s="414">
        <v>11963.83</v>
      </c>
      <c r="K543" s="414">
        <v>11656.27</v>
      </c>
      <c r="L543" s="415">
        <v>1</v>
      </c>
    </row>
    <row r="544" spans="1:12" s="295" customFormat="1" ht="15.6" x14ac:dyDescent="0.25">
      <c r="A544" s="412" t="s">
        <v>561</v>
      </c>
      <c r="B544" s="413" t="s">
        <v>219</v>
      </c>
      <c r="C544" s="433">
        <v>97.945099999999996</v>
      </c>
      <c r="D544" s="433">
        <v>9</v>
      </c>
      <c r="E544" s="435" t="s">
        <v>587</v>
      </c>
      <c r="F544" s="433">
        <v>11.5</v>
      </c>
      <c r="G544" s="433">
        <v>12.0055112893066</v>
      </c>
      <c r="H544" s="413" t="s">
        <v>238</v>
      </c>
      <c r="I544" s="414">
        <v>10042</v>
      </c>
      <c r="J544" s="414">
        <v>10042</v>
      </c>
      <c r="K544" s="414">
        <v>9835.65</v>
      </c>
      <c r="L544" s="415">
        <v>1</v>
      </c>
    </row>
    <row r="545" spans="1:12" s="295" customFormat="1" ht="15.6" x14ac:dyDescent="0.25">
      <c r="A545" s="412" t="s">
        <v>561</v>
      </c>
      <c r="B545" s="413" t="s">
        <v>219</v>
      </c>
      <c r="C545" s="433">
        <v>98.013999999999996</v>
      </c>
      <c r="D545" s="433">
        <v>9</v>
      </c>
      <c r="E545" s="435" t="s">
        <v>588</v>
      </c>
      <c r="F545" s="433">
        <v>11.5</v>
      </c>
      <c r="G545" s="433">
        <v>12.0055112893066</v>
      </c>
      <c r="H545" s="413" t="s">
        <v>238</v>
      </c>
      <c r="I545" s="414">
        <v>10042</v>
      </c>
      <c r="J545" s="414">
        <v>10042</v>
      </c>
      <c r="K545" s="414">
        <v>9842.57</v>
      </c>
      <c r="L545" s="415">
        <v>1</v>
      </c>
    </row>
    <row r="546" spans="1:12" s="295" customFormat="1" ht="15.6" x14ac:dyDescent="0.25">
      <c r="A546" s="412" t="s">
        <v>561</v>
      </c>
      <c r="B546" s="413" t="s">
        <v>219</v>
      </c>
      <c r="C546" s="433">
        <v>98.536900000000003</v>
      </c>
      <c r="D546" s="433">
        <v>9</v>
      </c>
      <c r="E546" s="435" t="s">
        <v>589</v>
      </c>
      <c r="F546" s="433">
        <v>11.5</v>
      </c>
      <c r="G546" s="433">
        <v>12.0055112893066</v>
      </c>
      <c r="H546" s="413" t="s">
        <v>238</v>
      </c>
      <c r="I546" s="414">
        <v>41650</v>
      </c>
      <c r="J546" s="414">
        <v>41650</v>
      </c>
      <c r="K546" s="414">
        <v>41040.61</v>
      </c>
      <c r="L546" s="415">
        <v>1</v>
      </c>
    </row>
    <row r="547" spans="1:12" s="295" customFormat="1" ht="15.6" x14ac:dyDescent="0.3">
      <c r="A547" s="416" t="s">
        <v>235</v>
      </c>
      <c r="B547" s="417" t="s">
        <v>235</v>
      </c>
      <c r="C547" s="434" t="s">
        <v>235</v>
      </c>
      <c r="D547" s="434" t="s">
        <v>235</v>
      </c>
      <c r="E547" s="436" t="s">
        <v>235</v>
      </c>
      <c r="F547" s="434" t="s">
        <v>235</v>
      </c>
      <c r="G547" s="434" t="s">
        <v>235</v>
      </c>
      <c r="H547" s="417" t="s">
        <v>235</v>
      </c>
      <c r="I547" s="418">
        <v>506421.14</v>
      </c>
      <c r="J547" s="418">
        <v>506421.14</v>
      </c>
      <c r="K547" s="418">
        <v>488096.35</v>
      </c>
      <c r="L547" s="419">
        <v>14</v>
      </c>
    </row>
    <row r="548" spans="1:12" s="295" customFormat="1" ht="15.6" x14ac:dyDescent="0.3">
      <c r="A548" s="416" t="s">
        <v>140</v>
      </c>
      <c r="B548" s="417"/>
      <c r="C548" s="434"/>
      <c r="D548" s="434"/>
      <c r="E548" s="436"/>
      <c r="F548" s="434"/>
      <c r="G548" s="434"/>
      <c r="H548" s="417"/>
      <c r="I548" s="418"/>
      <c r="J548" s="418"/>
      <c r="K548" s="418"/>
      <c r="L548" s="419"/>
    </row>
    <row r="549" spans="1:12" s="295" customFormat="1" ht="15.6" x14ac:dyDescent="0.25">
      <c r="A549" s="412" t="s">
        <v>590</v>
      </c>
      <c r="B549" s="413" t="s">
        <v>219</v>
      </c>
      <c r="C549" s="433">
        <v>94.985600000000005</v>
      </c>
      <c r="D549" s="433"/>
      <c r="E549" s="435" t="s">
        <v>377</v>
      </c>
      <c r="F549" s="433">
        <v>10.5</v>
      </c>
      <c r="G549" s="433">
        <v>10.774041150449399</v>
      </c>
      <c r="H549" s="413" t="s">
        <v>221</v>
      </c>
      <c r="I549" s="414">
        <v>50000</v>
      </c>
      <c r="J549" s="414">
        <v>50000</v>
      </c>
      <c r="K549" s="414">
        <v>47492.78</v>
      </c>
      <c r="L549" s="415">
        <v>1</v>
      </c>
    </row>
    <row r="550" spans="1:12" s="295" customFormat="1" ht="15.6" x14ac:dyDescent="0.25">
      <c r="A550" s="412" t="s">
        <v>591</v>
      </c>
      <c r="B550" s="413" t="s">
        <v>219</v>
      </c>
      <c r="C550" s="433">
        <v>90.114900000000006</v>
      </c>
      <c r="D550" s="433"/>
      <c r="E550" s="435" t="s">
        <v>224</v>
      </c>
      <c r="F550" s="433">
        <v>11</v>
      </c>
      <c r="G550" s="433">
        <v>11.0016224280382</v>
      </c>
      <c r="H550" s="413" t="s">
        <v>221</v>
      </c>
      <c r="I550" s="414">
        <v>122726</v>
      </c>
      <c r="J550" s="414">
        <v>122726</v>
      </c>
      <c r="K550" s="414">
        <v>110594.41</v>
      </c>
      <c r="L550" s="415">
        <v>3</v>
      </c>
    </row>
    <row r="551" spans="1:12" s="295" customFormat="1" ht="15.6" x14ac:dyDescent="0.25">
      <c r="A551" s="412" t="s">
        <v>591</v>
      </c>
      <c r="B551" s="413" t="s">
        <v>219</v>
      </c>
      <c r="C551" s="433">
        <v>90.164599999999993</v>
      </c>
      <c r="D551" s="433"/>
      <c r="E551" s="435" t="s">
        <v>433</v>
      </c>
      <c r="F551" s="433">
        <v>11</v>
      </c>
      <c r="G551" s="433">
        <v>11.004869158530401</v>
      </c>
      <c r="H551" s="413" t="s">
        <v>221</v>
      </c>
      <c r="I551" s="414">
        <v>129941</v>
      </c>
      <c r="J551" s="414">
        <v>129941</v>
      </c>
      <c r="K551" s="414">
        <v>117160.72</v>
      </c>
      <c r="L551" s="415">
        <v>4</v>
      </c>
    </row>
    <row r="552" spans="1:12" s="295" customFormat="1" ht="15.6" x14ac:dyDescent="0.25">
      <c r="A552" s="412" t="s">
        <v>591</v>
      </c>
      <c r="B552" s="413" t="s">
        <v>219</v>
      </c>
      <c r="C552" s="433">
        <v>90.714399999999998</v>
      </c>
      <c r="D552" s="433"/>
      <c r="E552" s="435" t="s">
        <v>592</v>
      </c>
      <c r="F552" s="433">
        <v>11</v>
      </c>
      <c r="G552" s="433">
        <v>11.0407490296868</v>
      </c>
      <c r="H552" s="413" t="s">
        <v>221</v>
      </c>
      <c r="I552" s="414">
        <v>5928</v>
      </c>
      <c r="J552" s="414">
        <v>5928</v>
      </c>
      <c r="K552" s="414">
        <v>5377.55</v>
      </c>
      <c r="L552" s="415">
        <v>1</v>
      </c>
    </row>
    <row r="553" spans="1:12" s="295" customFormat="1" ht="15.6" x14ac:dyDescent="0.25">
      <c r="A553" s="412" t="s">
        <v>591</v>
      </c>
      <c r="B553" s="413" t="s">
        <v>219</v>
      </c>
      <c r="C553" s="433">
        <v>92.250900000000001</v>
      </c>
      <c r="D553" s="433"/>
      <c r="E553" s="435" t="s">
        <v>593</v>
      </c>
      <c r="F553" s="433">
        <v>12</v>
      </c>
      <c r="G553" s="433">
        <v>12.212653354701301</v>
      </c>
      <c r="H553" s="413" t="s">
        <v>221</v>
      </c>
      <c r="I553" s="414">
        <v>248913</v>
      </c>
      <c r="J553" s="414">
        <v>248913</v>
      </c>
      <c r="K553" s="414">
        <v>229624.54</v>
      </c>
      <c r="L553" s="415">
        <v>1</v>
      </c>
    </row>
    <row r="554" spans="1:12" s="295" customFormat="1" ht="15.6" x14ac:dyDescent="0.25">
      <c r="A554" s="412" t="s">
        <v>591</v>
      </c>
      <c r="B554" s="413" t="s">
        <v>219</v>
      </c>
      <c r="C554" s="433">
        <v>92.649799999999999</v>
      </c>
      <c r="D554" s="433"/>
      <c r="E554" s="435" t="s">
        <v>230</v>
      </c>
      <c r="F554" s="433">
        <v>10.5</v>
      </c>
      <c r="G554" s="433">
        <v>10.6324163757203</v>
      </c>
      <c r="H554" s="413" t="s">
        <v>221</v>
      </c>
      <c r="I554" s="414">
        <v>20000</v>
      </c>
      <c r="J554" s="414">
        <v>20000</v>
      </c>
      <c r="K554" s="414">
        <v>18529.96</v>
      </c>
      <c r="L554" s="415">
        <v>1</v>
      </c>
    </row>
    <row r="555" spans="1:12" s="298" customFormat="1" ht="15.6" x14ac:dyDescent="0.25">
      <c r="A555" s="412" t="s">
        <v>591</v>
      </c>
      <c r="B555" s="413" t="s">
        <v>219</v>
      </c>
      <c r="C555" s="433">
        <v>93.651799999999994</v>
      </c>
      <c r="D555" s="433"/>
      <c r="E555" s="435" t="s">
        <v>594</v>
      </c>
      <c r="F555" s="433">
        <v>10.75</v>
      </c>
      <c r="G555" s="433">
        <v>10.9615186479976</v>
      </c>
      <c r="H555" s="413" t="s">
        <v>221</v>
      </c>
      <c r="I555" s="414">
        <v>15965</v>
      </c>
      <c r="J555" s="414">
        <v>15965</v>
      </c>
      <c r="K555" s="414">
        <v>14951.52</v>
      </c>
      <c r="L555" s="415">
        <v>1</v>
      </c>
    </row>
    <row r="556" spans="1:12" s="295" customFormat="1" ht="15.6" x14ac:dyDescent="0.25">
      <c r="A556" s="412" t="s">
        <v>591</v>
      </c>
      <c r="B556" s="413" t="s">
        <v>219</v>
      </c>
      <c r="C556" s="433">
        <v>94.3322</v>
      </c>
      <c r="D556" s="433"/>
      <c r="E556" s="435" t="s">
        <v>595</v>
      </c>
      <c r="F556" s="433">
        <v>10.5</v>
      </c>
      <c r="G556" s="433">
        <v>10.7346421764127</v>
      </c>
      <c r="H556" s="413" t="s">
        <v>221</v>
      </c>
      <c r="I556" s="414">
        <v>61336</v>
      </c>
      <c r="J556" s="414">
        <v>61336</v>
      </c>
      <c r="K556" s="414">
        <v>57859.6</v>
      </c>
      <c r="L556" s="415">
        <v>2</v>
      </c>
    </row>
    <row r="557" spans="1:12" s="295" customFormat="1" ht="15.6" x14ac:dyDescent="0.25">
      <c r="A557" s="412" t="s">
        <v>591</v>
      </c>
      <c r="B557" s="413" t="s">
        <v>219</v>
      </c>
      <c r="C557" s="433">
        <v>95.187700000000007</v>
      </c>
      <c r="D557" s="433"/>
      <c r="E557" s="435" t="s">
        <v>388</v>
      </c>
      <c r="F557" s="433">
        <v>10</v>
      </c>
      <c r="G557" s="433">
        <v>10.2471318175538</v>
      </c>
      <c r="H557" s="413" t="s">
        <v>221</v>
      </c>
      <c r="I557" s="414">
        <v>12571</v>
      </c>
      <c r="J557" s="414">
        <v>12571</v>
      </c>
      <c r="K557" s="414">
        <v>11966.05</v>
      </c>
      <c r="L557" s="415">
        <v>1</v>
      </c>
    </row>
    <row r="558" spans="1:12" s="295" customFormat="1" ht="15.6" x14ac:dyDescent="0.25">
      <c r="A558" s="412" t="s">
        <v>591</v>
      </c>
      <c r="B558" s="413" t="s">
        <v>219</v>
      </c>
      <c r="C558" s="433">
        <v>95.212900000000005</v>
      </c>
      <c r="D558" s="433"/>
      <c r="E558" s="435" t="s">
        <v>377</v>
      </c>
      <c r="F558" s="433">
        <v>10</v>
      </c>
      <c r="G558" s="433">
        <v>10.2485656455552</v>
      </c>
      <c r="H558" s="413" t="s">
        <v>221</v>
      </c>
      <c r="I558" s="414">
        <v>26161</v>
      </c>
      <c r="J558" s="414">
        <v>26161</v>
      </c>
      <c r="K558" s="414">
        <v>24908.65</v>
      </c>
      <c r="L558" s="415">
        <v>2</v>
      </c>
    </row>
    <row r="559" spans="1:12" s="295" customFormat="1" ht="15.6" x14ac:dyDescent="0.25">
      <c r="A559" s="412" t="s">
        <v>591</v>
      </c>
      <c r="B559" s="413" t="s">
        <v>219</v>
      </c>
      <c r="C559" s="433">
        <v>95.238100000000003</v>
      </c>
      <c r="D559" s="433"/>
      <c r="E559" s="435" t="s">
        <v>400</v>
      </c>
      <c r="F559" s="433">
        <v>10</v>
      </c>
      <c r="G559" s="433">
        <v>10.25</v>
      </c>
      <c r="H559" s="413" t="s">
        <v>221</v>
      </c>
      <c r="I559" s="414">
        <v>103265</v>
      </c>
      <c r="J559" s="414">
        <v>103265</v>
      </c>
      <c r="K559" s="414">
        <v>98347.62</v>
      </c>
      <c r="L559" s="415">
        <v>2</v>
      </c>
    </row>
    <row r="560" spans="1:12" s="295" customFormat="1" ht="15.6" x14ac:dyDescent="0.25">
      <c r="A560" s="412" t="s">
        <v>591</v>
      </c>
      <c r="B560" s="413" t="s">
        <v>219</v>
      </c>
      <c r="C560" s="433">
        <v>96.563299999999998</v>
      </c>
      <c r="D560" s="433"/>
      <c r="E560" s="435" t="s">
        <v>596</v>
      </c>
      <c r="F560" s="433">
        <v>10.25</v>
      </c>
      <c r="G560" s="433">
        <v>10.5964884753362</v>
      </c>
      <c r="H560" s="413" t="s">
        <v>221</v>
      </c>
      <c r="I560" s="414">
        <v>50000</v>
      </c>
      <c r="J560" s="414">
        <v>50000</v>
      </c>
      <c r="K560" s="414">
        <v>48281.65</v>
      </c>
      <c r="L560" s="415">
        <v>2</v>
      </c>
    </row>
    <row r="561" spans="1:12" s="295" customFormat="1" ht="15.6" x14ac:dyDescent="0.25">
      <c r="A561" s="412" t="s">
        <v>591</v>
      </c>
      <c r="B561" s="413" t="s">
        <v>219</v>
      </c>
      <c r="C561" s="433">
        <v>99.347999999999999</v>
      </c>
      <c r="D561" s="433"/>
      <c r="E561" s="435" t="s">
        <v>439</v>
      </c>
      <c r="F561" s="433">
        <v>8.75</v>
      </c>
      <c r="G561" s="433">
        <v>9.1130309978226993</v>
      </c>
      <c r="H561" s="413" t="s">
        <v>221</v>
      </c>
      <c r="I561" s="414">
        <v>28200</v>
      </c>
      <c r="J561" s="414">
        <v>28200</v>
      </c>
      <c r="K561" s="414">
        <v>28016.14</v>
      </c>
      <c r="L561" s="415">
        <v>1</v>
      </c>
    </row>
    <row r="562" spans="1:12" s="295" customFormat="1" ht="15.6" x14ac:dyDescent="0.25">
      <c r="A562" s="412" t="s">
        <v>597</v>
      </c>
      <c r="B562" s="413" t="s">
        <v>219</v>
      </c>
      <c r="C562" s="433">
        <v>95.212900000000005</v>
      </c>
      <c r="D562" s="433"/>
      <c r="E562" s="435" t="s">
        <v>377</v>
      </c>
      <c r="F562" s="433">
        <v>10</v>
      </c>
      <c r="G562" s="433">
        <v>10.2485656455552</v>
      </c>
      <c r="H562" s="413" t="s">
        <v>221</v>
      </c>
      <c r="I562" s="414">
        <v>63787</v>
      </c>
      <c r="J562" s="414">
        <v>63787</v>
      </c>
      <c r="K562" s="414">
        <v>60733.45</v>
      </c>
      <c r="L562" s="415">
        <v>4</v>
      </c>
    </row>
    <row r="563" spans="1:12" s="295" customFormat="1" ht="15.6" x14ac:dyDescent="0.25">
      <c r="A563" s="412" t="s">
        <v>597</v>
      </c>
      <c r="B563" s="413" t="s">
        <v>219</v>
      </c>
      <c r="C563" s="433">
        <v>95.238100000000003</v>
      </c>
      <c r="D563" s="433"/>
      <c r="E563" s="435" t="s">
        <v>400</v>
      </c>
      <c r="F563" s="433">
        <v>10</v>
      </c>
      <c r="G563" s="433">
        <v>10.25</v>
      </c>
      <c r="H563" s="413" t="s">
        <v>221</v>
      </c>
      <c r="I563" s="414">
        <v>26162</v>
      </c>
      <c r="J563" s="414">
        <v>26162</v>
      </c>
      <c r="K563" s="414">
        <v>24916.19</v>
      </c>
      <c r="L563" s="415">
        <v>1</v>
      </c>
    </row>
    <row r="564" spans="1:12" s="295" customFormat="1" ht="15.6" x14ac:dyDescent="0.25">
      <c r="A564" s="412" t="s">
        <v>597</v>
      </c>
      <c r="B564" s="413" t="s">
        <v>219</v>
      </c>
      <c r="C564" s="433">
        <v>96.774199999999993</v>
      </c>
      <c r="D564" s="433"/>
      <c r="E564" s="435" t="s">
        <v>598</v>
      </c>
      <c r="F564" s="433">
        <v>10</v>
      </c>
      <c r="G564" s="433">
        <v>10.337037037037</v>
      </c>
      <c r="H564" s="413" t="s">
        <v>221</v>
      </c>
      <c r="I564" s="414">
        <v>55070</v>
      </c>
      <c r="J564" s="414">
        <v>55070</v>
      </c>
      <c r="K564" s="414">
        <v>53293.56</v>
      </c>
      <c r="L564" s="415">
        <v>4</v>
      </c>
    </row>
    <row r="565" spans="1:12" s="295" customFormat="1" ht="15.6" x14ac:dyDescent="0.25">
      <c r="A565" s="412" t="s">
        <v>576</v>
      </c>
      <c r="B565" s="413" t="s">
        <v>219</v>
      </c>
      <c r="C565" s="433">
        <v>95.279700000000005</v>
      </c>
      <c r="D565" s="433"/>
      <c r="E565" s="435" t="s">
        <v>254</v>
      </c>
      <c r="F565" s="433">
        <v>10.25</v>
      </c>
      <c r="G565" s="433">
        <v>10.5217170680245</v>
      </c>
      <c r="H565" s="413" t="s">
        <v>221</v>
      </c>
      <c r="I565" s="414">
        <v>200000</v>
      </c>
      <c r="J565" s="414">
        <v>200000</v>
      </c>
      <c r="K565" s="414">
        <v>190559.37</v>
      </c>
      <c r="L565" s="415">
        <v>1</v>
      </c>
    </row>
    <row r="566" spans="1:12" s="295" customFormat="1" ht="15.6" x14ac:dyDescent="0.25">
      <c r="A566" s="412" t="s">
        <v>576</v>
      </c>
      <c r="B566" s="413" t="s">
        <v>219</v>
      </c>
      <c r="C566" s="433">
        <v>97.179100000000005</v>
      </c>
      <c r="D566" s="433"/>
      <c r="E566" s="435" t="s">
        <v>599</v>
      </c>
      <c r="F566" s="433">
        <v>9.5</v>
      </c>
      <c r="G566" s="433">
        <v>9.8172347308886998</v>
      </c>
      <c r="H566" s="413" t="s">
        <v>221</v>
      </c>
      <c r="I566" s="414">
        <v>6330</v>
      </c>
      <c r="J566" s="414">
        <v>6330</v>
      </c>
      <c r="K566" s="414">
        <v>6151.44</v>
      </c>
      <c r="L566" s="415">
        <v>1</v>
      </c>
    </row>
    <row r="567" spans="1:12" s="295" customFormat="1" ht="15.6" x14ac:dyDescent="0.25">
      <c r="A567" s="412" t="s">
        <v>576</v>
      </c>
      <c r="B567" s="413" t="s">
        <v>219</v>
      </c>
      <c r="C567" s="433">
        <v>97.328900000000004</v>
      </c>
      <c r="D567" s="433"/>
      <c r="E567" s="435" t="s">
        <v>600</v>
      </c>
      <c r="F567" s="433">
        <v>9.5</v>
      </c>
      <c r="G567" s="433">
        <v>9.8251928385829004</v>
      </c>
      <c r="H567" s="413" t="s">
        <v>221</v>
      </c>
      <c r="I567" s="414">
        <v>66675</v>
      </c>
      <c r="J567" s="414">
        <v>66675</v>
      </c>
      <c r="K567" s="414">
        <v>64894.02</v>
      </c>
      <c r="L567" s="415">
        <v>3</v>
      </c>
    </row>
    <row r="568" spans="1:12" s="295" customFormat="1" ht="15.6" x14ac:dyDescent="0.25">
      <c r="A568" s="412" t="s">
        <v>576</v>
      </c>
      <c r="B568" s="413" t="s">
        <v>219</v>
      </c>
      <c r="C568" s="433">
        <v>97.680099999999996</v>
      </c>
      <c r="D568" s="433"/>
      <c r="E568" s="435" t="s">
        <v>436</v>
      </c>
      <c r="F568" s="433">
        <v>9.5</v>
      </c>
      <c r="G568" s="433">
        <v>9.8438279104003001</v>
      </c>
      <c r="H568" s="413" t="s">
        <v>221</v>
      </c>
      <c r="I568" s="414">
        <v>10192</v>
      </c>
      <c r="J568" s="414">
        <v>10192</v>
      </c>
      <c r="K568" s="414">
        <v>9955.56</v>
      </c>
      <c r="L568" s="415">
        <v>1</v>
      </c>
    </row>
    <row r="569" spans="1:12" s="295" customFormat="1" ht="15.6" x14ac:dyDescent="0.25">
      <c r="A569" s="412" t="s">
        <v>576</v>
      </c>
      <c r="B569" s="413" t="s">
        <v>219</v>
      </c>
      <c r="C569" s="433">
        <v>97.705299999999994</v>
      </c>
      <c r="D569" s="433"/>
      <c r="E569" s="435" t="s">
        <v>601</v>
      </c>
      <c r="F569" s="433">
        <v>9.5</v>
      </c>
      <c r="G569" s="433">
        <v>9.8451625457103003</v>
      </c>
      <c r="H569" s="413" t="s">
        <v>221</v>
      </c>
      <c r="I569" s="414">
        <v>7856</v>
      </c>
      <c r="J569" s="414">
        <v>7856</v>
      </c>
      <c r="K569" s="414">
        <v>7675.73</v>
      </c>
      <c r="L569" s="415">
        <v>1</v>
      </c>
    </row>
    <row r="570" spans="1:12" s="295" customFormat="1" ht="15.6" x14ac:dyDescent="0.25">
      <c r="A570" s="412" t="s">
        <v>576</v>
      </c>
      <c r="B570" s="413" t="s">
        <v>219</v>
      </c>
      <c r="C570" s="433">
        <v>99.685000000000002</v>
      </c>
      <c r="D570" s="433"/>
      <c r="E570" s="435" t="s">
        <v>602</v>
      </c>
      <c r="F570" s="433">
        <v>8.75</v>
      </c>
      <c r="G570" s="433">
        <v>9.1291713270013002</v>
      </c>
      <c r="H570" s="413" t="s">
        <v>221</v>
      </c>
      <c r="I570" s="414">
        <v>94593</v>
      </c>
      <c r="J570" s="414">
        <v>94593</v>
      </c>
      <c r="K570" s="414">
        <v>94295.05</v>
      </c>
      <c r="L570" s="415">
        <v>1</v>
      </c>
    </row>
    <row r="571" spans="1:12" s="295" customFormat="1" ht="15.6" x14ac:dyDescent="0.25">
      <c r="A571" s="412" t="s">
        <v>603</v>
      </c>
      <c r="B571" s="413" t="s">
        <v>219</v>
      </c>
      <c r="C571" s="433">
        <v>93.167699999999996</v>
      </c>
      <c r="D571" s="433"/>
      <c r="E571" s="435" t="s">
        <v>604</v>
      </c>
      <c r="F571" s="433">
        <v>11</v>
      </c>
      <c r="G571" s="433">
        <v>11.199267250450101</v>
      </c>
      <c r="H571" s="413" t="s">
        <v>221</v>
      </c>
      <c r="I571" s="414">
        <v>53191</v>
      </c>
      <c r="J571" s="414">
        <v>53191</v>
      </c>
      <c r="K571" s="414">
        <v>49556.83</v>
      </c>
      <c r="L571" s="415">
        <v>1</v>
      </c>
    </row>
    <row r="572" spans="1:12" s="295" customFormat="1" ht="15.6" x14ac:dyDescent="0.25">
      <c r="A572" s="412" t="s">
        <v>603</v>
      </c>
      <c r="B572" s="413" t="s">
        <v>219</v>
      </c>
      <c r="C572" s="433">
        <v>94.019900000000007</v>
      </c>
      <c r="D572" s="433"/>
      <c r="E572" s="435" t="s">
        <v>414</v>
      </c>
      <c r="F572" s="433">
        <v>10.75</v>
      </c>
      <c r="G572" s="433">
        <v>10.9844214756939</v>
      </c>
      <c r="H572" s="413" t="s">
        <v>221</v>
      </c>
      <c r="I572" s="414">
        <v>265800</v>
      </c>
      <c r="J572" s="414">
        <v>265800</v>
      </c>
      <c r="K572" s="414">
        <v>249905</v>
      </c>
      <c r="L572" s="415">
        <v>2</v>
      </c>
    </row>
    <row r="573" spans="1:12" s="295" customFormat="1" ht="15.6" x14ac:dyDescent="0.25">
      <c r="A573" s="412" t="s">
        <v>605</v>
      </c>
      <c r="B573" s="413" t="s">
        <v>219</v>
      </c>
      <c r="C573" s="433">
        <v>93.167699999999996</v>
      </c>
      <c r="D573" s="433"/>
      <c r="E573" s="435" t="s">
        <v>604</v>
      </c>
      <c r="F573" s="433">
        <v>11</v>
      </c>
      <c r="G573" s="433">
        <v>11.199267250450101</v>
      </c>
      <c r="H573" s="413" t="s">
        <v>221</v>
      </c>
      <c r="I573" s="414">
        <v>102275</v>
      </c>
      <c r="J573" s="414">
        <v>102275</v>
      </c>
      <c r="K573" s="414">
        <v>95287.27</v>
      </c>
      <c r="L573" s="415">
        <v>1</v>
      </c>
    </row>
    <row r="574" spans="1:12" s="295" customFormat="1" ht="15.6" x14ac:dyDescent="0.25">
      <c r="A574" s="412" t="s">
        <v>605</v>
      </c>
      <c r="B574" s="413" t="s">
        <v>219</v>
      </c>
      <c r="C574" s="433">
        <v>95.011899999999997</v>
      </c>
      <c r="D574" s="433"/>
      <c r="E574" s="435" t="s">
        <v>400</v>
      </c>
      <c r="F574" s="433">
        <v>10.5</v>
      </c>
      <c r="G574" s="433">
        <v>10.775625</v>
      </c>
      <c r="H574" s="413" t="s">
        <v>221</v>
      </c>
      <c r="I574" s="414">
        <v>2906</v>
      </c>
      <c r="J574" s="414">
        <v>2906</v>
      </c>
      <c r="K574" s="414">
        <v>2761.05</v>
      </c>
      <c r="L574" s="415">
        <v>1</v>
      </c>
    </row>
    <row r="575" spans="1:12" s="295" customFormat="1" ht="15.6" x14ac:dyDescent="0.25">
      <c r="A575" s="412" t="s">
        <v>605</v>
      </c>
      <c r="B575" s="413" t="s">
        <v>219</v>
      </c>
      <c r="C575" s="433">
        <v>96</v>
      </c>
      <c r="D575" s="433"/>
      <c r="E575" s="435" t="s">
        <v>585</v>
      </c>
      <c r="F575" s="433">
        <v>10</v>
      </c>
      <c r="G575" s="433">
        <v>10.293277042366</v>
      </c>
      <c r="H575" s="413" t="s">
        <v>221</v>
      </c>
      <c r="I575" s="414">
        <v>7972</v>
      </c>
      <c r="J575" s="414">
        <v>7972</v>
      </c>
      <c r="K575" s="414">
        <v>7653.12</v>
      </c>
      <c r="L575" s="415">
        <v>1</v>
      </c>
    </row>
    <row r="576" spans="1:12" s="295" customFormat="1" ht="15.6" x14ac:dyDescent="0.25">
      <c r="A576" s="412" t="s">
        <v>605</v>
      </c>
      <c r="B576" s="413" t="s">
        <v>219</v>
      </c>
      <c r="C576" s="433">
        <v>97.654899999999998</v>
      </c>
      <c r="D576" s="433"/>
      <c r="E576" s="435" t="s">
        <v>387</v>
      </c>
      <c r="F576" s="433">
        <v>9.5</v>
      </c>
      <c r="G576" s="433">
        <v>9.8424937508165993</v>
      </c>
      <c r="H576" s="413" t="s">
        <v>221</v>
      </c>
      <c r="I576" s="414">
        <v>16769</v>
      </c>
      <c r="J576" s="414">
        <v>16769</v>
      </c>
      <c r="K576" s="414">
        <v>16375.75</v>
      </c>
      <c r="L576" s="415">
        <v>1</v>
      </c>
    </row>
    <row r="577" spans="1:12" s="295" customFormat="1" ht="15.6" x14ac:dyDescent="0.25">
      <c r="A577" s="412" t="s">
        <v>606</v>
      </c>
      <c r="B577" s="413" t="s">
        <v>219</v>
      </c>
      <c r="C577" s="433">
        <v>95.523700000000005</v>
      </c>
      <c r="D577" s="433"/>
      <c r="E577" s="435" t="s">
        <v>434</v>
      </c>
      <c r="F577" s="433">
        <v>7</v>
      </c>
      <c r="G577" s="433">
        <v>7.0803567627810002</v>
      </c>
      <c r="H577" s="413" t="s">
        <v>221</v>
      </c>
      <c r="I577" s="414">
        <v>1651000</v>
      </c>
      <c r="J577" s="414">
        <v>1651000</v>
      </c>
      <c r="K577" s="414">
        <v>1577095.55</v>
      </c>
      <c r="L577" s="415">
        <v>1</v>
      </c>
    </row>
    <row r="578" spans="1:12" s="295" customFormat="1" ht="15.6" x14ac:dyDescent="0.25">
      <c r="A578" s="412" t="s">
        <v>606</v>
      </c>
      <c r="B578" s="413" t="s">
        <v>219</v>
      </c>
      <c r="C578" s="433">
        <v>95.7727</v>
      </c>
      <c r="D578" s="433"/>
      <c r="E578" s="435" t="s">
        <v>594</v>
      </c>
      <c r="F578" s="433">
        <v>7</v>
      </c>
      <c r="G578" s="433">
        <v>7.0899708508761998</v>
      </c>
      <c r="H578" s="413" t="s">
        <v>221</v>
      </c>
      <c r="I578" s="414">
        <v>2700000</v>
      </c>
      <c r="J578" s="414">
        <v>2700000</v>
      </c>
      <c r="K578" s="414">
        <v>2585862.89</v>
      </c>
      <c r="L578" s="415">
        <v>1</v>
      </c>
    </row>
    <row r="579" spans="1:12" s="295" customFormat="1" ht="15.6" x14ac:dyDescent="0.25">
      <c r="A579" s="412" t="s">
        <v>607</v>
      </c>
      <c r="B579" s="413" t="s">
        <v>219</v>
      </c>
      <c r="C579" s="433">
        <v>94.136099999999999</v>
      </c>
      <c r="D579" s="433"/>
      <c r="E579" s="435" t="s">
        <v>608</v>
      </c>
      <c r="F579" s="433">
        <v>11.5</v>
      </c>
      <c r="G579" s="433">
        <v>11.8021217114467</v>
      </c>
      <c r="H579" s="413" t="s">
        <v>221</v>
      </c>
      <c r="I579" s="414">
        <v>10000</v>
      </c>
      <c r="J579" s="414">
        <v>10000</v>
      </c>
      <c r="K579" s="414">
        <v>9413.61</v>
      </c>
      <c r="L579" s="415">
        <v>1</v>
      </c>
    </row>
    <row r="580" spans="1:12" s="295" customFormat="1" ht="15.6" x14ac:dyDescent="0.25">
      <c r="A580" s="412" t="s">
        <v>607</v>
      </c>
      <c r="B580" s="413" t="s">
        <v>219</v>
      </c>
      <c r="C580" s="433">
        <v>94.786699999999996</v>
      </c>
      <c r="D580" s="433"/>
      <c r="E580" s="435" t="s">
        <v>400</v>
      </c>
      <c r="F580" s="433">
        <v>11</v>
      </c>
      <c r="G580" s="433">
        <v>11.302499999999901</v>
      </c>
      <c r="H580" s="413" t="s">
        <v>221</v>
      </c>
      <c r="I580" s="414">
        <v>6275</v>
      </c>
      <c r="J580" s="414">
        <v>6275</v>
      </c>
      <c r="K580" s="414">
        <v>5947.87</v>
      </c>
      <c r="L580" s="415">
        <v>1</v>
      </c>
    </row>
    <row r="581" spans="1:12" s="295" customFormat="1" ht="15.6" x14ac:dyDescent="0.25">
      <c r="A581" s="412" t="s">
        <v>607</v>
      </c>
      <c r="B581" s="413" t="s">
        <v>219</v>
      </c>
      <c r="C581" s="433">
        <v>94.869200000000006</v>
      </c>
      <c r="D581" s="433"/>
      <c r="E581" s="435" t="s">
        <v>407</v>
      </c>
      <c r="F581" s="433">
        <v>11</v>
      </c>
      <c r="G581" s="433">
        <v>11.307727204657199</v>
      </c>
      <c r="H581" s="413" t="s">
        <v>221</v>
      </c>
      <c r="I581" s="414">
        <v>24537</v>
      </c>
      <c r="J581" s="414">
        <v>24537</v>
      </c>
      <c r="K581" s="414">
        <v>23278.05</v>
      </c>
      <c r="L581" s="415">
        <v>1</v>
      </c>
    </row>
    <row r="582" spans="1:12" s="295" customFormat="1" ht="15.6" x14ac:dyDescent="0.25">
      <c r="A582" s="412" t="s">
        <v>609</v>
      </c>
      <c r="B582" s="413" t="s">
        <v>219</v>
      </c>
      <c r="C582" s="433">
        <v>89.365499999999997</v>
      </c>
      <c r="D582" s="433"/>
      <c r="E582" s="435" t="s">
        <v>433</v>
      </c>
      <c r="F582" s="433">
        <v>12</v>
      </c>
      <c r="G582" s="433">
        <v>12.0057770600854</v>
      </c>
      <c r="H582" s="413" t="s">
        <v>221</v>
      </c>
      <c r="I582" s="414">
        <v>80208</v>
      </c>
      <c r="J582" s="414">
        <v>80208</v>
      </c>
      <c r="K582" s="414">
        <v>71678.28</v>
      </c>
      <c r="L582" s="415">
        <v>2</v>
      </c>
    </row>
    <row r="583" spans="1:12" s="295" customFormat="1" ht="15.6" x14ac:dyDescent="0.25">
      <c r="A583" s="412" t="s">
        <v>609</v>
      </c>
      <c r="B583" s="413" t="s">
        <v>219</v>
      </c>
      <c r="C583" s="433">
        <v>95.073400000000007</v>
      </c>
      <c r="D583" s="433"/>
      <c r="E583" s="435" t="s">
        <v>388</v>
      </c>
      <c r="F583" s="433">
        <v>10.25</v>
      </c>
      <c r="G583" s="433">
        <v>10.5096405218541</v>
      </c>
      <c r="H583" s="413" t="s">
        <v>221</v>
      </c>
      <c r="I583" s="414">
        <v>88013</v>
      </c>
      <c r="J583" s="414">
        <v>88013</v>
      </c>
      <c r="K583" s="414">
        <v>83676.91</v>
      </c>
      <c r="L583" s="415">
        <v>1</v>
      </c>
    </row>
    <row r="584" spans="1:12" s="295" customFormat="1" ht="15.6" x14ac:dyDescent="0.25">
      <c r="A584" s="412" t="s">
        <v>609</v>
      </c>
      <c r="B584" s="413" t="s">
        <v>219</v>
      </c>
      <c r="C584" s="433">
        <v>95.124899999999997</v>
      </c>
      <c r="D584" s="433"/>
      <c r="E584" s="435" t="s">
        <v>400</v>
      </c>
      <c r="F584" s="433">
        <v>10.25</v>
      </c>
      <c r="G584" s="433">
        <v>10.5126562499999</v>
      </c>
      <c r="H584" s="413" t="s">
        <v>221</v>
      </c>
      <c r="I584" s="414">
        <v>23120</v>
      </c>
      <c r="J584" s="414">
        <v>23120</v>
      </c>
      <c r="K584" s="414">
        <v>21992.87</v>
      </c>
      <c r="L584" s="415">
        <v>1</v>
      </c>
    </row>
    <row r="585" spans="1:12" s="295" customFormat="1" ht="15.6" x14ac:dyDescent="0.25">
      <c r="A585" s="412" t="s">
        <v>610</v>
      </c>
      <c r="B585" s="413" t="s">
        <v>219</v>
      </c>
      <c r="C585" s="433">
        <v>89.312299999999993</v>
      </c>
      <c r="D585" s="433"/>
      <c r="E585" s="435" t="s">
        <v>224</v>
      </c>
      <c r="F585" s="433">
        <v>12</v>
      </c>
      <c r="G585" s="433">
        <v>12.0019248819605</v>
      </c>
      <c r="H585" s="413" t="s">
        <v>221</v>
      </c>
      <c r="I585" s="414">
        <v>19712</v>
      </c>
      <c r="J585" s="414">
        <v>19712</v>
      </c>
      <c r="K585" s="414">
        <v>17605.240000000002</v>
      </c>
      <c r="L585" s="415">
        <v>1</v>
      </c>
    </row>
    <row r="586" spans="1:12" s="295" customFormat="1" ht="15.6" x14ac:dyDescent="0.25">
      <c r="A586" s="412" t="s">
        <v>610</v>
      </c>
      <c r="B586" s="413" t="s">
        <v>219</v>
      </c>
      <c r="C586" s="433">
        <v>89.365499999999997</v>
      </c>
      <c r="D586" s="433"/>
      <c r="E586" s="435" t="s">
        <v>433</v>
      </c>
      <c r="F586" s="433">
        <v>12</v>
      </c>
      <c r="G586" s="433">
        <v>12.0057770600854</v>
      </c>
      <c r="H586" s="413" t="s">
        <v>221</v>
      </c>
      <c r="I586" s="414">
        <v>11158</v>
      </c>
      <c r="J586" s="414">
        <v>11158</v>
      </c>
      <c r="K586" s="414">
        <v>9971.4</v>
      </c>
      <c r="L586" s="415">
        <v>1</v>
      </c>
    </row>
    <row r="587" spans="1:12" s="295" customFormat="1" ht="15.6" x14ac:dyDescent="0.25">
      <c r="A587" s="412" t="s">
        <v>610</v>
      </c>
      <c r="B587" s="413" t="s">
        <v>219</v>
      </c>
      <c r="C587" s="433">
        <v>94.985600000000005</v>
      </c>
      <c r="D587" s="433"/>
      <c r="E587" s="435" t="s">
        <v>377</v>
      </c>
      <c r="F587" s="433">
        <v>10.5</v>
      </c>
      <c r="G587" s="433">
        <v>10.774041150449399</v>
      </c>
      <c r="H587" s="413" t="s">
        <v>221</v>
      </c>
      <c r="I587" s="414">
        <v>81022</v>
      </c>
      <c r="J587" s="414">
        <v>81022</v>
      </c>
      <c r="K587" s="414">
        <v>76959.199999999997</v>
      </c>
      <c r="L587" s="415">
        <v>4</v>
      </c>
    </row>
    <row r="588" spans="1:12" s="295" customFormat="1" ht="15.6" x14ac:dyDescent="0.25">
      <c r="A588" s="412" t="s">
        <v>610</v>
      </c>
      <c r="B588" s="413" t="s">
        <v>219</v>
      </c>
      <c r="C588" s="433">
        <v>95.974400000000003</v>
      </c>
      <c r="D588" s="433"/>
      <c r="E588" s="435" t="s">
        <v>611</v>
      </c>
      <c r="F588" s="433">
        <v>10</v>
      </c>
      <c r="G588" s="433">
        <v>10.291826743096999</v>
      </c>
      <c r="H588" s="413" t="s">
        <v>221</v>
      </c>
      <c r="I588" s="414">
        <v>20789</v>
      </c>
      <c r="J588" s="414">
        <v>20789</v>
      </c>
      <c r="K588" s="414">
        <v>19952.12</v>
      </c>
      <c r="L588" s="415">
        <v>1</v>
      </c>
    </row>
    <row r="589" spans="1:12" s="295" customFormat="1" ht="15.6" x14ac:dyDescent="0.25">
      <c r="A589" s="412" t="s">
        <v>610</v>
      </c>
      <c r="B589" s="413" t="s">
        <v>219</v>
      </c>
      <c r="C589" s="433">
        <v>97.654899999999998</v>
      </c>
      <c r="D589" s="433"/>
      <c r="E589" s="435" t="s">
        <v>387</v>
      </c>
      <c r="F589" s="433">
        <v>9.5</v>
      </c>
      <c r="G589" s="433">
        <v>9.8424937508165993</v>
      </c>
      <c r="H589" s="413" t="s">
        <v>221</v>
      </c>
      <c r="I589" s="414">
        <v>20434</v>
      </c>
      <c r="J589" s="414">
        <v>20434</v>
      </c>
      <c r="K589" s="414">
        <v>19954.810000000001</v>
      </c>
      <c r="L589" s="415">
        <v>1</v>
      </c>
    </row>
    <row r="590" spans="1:12" s="295" customFormat="1" ht="15.6" x14ac:dyDescent="0.25">
      <c r="A590" s="412" t="s">
        <v>612</v>
      </c>
      <c r="B590" s="413" t="s">
        <v>219</v>
      </c>
      <c r="C590" s="433">
        <v>90.114900000000006</v>
      </c>
      <c r="D590" s="433"/>
      <c r="E590" s="435" t="s">
        <v>224</v>
      </c>
      <c r="F590" s="433">
        <v>11</v>
      </c>
      <c r="G590" s="433">
        <v>11.0016224280382</v>
      </c>
      <c r="H590" s="413" t="s">
        <v>221</v>
      </c>
      <c r="I590" s="414">
        <v>139224</v>
      </c>
      <c r="J590" s="414">
        <v>139224</v>
      </c>
      <c r="K590" s="414">
        <v>125461.56</v>
      </c>
      <c r="L590" s="415">
        <v>2</v>
      </c>
    </row>
    <row r="591" spans="1:12" s="295" customFormat="1" ht="15.6" x14ac:dyDescent="0.25">
      <c r="A591" s="412" t="s">
        <v>612</v>
      </c>
      <c r="B591" s="413" t="s">
        <v>219</v>
      </c>
      <c r="C591" s="433">
        <v>90.164599999999993</v>
      </c>
      <c r="D591" s="433"/>
      <c r="E591" s="435" t="s">
        <v>433</v>
      </c>
      <c r="F591" s="433">
        <v>11</v>
      </c>
      <c r="G591" s="433">
        <v>11.004869158530401</v>
      </c>
      <c r="H591" s="413" t="s">
        <v>221</v>
      </c>
      <c r="I591" s="414">
        <v>15141</v>
      </c>
      <c r="J591" s="414">
        <v>15141</v>
      </c>
      <c r="K591" s="414">
        <v>13651.81</v>
      </c>
      <c r="L591" s="415">
        <v>1</v>
      </c>
    </row>
    <row r="592" spans="1:12" s="295" customFormat="1" ht="15.6" x14ac:dyDescent="0.25">
      <c r="A592" s="412" t="s">
        <v>497</v>
      </c>
      <c r="B592" s="413" t="s">
        <v>219</v>
      </c>
      <c r="C592" s="433">
        <v>89.365499999999997</v>
      </c>
      <c r="D592" s="433"/>
      <c r="E592" s="435" t="s">
        <v>433</v>
      </c>
      <c r="F592" s="433">
        <v>12</v>
      </c>
      <c r="G592" s="433">
        <v>12.0057770600854</v>
      </c>
      <c r="H592" s="413" t="s">
        <v>221</v>
      </c>
      <c r="I592" s="414">
        <v>537320</v>
      </c>
      <c r="J592" s="414">
        <v>537320</v>
      </c>
      <c r="K592" s="414">
        <v>480178.74</v>
      </c>
      <c r="L592" s="415">
        <v>4</v>
      </c>
    </row>
    <row r="593" spans="1:12" s="295" customFormat="1" ht="15.6" x14ac:dyDescent="0.25">
      <c r="A593" s="412" t="s">
        <v>497</v>
      </c>
      <c r="B593" s="413" t="s">
        <v>219</v>
      </c>
      <c r="C593" s="433">
        <v>89.392099999999999</v>
      </c>
      <c r="D593" s="433"/>
      <c r="E593" s="435" t="s">
        <v>613</v>
      </c>
      <c r="F593" s="433">
        <v>12</v>
      </c>
      <c r="G593" s="433">
        <v>12.007704357370899</v>
      </c>
      <c r="H593" s="413" t="s">
        <v>221</v>
      </c>
      <c r="I593" s="414">
        <v>1228550</v>
      </c>
      <c r="J593" s="414">
        <v>1228550</v>
      </c>
      <c r="K593" s="414">
        <v>1098227.06</v>
      </c>
      <c r="L593" s="415">
        <v>4</v>
      </c>
    </row>
    <row r="594" spans="1:12" s="295" customFormat="1" ht="15.6" x14ac:dyDescent="0.25">
      <c r="A594" s="412" t="s">
        <v>497</v>
      </c>
      <c r="B594" s="413" t="s">
        <v>219</v>
      </c>
      <c r="C594" s="433">
        <v>89.711799999999997</v>
      </c>
      <c r="D594" s="433"/>
      <c r="E594" s="435" t="s">
        <v>224</v>
      </c>
      <c r="F594" s="433">
        <v>11.5</v>
      </c>
      <c r="G594" s="433">
        <v>11.501770539053799</v>
      </c>
      <c r="H594" s="413" t="s">
        <v>221</v>
      </c>
      <c r="I594" s="414">
        <v>43418</v>
      </c>
      <c r="J594" s="414">
        <v>43418</v>
      </c>
      <c r="K594" s="414">
        <v>38951.07</v>
      </c>
      <c r="L594" s="415">
        <v>2</v>
      </c>
    </row>
    <row r="595" spans="1:12" s="295" customFormat="1" ht="15.6" x14ac:dyDescent="0.25">
      <c r="A595" s="412" t="s">
        <v>497</v>
      </c>
      <c r="B595" s="413" t="s">
        <v>219</v>
      </c>
      <c r="C595" s="433">
        <v>89.737499999999997</v>
      </c>
      <c r="D595" s="433"/>
      <c r="E595" s="435" t="s">
        <v>432</v>
      </c>
      <c r="F595" s="433">
        <v>11.5</v>
      </c>
      <c r="G595" s="433">
        <v>11.503541789045</v>
      </c>
      <c r="H595" s="413" t="s">
        <v>221</v>
      </c>
      <c r="I595" s="414">
        <v>40307</v>
      </c>
      <c r="J595" s="414">
        <v>40307</v>
      </c>
      <c r="K595" s="414">
        <v>36170.5</v>
      </c>
      <c r="L595" s="415">
        <v>1</v>
      </c>
    </row>
    <row r="596" spans="1:12" s="295" customFormat="1" ht="15.6" x14ac:dyDescent="0.25">
      <c r="A596" s="412" t="s">
        <v>497</v>
      </c>
      <c r="B596" s="413" t="s">
        <v>219</v>
      </c>
      <c r="C596" s="433">
        <v>89.763199999999998</v>
      </c>
      <c r="D596" s="433"/>
      <c r="E596" s="435" t="s">
        <v>433</v>
      </c>
      <c r="F596" s="433">
        <v>11.5</v>
      </c>
      <c r="G596" s="433">
        <v>11.5053137504494</v>
      </c>
      <c r="H596" s="413" t="s">
        <v>221</v>
      </c>
      <c r="I596" s="414">
        <v>77025</v>
      </c>
      <c r="J596" s="414">
        <v>77025</v>
      </c>
      <c r="K596" s="414">
        <v>69140.14</v>
      </c>
      <c r="L596" s="415">
        <v>1</v>
      </c>
    </row>
    <row r="597" spans="1:12" s="295" customFormat="1" ht="15.6" x14ac:dyDescent="0.25">
      <c r="A597" s="412" t="s">
        <v>497</v>
      </c>
      <c r="B597" s="413" t="s">
        <v>219</v>
      </c>
      <c r="C597" s="433">
        <v>90.125</v>
      </c>
      <c r="D597" s="433"/>
      <c r="E597" s="435" t="s">
        <v>614</v>
      </c>
      <c r="F597" s="433">
        <v>11.5</v>
      </c>
      <c r="G597" s="433">
        <v>11.530196176085299</v>
      </c>
      <c r="H597" s="413" t="s">
        <v>221</v>
      </c>
      <c r="I597" s="414">
        <v>3207</v>
      </c>
      <c r="J597" s="414">
        <v>3207</v>
      </c>
      <c r="K597" s="414">
        <v>2890.31</v>
      </c>
      <c r="L597" s="415">
        <v>1</v>
      </c>
    </row>
    <row r="598" spans="1:12" s="295" customFormat="1" ht="15.6" x14ac:dyDescent="0.25">
      <c r="A598" s="412" t="s">
        <v>497</v>
      </c>
      <c r="B598" s="413" t="s">
        <v>219</v>
      </c>
      <c r="C598" s="433">
        <v>90.2256</v>
      </c>
      <c r="D598" s="433"/>
      <c r="E598" s="435" t="s">
        <v>615</v>
      </c>
      <c r="F598" s="433">
        <v>12</v>
      </c>
      <c r="G598" s="433">
        <v>12.0678532709673</v>
      </c>
      <c r="H598" s="413" t="s">
        <v>221</v>
      </c>
      <c r="I598" s="414">
        <v>187000</v>
      </c>
      <c r="J598" s="414">
        <v>187000</v>
      </c>
      <c r="K598" s="414">
        <v>168721.8</v>
      </c>
      <c r="L598" s="415">
        <v>1</v>
      </c>
    </row>
    <row r="599" spans="1:12" s="295" customFormat="1" ht="15.6" x14ac:dyDescent="0.25">
      <c r="A599" s="412" t="s">
        <v>497</v>
      </c>
      <c r="B599" s="413" t="s">
        <v>219</v>
      </c>
      <c r="C599" s="433">
        <v>90.334199999999996</v>
      </c>
      <c r="D599" s="433"/>
      <c r="E599" s="435" t="s">
        <v>616</v>
      </c>
      <c r="F599" s="433">
        <v>12</v>
      </c>
      <c r="G599" s="433">
        <v>12.0756717329156</v>
      </c>
      <c r="H599" s="413" t="s">
        <v>221</v>
      </c>
      <c r="I599" s="414">
        <v>386850</v>
      </c>
      <c r="J599" s="414">
        <v>386850</v>
      </c>
      <c r="K599" s="414">
        <v>349457.99</v>
      </c>
      <c r="L599" s="415">
        <v>1</v>
      </c>
    </row>
    <row r="600" spans="1:12" s="295" customFormat="1" ht="15.6" x14ac:dyDescent="0.25">
      <c r="A600" s="412" t="s">
        <v>497</v>
      </c>
      <c r="B600" s="413" t="s">
        <v>219</v>
      </c>
      <c r="C600" s="433">
        <v>90.415899999999993</v>
      </c>
      <c r="D600" s="433"/>
      <c r="E600" s="435" t="s">
        <v>617</v>
      </c>
      <c r="F600" s="433">
        <v>12</v>
      </c>
      <c r="G600" s="433">
        <v>12.0815442527981</v>
      </c>
      <c r="H600" s="413" t="s">
        <v>221</v>
      </c>
      <c r="I600" s="414">
        <v>691652</v>
      </c>
      <c r="J600" s="414">
        <v>691652</v>
      </c>
      <c r="K600" s="414">
        <v>625363.47</v>
      </c>
      <c r="L600" s="415">
        <v>1</v>
      </c>
    </row>
    <row r="601" spans="1:12" s="295" customFormat="1" ht="15.6" x14ac:dyDescent="0.25">
      <c r="A601" s="412" t="s">
        <v>497</v>
      </c>
      <c r="B601" s="413" t="s">
        <v>219</v>
      </c>
      <c r="C601" s="433">
        <v>90.515900000000002</v>
      </c>
      <c r="D601" s="433"/>
      <c r="E601" s="435" t="s">
        <v>618</v>
      </c>
      <c r="F601" s="433">
        <v>11.5</v>
      </c>
      <c r="G601" s="433">
        <v>11.5570122514033</v>
      </c>
      <c r="H601" s="413" t="s">
        <v>221</v>
      </c>
      <c r="I601" s="414">
        <v>54988</v>
      </c>
      <c r="J601" s="414">
        <v>54988</v>
      </c>
      <c r="K601" s="414">
        <v>49772.91</v>
      </c>
      <c r="L601" s="415">
        <v>1</v>
      </c>
    </row>
    <row r="602" spans="1:12" s="295" customFormat="1" ht="15.6" x14ac:dyDescent="0.25">
      <c r="A602" s="412" t="s">
        <v>497</v>
      </c>
      <c r="B602" s="413" t="s">
        <v>219</v>
      </c>
      <c r="C602" s="433">
        <v>90.594499999999996</v>
      </c>
      <c r="D602" s="433"/>
      <c r="E602" s="435" t="s">
        <v>615</v>
      </c>
      <c r="F602" s="433">
        <v>11.5</v>
      </c>
      <c r="G602" s="433">
        <v>11.5623950131067</v>
      </c>
      <c r="H602" s="413" t="s">
        <v>221</v>
      </c>
      <c r="I602" s="414">
        <v>131863</v>
      </c>
      <c r="J602" s="414">
        <v>131863</v>
      </c>
      <c r="K602" s="414">
        <v>119460.66</v>
      </c>
      <c r="L602" s="415">
        <v>1</v>
      </c>
    </row>
    <row r="603" spans="1:12" s="295" customFormat="1" ht="15.6" x14ac:dyDescent="0.25">
      <c r="A603" s="412" t="s">
        <v>497</v>
      </c>
      <c r="B603" s="413" t="s">
        <v>219</v>
      </c>
      <c r="C603" s="433">
        <v>90.889300000000006</v>
      </c>
      <c r="D603" s="433"/>
      <c r="E603" s="435" t="s">
        <v>432</v>
      </c>
      <c r="F603" s="433">
        <v>10.08</v>
      </c>
      <c r="G603" s="433">
        <v>10.082733044280999</v>
      </c>
      <c r="H603" s="413" t="s">
        <v>221</v>
      </c>
      <c r="I603" s="414">
        <v>500000</v>
      </c>
      <c r="J603" s="414">
        <v>500000</v>
      </c>
      <c r="K603" s="414">
        <v>454446.3</v>
      </c>
      <c r="L603" s="415">
        <v>1</v>
      </c>
    </row>
    <row r="604" spans="1:12" s="295" customFormat="1" ht="15.6" x14ac:dyDescent="0.25">
      <c r="A604" s="412" t="s">
        <v>497</v>
      </c>
      <c r="B604" s="413" t="s">
        <v>219</v>
      </c>
      <c r="C604" s="433">
        <v>92.187100000000001</v>
      </c>
      <c r="D604" s="433"/>
      <c r="E604" s="435" t="s">
        <v>619</v>
      </c>
      <c r="F604" s="433">
        <v>11.3</v>
      </c>
      <c r="G604" s="433">
        <v>11.456708052450599</v>
      </c>
      <c r="H604" s="413" t="s">
        <v>221</v>
      </c>
      <c r="I604" s="414">
        <v>30000</v>
      </c>
      <c r="J604" s="414">
        <v>30000</v>
      </c>
      <c r="K604" s="414">
        <v>27656.14</v>
      </c>
      <c r="L604" s="415">
        <v>1</v>
      </c>
    </row>
    <row r="605" spans="1:12" s="295" customFormat="1" ht="15.6" x14ac:dyDescent="0.25">
      <c r="A605" s="412" t="s">
        <v>497</v>
      </c>
      <c r="B605" s="413" t="s">
        <v>219</v>
      </c>
      <c r="C605" s="433">
        <v>93.081000000000003</v>
      </c>
      <c r="D605" s="433"/>
      <c r="E605" s="435" t="s">
        <v>620</v>
      </c>
      <c r="F605" s="433">
        <v>12</v>
      </c>
      <c r="G605" s="433">
        <v>12.271446901710901</v>
      </c>
      <c r="H605" s="413" t="s">
        <v>221</v>
      </c>
      <c r="I605" s="414">
        <v>128000</v>
      </c>
      <c r="J605" s="414">
        <v>128000</v>
      </c>
      <c r="K605" s="414">
        <v>119143.65</v>
      </c>
      <c r="L605" s="415">
        <v>1</v>
      </c>
    </row>
    <row r="606" spans="1:12" s="295" customFormat="1" ht="15.6" x14ac:dyDescent="0.25">
      <c r="A606" s="412" t="s">
        <v>497</v>
      </c>
      <c r="B606" s="413" t="s">
        <v>219</v>
      </c>
      <c r="C606" s="433">
        <v>94.704400000000007</v>
      </c>
      <c r="D606" s="433"/>
      <c r="E606" s="435" t="s">
        <v>621</v>
      </c>
      <c r="F606" s="433">
        <v>11</v>
      </c>
      <c r="G606" s="433">
        <v>11.2972791196621</v>
      </c>
      <c r="H606" s="413" t="s">
        <v>221</v>
      </c>
      <c r="I606" s="414">
        <v>3733</v>
      </c>
      <c r="J606" s="414">
        <v>3733</v>
      </c>
      <c r="K606" s="414">
        <v>3535.32</v>
      </c>
      <c r="L606" s="415">
        <v>1</v>
      </c>
    </row>
    <row r="607" spans="1:12" s="295" customFormat="1" ht="15.6" x14ac:dyDescent="0.25">
      <c r="A607" s="412" t="s">
        <v>497</v>
      </c>
      <c r="B607" s="413" t="s">
        <v>219</v>
      </c>
      <c r="C607" s="433">
        <v>94.731899999999996</v>
      </c>
      <c r="D607" s="433"/>
      <c r="E607" s="435" t="s">
        <v>388</v>
      </c>
      <c r="F607" s="433">
        <v>11</v>
      </c>
      <c r="G607" s="433">
        <v>11.2990187111946</v>
      </c>
      <c r="H607" s="413" t="s">
        <v>221</v>
      </c>
      <c r="I607" s="414">
        <v>37575</v>
      </c>
      <c r="J607" s="414">
        <v>37575</v>
      </c>
      <c r="K607" s="414">
        <v>35595.49</v>
      </c>
      <c r="L607" s="415">
        <v>2</v>
      </c>
    </row>
    <row r="608" spans="1:12" s="295" customFormat="1" ht="15.6" x14ac:dyDescent="0.25">
      <c r="A608" s="412" t="s">
        <v>497</v>
      </c>
      <c r="B608" s="413" t="s">
        <v>219</v>
      </c>
      <c r="C608" s="433">
        <v>94.759299999999996</v>
      </c>
      <c r="D608" s="433"/>
      <c r="E608" s="435" t="s">
        <v>377</v>
      </c>
      <c r="F608" s="433">
        <v>11</v>
      </c>
      <c r="G608" s="433">
        <v>11.300759004483</v>
      </c>
      <c r="H608" s="413" t="s">
        <v>221</v>
      </c>
      <c r="I608" s="414">
        <v>133618</v>
      </c>
      <c r="J608" s="414">
        <v>133618</v>
      </c>
      <c r="K608" s="414">
        <v>126615.46</v>
      </c>
      <c r="L608" s="415">
        <v>5</v>
      </c>
    </row>
    <row r="609" spans="1:12" s="295" customFormat="1" ht="15.6" x14ac:dyDescent="0.25">
      <c r="A609" s="412" t="s">
        <v>497</v>
      </c>
      <c r="B609" s="413" t="s">
        <v>219</v>
      </c>
      <c r="C609" s="433">
        <v>94.786699999999996</v>
      </c>
      <c r="D609" s="433"/>
      <c r="E609" s="435" t="s">
        <v>400</v>
      </c>
      <c r="F609" s="433">
        <v>11</v>
      </c>
      <c r="G609" s="433">
        <v>11.302499999999901</v>
      </c>
      <c r="H609" s="413" t="s">
        <v>221</v>
      </c>
      <c r="I609" s="414">
        <v>215984</v>
      </c>
      <c r="J609" s="414">
        <v>215984</v>
      </c>
      <c r="K609" s="414">
        <v>204724.17</v>
      </c>
      <c r="L609" s="415">
        <v>4</v>
      </c>
    </row>
    <row r="610" spans="1:12" s="295" customFormat="1" ht="15.6" x14ac:dyDescent="0.25">
      <c r="A610" s="412" t="s">
        <v>497</v>
      </c>
      <c r="B610" s="413" t="s">
        <v>219</v>
      </c>
      <c r="C610" s="433">
        <v>95.201800000000006</v>
      </c>
      <c r="D610" s="433"/>
      <c r="E610" s="435" t="s">
        <v>400</v>
      </c>
      <c r="F610" s="433">
        <v>10.08</v>
      </c>
      <c r="G610" s="433">
        <v>10.334015999999901</v>
      </c>
      <c r="H610" s="413" t="s">
        <v>221</v>
      </c>
      <c r="I610" s="414">
        <v>500000</v>
      </c>
      <c r="J610" s="414">
        <v>500000</v>
      </c>
      <c r="K610" s="414">
        <v>476009.14</v>
      </c>
      <c r="L610" s="415">
        <v>1</v>
      </c>
    </row>
    <row r="611" spans="1:12" s="295" customFormat="1" ht="15.6" x14ac:dyDescent="0.25">
      <c r="A611" s="412" t="s">
        <v>497</v>
      </c>
      <c r="B611" s="413" t="s">
        <v>219</v>
      </c>
      <c r="C611" s="433">
        <v>95.808400000000006</v>
      </c>
      <c r="D611" s="433"/>
      <c r="E611" s="435" t="s">
        <v>585</v>
      </c>
      <c r="F611" s="433">
        <v>10.5</v>
      </c>
      <c r="G611" s="433">
        <v>10.8234261405774</v>
      </c>
      <c r="H611" s="413" t="s">
        <v>221</v>
      </c>
      <c r="I611" s="414">
        <v>41663</v>
      </c>
      <c r="J611" s="414">
        <v>41663</v>
      </c>
      <c r="K611" s="414">
        <v>39916.65</v>
      </c>
      <c r="L611" s="415">
        <v>1</v>
      </c>
    </row>
    <row r="612" spans="1:12" s="295" customFormat="1" ht="15.6" x14ac:dyDescent="0.25">
      <c r="A612" s="412" t="s">
        <v>497</v>
      </c>
      <c r="B612" s="413" t="s">
        <v>219</v>
      </c>
      <c r="C612" s="433">
        <v>96.151300000000006</v>
      </c>
      <c r="D612" s="433"/>
      <c r="E612" s="435" t="s">
        <v>394</v>
      </c>
      <c r="F612" s="433">
        <v>11</v>
      </c>
      <c r="G612" s="433">
        <v>11.3886789798701</v>
      </c>
      <c r="H612" s="413" t="s">
        <v>221</v>
      </c>
      <c r="I612" s="414">
        <v>200000</v>
      </c>
      <c r="J612" s="414">
        <v>200000</v>
      </c>
      <c r="K612" s="414">
        <v>192302.56</v>
      </c>
      <c r="L612" s="415">
        <v>1</v>
      </c>
    </row>
    <row r="613" spans="1:12" s="295" customFormat="1" ht="15.6" x14ac:dyDescent="0.25">
      <c r="A613" s="412" t="s">
        <v>497</v>
      </c>
      <c r="B613" s="413" t="s">
        <v>219</v>
      </c>
      <c r="C613" s="433">
        <v>96.321100000000001</v>
      </c>
      <c r="D613" s="433"/>
      <c r="E613" s="435" t="s">
        <v>596</v>
      </c>
      <c r="F613" s="433">
        <v>11</v>
      </c>
      <c r="G613" s="433">
        <v>11.3993502133326</v>
      </c>
      <c r="H613" s="413" t="s">
        <v>221</v>
      </c>
      <c r="I613" s="414">
        <v>200000</v>
      </c>
      <c r="J613" s="414">
        <v>200000</v>
      </c>
      <c r="K613" s="414">
        <v>192642.14</v>
      </c>
      <c r="L613" s="415">
        <v>1</v>
      </c>
    </row>
    <row r="614" spans="1:12" s="295" customFormat="1" ht="15.6" x14ac:dyDescent="0.25">
      <c r="A614" s="412" t="s">
        <v>497</v>
      </c>
      <c r="B614" s="413" t="s">
        <v>219</v>
      </c>
      <c r="C614" s="433">
        <v>96.337800000000001</v>
      </c>
      <c r="D614" s="433"/>
      <c r="E614" s="435" t="s">
        <v>622</v>
      </c>
      <c r="F614" s="433">
        <v>11.5</v>
      </c>
      <c r="G614" s="433">
        <v>11.948422119562901</v>
      </c>
      <c r="H614" s="413" t="s">
        <v>221</v>
      </c>
      <c r="I614" s="414">
        <v>25000</v>
      </c>
      <c r="J614" s="414">
        <v>25000</v>
      </c>
      <c r="K614" s="414">
        <v>24084.46</v>
      </c>
      <c r="L614" s="415">
        <v>1</v>
      </c>
    </row>
    <row r="615" spans="1:12" s="295" customFormat="1" ht="15.6" x14ac:dyDescent="0.25">
      <c r="A615" s="412" t="s">
        <v>497</v>
      </c>
      <c r="B615" s="413" t="s">
        <v>219</v>
      </c>
      <c r="C615" s="433">
        <v>96.377799999999993</v>
      </c>
      <c r="D615" s="433"/>
      <c r="E615" s="435" t="s">
        <v>435</v>
      </c>
      <c r="F615" s="433">
        <v>11</v>
      </c>
      <c r="G615" s="433">
        <v>11.402913121364</v>
      </c>
      <c r="H615" s="413" t="s">
        <v>221</v>
      </c>
      <c r="I615" s="414">
        <v>200000</v>
      </c>
      <c r="J615" s="414">
        <v>200000</v>
      </c>
      <c r="K615" s="414">
        <v>192755.6</v>
      </c>
      <c r="L615" s="415">
        <v>2</v>
      </c>
    </row>
    <row r="616" spans="1:12" s="295" customFormat="1" ht="15.6" x14ac:dyDescent="0.25">
      <c r="A616" s="412" t="s">
        <v>497</v>
      </c>
      <c r="B616" s="413" t="s">
        <v>219</v>
      </c>
      <c r="C616" s="433">
        <v>96.397199999999998</v>
      </c>
      <c r="D616" s="433"/>
      <c r="E616" s="435" t="s">
        <v>233</v>
      </c>
      <c r="F616" s="433">
        <v>11.5</v>
      </c>
      <c r="G616" s="433">
        <v>11.952336470158899</v>
      </c>
      <c r="H616" s="413" t="s">
        <v>221</v>
      </c>
      <c r="I616" s="414">
        <v>103707</v>
      </c>
      <c r="J616" s="414">
        <v>103707</v>
      </c>
      <c r="K616" s="414">
        <v>99970.6</v>
      </c>
      <c r="L616" s="415">
        <v>1</v>
      </c>
    </row>
    <row r="617" spans="1:12" s="295" customFormat="1" ht="15.6" x14ac:dyDescent="0.25">
      <c r="A617" s="412" t="s">
        <v>497</v>
      </c>
      <c r="B617" s="413" t="s">
        <v>219</v>
      </c>
      <c r="C617" s="433">
        <v>96.462999999999994</v>
      </c>
      <c r="D617" s="433"/>
      <c r="E617" s="435" t="s">
        <v>598</v>
      </c>
      <c r="F617" s="433">
        <v>11</v>
      </c>
      <c r="G617" s="433">
        <v>11.408262962962899</v>
      </c>
      <c r="H617" s="413" t="s">
        <v>221</v>
      </c>
      <c r="I617" s="414">
        <v>329899</v>
      </c>
      <c r="J617" s="414">
        <v>329899</v>
      </c>
      <c r="K617" s="414">
        <v>318230.53999999998</v>
      </c>
      <c r="L617" s="415">
        <v>2</v>
      </c>
    </row>
    <row r="618" spans="1:12" s="295" customFormat="1" ht="15.6" x14ac:dyDescent="0.25">
      <c r="A618" s="412" t="s">
        <v>497</v>
      </c>
      <c r="B618" s="413" t="s">
        <v>219</v>
      </c>
      <c r="C618" s="433">
        <v>96.540599999999998</v>
      </c>
      <c r="D618" s="433"/>
      <c r="E618" s="435" t="s">
        <v>598</v>
      </c>
      <c r="F618" s="433">
        <v>10.75</v>
      </c>
      <c r="G618" s="433">
        <v>11.139809432870299</v>
      </c>
      <c r="H618" s="413" t="s">
        <v>221</v>
      </c>
      <c r="I618" s="414">
        <v>10346</v>
      </c>
      <c r="J618" s="414">
        <v>10346</v>
      </c>
      <c r="K618" s="414">
        <v>9988.09</v>
      </c>
      <c r="L618" s="415">
        <v>1</v>
      </c>
    </row>
    <row r="619" spans="1:12" s="295" customFormat="1" ht="15.6" x14ac:dyDescent="0.25">
      <c r="A619" s="412" t="s">
        <v>497</v>
      </c>
      <c r="B619" s="413" t="s">
        <v>219</v>
      </c>
      <c r="C619" s="433">
        <v>96.618399999999994</v>
      </c>
      <c r="D619" s="433"/>
      <c r="E619" s="435" t="s">
        <v>598</v>
      </c>
      <c r="F619" s="433">
        <v>10.5</v>
      </c>
      <c r="G619" s="433">
        <v>10.8717874999999</v>
      </c>
      <c r="H619" s="413" t="s">
        <v>221</v>
      </c>
      <c r="I619" s="414">
        <v>68759</v>
      </c>
      <c r="J619" s="414">
        <v>68759</v>
      </c>
      <c r="K619" s="414">
        <v>66433.81</v>
      </c>
      <c r="L619" s="415">
        <v>2</v>
      </c>
    </row>
    <row r="620" spans="1:12" s="295" customFormat="1" ht="15.6" x14ac:dyDescent="0.25">
      <c r="A620" s="412" t="s">
        <v>497</v>
      </c>
      <c r="B620" s="413" t="s">
        <v>219</v>
      </c>
      <c r="C620" s="433">
        <v>96.662499999999994</v>
      </c>
      <c r="D620" s="433"/>
      <c r="E620" s="435" t="s">
        <v>344</v>
      </c>
      <c r="F620" s="433">
        <v>11</v>
      </c>
      <c r="G620" s="433">
        <v>11.420771568136599</v>
      </c>
      <c r="H620" s="413" t="s">
        <v>221</v>
      </c>
      <c r="I620" s="414">
        <v>400000</v>
      </c>
      <c r="J620" s="414">
        <v>400000</v>
      </c>
      <c r="K620" s="414">
        <v>386649.84</v>
      </c>
      <c r="L620" s="415">
        <v>1</v>
      </c>
    </row>
    <row r="621" spans="1:12" s="295" customFormat="1" ht="15.6" x14ac:dyDescent="0.25">
      <c r="A621" s="412" t="s">
        <v>497</v>
      </c>
      <c r="B621" s="413" t="s">
        <v>219</v>
      </c>
      <c r="C621" s="433">
        <v>96.691000000000003</v>
      </c>
      <c r="D621" s="433"/>
      <c r="E621" s="435" t="s">
        <v>623</v>
      </c>
      <c r="F621" s="433">
        <v>11</v>
      </c>
      <c r="G621" s="433">
        <v>11.422561449561099</v>
      </c>
      <c r="H621" s="413" t="s">
        <v>221</v>
      </c>
      <c r="I621" s="414">
        <v>200000</v>
      </c>
      <c r="J621" s="414">
        <v>200000</v>
      </c>
      <c r="K621" s="414">
        <v>193382.04</v>
      </c>
      <c r="L621" s="415">
        <v>2</v>
      </c>
    </row>
    <row r="622" spans="1:12" s="295" customFormat="1" ht="15.6" x14ac:dyDescent="0.25">
      <c r="A622" s="412" t="s">
        <v>497</v>
      </c>
      <c r="B622" s="413" t="s">
        <v>219</v>
      </c>
      <c r="C622" s="433">
        <v>96.7196</v>
      </c>
      <c r="D622" s="433"/>
      <c r="E622" s="435" t="s">
        <v>624</v>
      </c>
      <c r="F622" s="433">
        <v>11</v>
      </c>
      <c r="G622" s="433">
        <v>11.424352066956001</v>
      </c>
      <c r="H622" s="413" t="s">
        <v>221</v>
      </c>
      <c r="I622" s="414">
        <v>150000</v>
      </c>
      <c r="J622" s="414">
        <v>150000</v>
      </c>
      <c r="K622" s="414">
        <v>145079.39000000001</v>
      </c>
      <c r="L622" s="415">
        <v>1</v>
      </c>
    </row>
    <row r="623" spans="1:12" s="295" customFormat="1" ht="15.6" x14ac:dyDescent="0.25">
      <c r="A623" s="412" t="s">
        <v>497</v>
      </c>
      <c r="B623" s="413" t="s">
        <v>219</v>
      </c>
      <c r="C623" s="433">
        <v>96.834100000000007</v>
      </c>
      <c r="D623" s="433"/>
      <c r="E623" s="435" t="s">
        <v>625</v>
      </c>
      <c r="F623" s="433">
        <v>11</v>
      </c>
      <c r="G623" s="433">
        <v>11.431521906362001</v>
      </c>
      <c r="H623" s="413" t="s">
        <v>221</v>
      </c>
      <c r="I623" s="414">
        <v>104000</v>
      </c>
      <c r="J623" s="414">
        <v>104000</v>
      </c>
      <c r="K623" s="414">
        <v>100707.43</v>
      </c>
      <c r="L623" s="415">
        <v>1</v>
      </c>
    </row>
    <row r="624" spans="1:12" s="295" customFormat="1" ht="15.6" x14ac:dyDescent="0.25">
      <c r="A624" s="412" t="s">
        <v>497</v>
      </c>
      <c r="B624" s="413" t="s">
        <v>219</v>
      </c>
      <c r="C624" s="433">
        <v>97.265799999999999</v>
      </c>
      <c r="D624" s="433"/>
      <c r="E624" s="435" t="s">
        <v>626</v>
      </c>
      <c r="F624" s="433">
        <v>11</v>
      </c>
      <c r="G624" s="433">
        <v>11.4585143073925</v>
      </c>
      <c r="H624" s="413" t="s">
        <v>221</v>
      </c>
      <c r="I624" s="414">
        <v>51000</v>
      </c>
      <c r="J624" s="414">
        <v>51000</v>
      </c>
      <c r="K624" s="414">
        <v>49605.53</v>
      </c>
      <c r="L624" s="415">
        <v>1</v>
      </c>
    </row>
    <row r="625" spans="1:12" s="295" customFormat="1" ht="15.6" x14ac:dyDescent="0.25">
      <c r="A625" s="412" t="s">
        <v>497</v>
      </c>
      <c r="B625" s="413" t="s">
        <v>219</v>
      </c>
      <c r="C625" s="433">
        <v>97.294700000000006</v>
      </c>
      <c r="D625" s="433"/>
      <c r="E625" s="435" t="s">
        <v>387</v>
      </c>
      <c r="F625" s="433">
        <v>11</v>
      </c>
      <c r="G625" s="433">
        <v>11.4603197510522</v>
      </c>
      <c r="H625" s="413" t="s">
        <v>221</v>
      </c>
      <c r="I625" s="414">
        <v>224000</v>
      </c>
      <c r="J625" s="414">
        <v>224000</v>
      </c>
      <c r="K625" s="414">
        <v>217940.06</v>
      </c>
      <c r="L625" s="415">
        <v>2</v>
      </c>
    </row>
    <row r="626" spans="1:12" s="295" customFormat="1" ht="15.6" x14ac:dyDescent="0.25">
      <c r="A626" s="412" t="s">
        <v>497</v>
      </c>
      <c r="B626" s="413" t="s">
        <v>219</v>
      </c>
      <c r="C626" s="433">
        <v>97.323599999999999</v>
      </c>
      <c r="D626" s="433"/>
      <c r="E626" s="435" t="s">
        <v>436</v>
      </c>
      <c r="F626" s="433">
        <v>11</v>
      </c>
      <c r="G626" s="433">
        <v>11.4621259414062</v>
      </c>
      <c r="H626" s="413" t="s">
        <v>221</v>
      </c>
      <c r="I626" s="414">
        <v>400555</v>
      </c>
      <c r="J626" s="414">
        <v>400555</v>
      </c>
      <c r="K626" s="414">
        <v>389834.55</v>
      </c>
      <c r="L626" s="415">
        <v>2</v>
      </c>
    </row>
    <row r="627" spans="1:12" s="295" customFormat="1" ht="15.6" x14ac:dyDescent="0.25">
      <c r="A627" s="412" t="s">
        <v>497</v>
      </c>
      <c r="B627" s="413" t="s">
        <v>219</v>
      </c>
      <c r="C627" s="433">
        <v>97.746399999999994</v>
      </c>
      <c r="D627" s="433"/>
      <c r="E627" s="435" t="s">
        <v>627</v>
      </c>
      <c r="F627" s="433">
        <v>10</v>
      </c>
      <c r="G627" s="433">
        <v>10.3916863262787</v>
      </c>
      <c r="H627" s="413" t="s">
        <v>221</v>
      </c>
      <c r="I627" s="414">
        <v>35000</v>
      </c>
      <c r="J627" s="414">
        <v>35000</v>
      </c>
      <c r="K627" s="414">
        <v>34211.24</v>
      </c>
      <c r="L627" s="415">
        <v>1</v>
      </c>
    </row>
    <row r="628" spans="1:12" s="295" customFormat="1" ht="15.6" x14ac:dyDescent="0.25">
      <c r="A628" s="412" t="s">
        <v>497</v>
      </c>
      <c r="B628" s="413" t="s">
        <v>219</v>
      </c>
      <c r="C628" s="433">
        <v>97.964500000000001</v>
      </c>
      <c r="D628" s="433"/>
      <c r="E628" s="435" t="s">
        <v>628</v>
      </c>
      <c r="F628" s="433">
        <v>11</v>
      </c>
      <c r="G628" s="433">
        <v>11.5020520929193</v>
      </c>
      <c r="H628" s="413" t="s">
        <v>221</v>
      </c>
      <c r="I628" s="414">
        <v>2000</v>
      </c>
      <c r="J628" s="414">
        <v>2000</v>
      </c>
      <c r="K628" s="414">
        <v>1959.29</v>
      </c>
      <c r="L628" s="415">
        <v>1</v>
      </c>
    </row>
    <row r="629" spans="1:12" s="295" customFormat="1" ht="15.6" x14ac:dyDescent="0.25">
      <c r="A629" s="412" t="s">
        <v>497</v>
      </c>
      <c r="B629" s="413" t="s">
        <v>219</v>
      </c>
      <c r="C629" s="433">
        <v>98.083299999999994</v>
      </c>
      <c r="D629" s="433"/>
      <c r="E629" s="435" t="s">
        <v>384</v>
      </c>
      <c r="F629" s="433">
        <v>10.5</v>
      </c>
      <c r="G629" s="433">
        <v>10.9586291298272</v>
      </c>
      <c r="H629" s="413" t="s">
        <v>221</v>
      </c>
      <c r="I629" s="414">
        <v>100000</v>
      </c>
      <c r="J629" s="414">
        <v>100000</v>
      </c>
      <c r="K629" s="414">
        <v>98083.29</v>
      </c>
      <c r="L629" s="415">
        <v>1</v>
      </c>
    </row>
    <row r="630" spans="1:12" s="295" customFormat="1" ht="15.6" x14ac:dyDescent="0.25">
      <c r="A630" s="412" t="s">
        <v>497</v>
      </c>
      <c r="B630" s="413" t="s">
        <v>219</v>
      </c>
      <c r="C630" s="433">
        <v>98.096000000000004</v>
      </c>
      <c r="D630" s="433"/>
      <c r="E630" s="435" t="s">
        <v>629</v>
      </c>
      <c r="F630" s="433">
        <v>10.75</v>
      </c>
      <c r="G630" s="433">
        <v>11.234459305833701</v>
      </c>
      <c r="H630" s="413" t="s">
        <v>221</v>
      </c>
      <c r="I630" s="414">
        <v>244508</v>
      </c>
      <c r="J630" s="414">
        <v>244508</v>
      </c>
      <c r="K630" s="414">
        <v>239852.53</v>
      </c>
      <c r="L630" s="415">
        <v>1</v>
      </c>
    </row>
    <row r="631" spans="1:12" s="295" customFormat="1" ht="15.6" x14ac:dyDescent="0.25">
      <c r="A631" s="412" t="s">
        <v>501</v>
      </c>
      <c r="B631" s="413" t="s">
        <v>219</v>
      </c>
      <c r="C631" s="433">
        <v>91.064300000000003</v>
      </c>
      <c r="D631" s="433"/>
      <c r="E631" s="435" t="s">
        <v>630</v>
      </c>
      <c r="F631" s="433">
        <v>11.25</v>
      </c>
      <c r="G631" s="433">
        <v>11.3286992800079</v>
      </c>
      <c r="H631" s="413" t="s">
        <v>221</v>
      </c>
      <c r="I631" s="414">
        <v>70000</v>
      </c>
      <c r="J631" s="414">
        <v>70000</v>
      </c>
      <c r="K631" s="414">
        <v>63745.02</v>
      </c>
      <c r="L631" s="415">
        <v>1</v>
      </c>
    </row>
    <row r="632" spans="1:12" s="295" customFormat="1" ht="15.6" x14ac:dyDescent="0.25">
      <c r="A632" s="412" t="s">
        <v>501</v>
      </c>
      <c r="B632" s="413" t="s">
        <v>219</v>
      </c>
      <c r="C632" s="433">
        <v>94.759299999999996</v>
      </c>
      <c r="D632" s="433"/>
      <c r="E632" s="435" t="s">
        <v>377</v>
      </c>
      <c r="F632" s="433">
        <v>11</v>
      </c>
      <c r="G632" s="433">
        <v>11.300759004483</v>
      </c>
      <c r="H632" s="413" t="s">
        <v>221</v>
      </c>
      <c r="I632" s="414">
        <v>250000</v>
      </c>
      <c r="J632" s="414">
        <v>250000</v>
      </c>
      <c r="K632" s="414">
        <v>236898.21</v>
      </c>
      <c r="L632" s="415">
        <v>1</v>
      </c>
    </row>
    <row r="633" spans="1:12" s="295" customFormat="1" ht="15.6" x14ac:dyDescent="0.25">
      <c r="A633" s="412" t="s">
        <v>501</v>
      </c>
      <c r="B633" s="413" t="s">
        <v>219</v>
      </c>
      <c r="C633" s="433">
        <v>98.374799999999993</v>
      </c>
      <c r="D633" s="433"/>
      <c r="E633" s="435" t="s">
        <v>437</v>
      </c>
      <c r="F633" s="433">
        <v>9.75</v>
      </c>
      <c r="G633" s="433">
        <v>10.153357876966</v>
      </c>
      <c r="H633" s="413" t="s">
        <v>221</v>
      </c>
      <c r="I633" s="414">
        <v>55000</v>
      </c>
      <c r="J633" s="414">
        <v>55000</v>
      </c>
      <c r="K633" s="414">
        <v>54106.12</v>
      </c>
      <c r="L633" s="415">
        <v>1</v>
      </c>
    </row>
    <row r="634" spans="1:12" s="295" customFormat="1" ht="15.6" x14ac:dyDescent="0.25">
      <c r="A634" s="412" t="s">
        <v>501</v>
      </c>
      <c r="B634" s="413" t="s">
        <v>219</v>
      </c>
      <c r="C634" s="433">
        <v>99.354200000000006</v>
      </c>
      <c r="D634" s="433"/>
      <c r="E634" s="435" t="s">
        <v>631</v>
      </c>
      <c r="F634" s="433">
        <v>9</v>
      </c>
      <c r="G634" s="433">
        <v>9.3855664266526002</v>
      </c>
      <c r="H634" s="413" t="s">
        <v>221</v>
      </c>
      <c r="I634" s="414">
        <v>100000</v>
      </c>
      <c r="J634" s="414">
        <v>100000</v>
      </c>
      <c r="K634" s="414">
        <v>99354.2</v>
      </c>
      <c r="L634" s="415">
        <v>1</v>
      </c>
    </row>
    <row r="635" spans="1:12" s="295" customFormat="1" ht="15.6" x14ac:dyDescent="0.25">
      <c r="A635" s="412" t="s">
        <v>504</v>
      </c>
      <c r="B635" s="413" t="s">
        <v>219</v>
      </c>
      <c r="C635" s="433">
        <v>93.221999999999994</v>
      </c>
      <c r="D635" s="433"/>
      <c r="E635" s="435" t="s">
        <v>632</v>
      </c>
      <c r="F635" s="433">
        <v>7.5</v>
      </c>
      <c r="G635" s="433">
        <v>7.5083989558740001</v>
      </c>
      <c r="H635" s="413" t="s">
        <v>221</v>
      </c>
      <c r="I635" s="414">
        <v>230876</v>
      </c>
      <c r="J635" s="414">
        <v>230876</v>
      </c>
      <c r="K635" s="414">
        <v>215227.19</v>
      </c>
      <c r="L635" s="415">
        <v>1</v>
      </c>
    </row>
    <row r="636" spans="1:12" s="295" customFormat="1" ht="15.6" x14ac:dyDescent="0.25">
      <c r="A636" s="412" t="s">
        <v>633</v>
      </c>
      <c r="B636" s="413" t="s">
        <v>219</v>
      </c>
      <c r="C636" s="433">
        <v>96.432000000000002</v>
      </c>
      <c r="D636" s="433"/>
      <c r="E636" s="435" t="s">
        <v>624</v>
      </c>
      <c r="F636" s="433">
        <v>12</v>
      </c>
      <c r="G636" s="433">
        <v>12.5056530858137</v>
      </c>
      <c r="H636" s="413" t="s">
        <v>221</v>
      </c>
      <c r="I636" s="414">
        <v>300000</v>
      </c>
      <c r="J636" s="414">
        <v>300000</v>
      </c>
      <c r="K636" s="414">
        <v>289296.05</v>
      </c>
      <c r="L636" s="415">
        <v>1</v>
      </c>
    </row>
    <row r="637" spans="1:12" s="295" customFormat="1" ht="15.6" x14ac:dyDescent="0.25">
      <c r="A637" s="412" t="s">
        <v>633</v>
      </c>
      <c r="B637" s="413" t="s">
        <v>219</v>
      </c>
      <c r="C637" s="433">
        <v>99.501099999999994</v>
      </c>
      <c r="D637" s="433"/>
      <c r="E637" s="435" t="s">
        <v>634</v>
      </c>
      <c r="F637" s="433">
        <v>9.5</v>
      </c>
      <c r="G637" s="433">
        <v>9.9397863782866001</v>
      </c>
      <c r="H637" s="413" t="s">
        <v>221</v>
      </c>
      <c r="I637" s="414">
        <v>37500</v>
      </c>
      <c r="J637" s="414">
        <v>37500</v>
      </c>
      <c r="K637" s="414">
        <v>37312.92</v>
      </c>
      <c r="L637" s="415">
        <v>1</v>
      </c>
    </row>
    <row r="638" spans="1:12" s="295" customFormat="1" ht="15.6" x14ac:dyDescent="0.25">
      <c r="A638" s="412" t="s">
        <v>635</v>
      </c>
      <c r="B638" s="413" t="s">
        <v>219</v>
      </c>
      <c r="C638" s="433">
        <v>95.465400000000002</v>
      </c>
      <c r="D638" s="433"/>
      <c r="E638" s="435" t="s">
        <v>400</v>
      </c>
      <c r="F638" s="433">
        <v>9.5</v>
      </c>
      <c r="G638" s="433">
        <v>9.7256250000000009</v>
      </c>
      <c r="H638" s="413" t="s">
        <v>221</v>
      </c>
      <c r="I638" s="414">
        <v>166728</v>
      </c>
      <c r="J638" s="414">
        <v>166728</v>
      </c>
      <c r="K638" s="414">
        <v>159167.54999999999</v>
      </c>
      <c r="L638" s="415">
        <v>2</v>
      </c>
    </row>
    <row r="639" spans="1:12" s="295" customFormat="1" ht="15.6" x14ac:dyDescent="0.25">
      <c r="A639" s="412" t="s">
        <v>635</v>
      </c>
      <c r="B639" s="413" t="s">
        <v>219</v>
      </c>
      <c r="C639" s="433">
        <v>95.465400000000002</v>
      </c>
      <c r="D639" s="433"/>
      <c r="E639" s="435" t="s">
        <v>400</v>
      </c>
      <c r="F639" s="433">
        <v>9.5</v>
      </c>
      <c r="G639" s="433">
        <v>9.7256250000000293</v>
      </c>
      <c r="H639" s="413" t="s">
        <v>221</v>
      </c>
      <c r="I639" s="414">
        <v>104674</v>
      </c>
      <c r="J639" s="414">
        <v>104674</v>
      </c>
      <c r="K639" s="414">
        <v>99927.45</v>
      </c>
      <c r="L639" s="415">
        <v>1</v>
      </c>
    </row>
    <row r="640" spans="1:12" s="295" customFormat="1" ht="15.6" x14ac:dyDescent="0.25">
      <c r="A640" s="412" t="s">
        <v>526</v>
      </c>
      <c r="B640" s="413" t="s">
        <v>219</v>
      </c>
      <c r="C640" s="433">
        <v>93.628100000000003</v>
      </c>
      <c r="D640" s="433"/>
      <c r="E640" s="435" t="s">
        <v>225</v>
      </c>
      <c r="F640" s="433">
        <v>7</v>
      </c>
      <c r="G640" s="433">
        <v>7.0066604169549001</v>
      </c>
      <c r="H640" s="413" t="s">
        <v>221</v>
      </c>
      <c r="I640" s="414">
        <v>2750000</v>
      </c>
      <c r="J640" s="414">
        <v>2750000</v>
      </c>
      <c r="K640" s="414">
        <v>2574772.42</v>
      </c>
      <c r="L640" s="415">
        <v>3</v>
      </c>
    </row>
    <row r="641" spans="1:12" s="295" customFormat="1" ht="15.6" x14ac:dyDescent="0.25">
      <c r="A641" s="412" t="s">
        <v>526</v>
      </c>
      <c r="B641" s="413" t="s">
        <v>219</v>
      </c>
      <c r="C641" s="433">
        <v>93.662199999999999</v>
      </c>
      <c r="D641" s="433"/>
      <c r="E641" s="435" t="s">
        <v>636</v>
      </c>
      <c r="F641" s="433">
        <v>7</v>
      </c>
      <c r="G641" s="433">
        <v>7.0079945011864</v>
      </c>
      <c r="H641" s="413" t="s">
        <v>221</v>
      </c>
      <c r="I641" s="414">
        <v>2609700</v>
      </c>
      <c r="J641" s="414">
        <v>2609700</v>
      </c>
      <c r="K641" s="414">
        <v>2444302.21</v>
      </c>
      <c r="L641" s="415">
        <v>2</v>
      </c>
    </row>
    <row r="642" spans="1:12" s="295" customFormat="1" ht="15.6" x14ac:dyDescent="0.25">
      <c r="A642" s="412" t="s">
        <v>637</v>
      </c>
      <c r="B642" s="413" t="s">
        <v>219</v>
      </c>
      <c r="C642" s="433">
        <v>98.619299999999996</v>
      </c>
      <c r="D642" s="433"/>
      <c r="E642" s="435" t="s">
        <v>448</v>
      </c>
      <c r="F642" s="433">
        <v>8</v>
      </c>
      <c r="G642" s="433">
        <v>8.2686196810130994</v>
      </c>
      <c r="H642" s="413" t="s">
        <v>221</v>
      </c>
      <c r="I642" s="414">
        <v>10000</v>
      </c>
      <c r="J642" s="414">
        <v>10000</v>
      </c>
      <c r="K642" s="414">
        <v>9861.93</v>
      </c>
      <c r="L642" s="415">
        <v>1</v>
      </c>
    </row>
    <row r="643" spans="1:12" s="295" customFormat="1" ht="15.6" x14ac:dyDescent="0.25">
      <c r="A643" s="412" t="s">
        <v>637</v>
      </c>
      <c r="B643" s="413" t="s">
        <v>219</v>
      </c>
      <c r="C643" s="433">
        <v>98.640900000000002</v>
      </c>
      <c r="D643" s="433"/>
      <c r="E643" s="435" t="s">
        <v>638</v>
      </c>
      <c r="F643" s="433">
        <v>8</v>
      </c>
      <c r="G643" s="433">
        <v>8.2695645252792005</v>
      </c>
      <c r="H643" s="413" t="s">
        <v>221</v>
      </c>
      <c r="I643" s="414">
        <v>15000</v>
      </c>
      <c r="J643" s="414">
        <v>15000</v>
      </c>
      <c r="K643" s="414">
        <v>14796.14</v>
      </c>
      <c r="L643" s="415">
        <v>1</v>
      </c>
    </row>
    <row r="644" spans="1:12" s="295" customFormat="1" ht="15.6" x14ac:dyDescent="0.25">
      <c r="A644" s="412" t="s">
        <v>637</v>
      </c>
      <c r="B644" s="413" t="s">
        <v>219</v>
      </c>
      <c r="C644" s="433">
        <v>98.749200000000002</v>
      </c>
      <c r="D644" s="433"/>
      <c r="E644" s="435" t="s">
        <v>639</v>
      </c>
      <c r="F644" s="433">
        <v>8</v>
      </c>
      <c r="G644" s="433">
        <v>8.2742930207935004</v>
      </c>
      <c r="H644" s="413" t="s">
        <v>221</v>
      </c>
      <c r="I644" s="414">
        <v>2064</v>
      </c>
      <c r="J644" s="414">
        <v>2064</v>
      </c>
      <c r="K644" s="414">
        <v>2038.18</v>
      </c>
      <c r="L644" s="415">
        <v>1</v>
      </c>
    </row>
    <row r="645" spans="1:12" s="295" customFormat="1" ht="15.6" x14ac:dyDescent="0.25">
      <c r="A645" s="412" t="s">
        <v>640</v>
      </c>
      <c r="B645" s="413" t="s">
        <v>219</v>
      </c>
      <c r="C645" s="433">
        <v>93.261799999999994</v>
      </c>
      <c r="D645" s="433"/>
      <c r="E645" s="435" t="s">
        <v>641</v>
      </c>
      <c r="F645" s="433">
        <v>8.5</v>
      </c>
      <c r="G645" s="433">
        <v>8.5531467988887009</v>
      </c>
      <c r="H645" s="413" t="s">
        <v>221</v>
      </c>
      <c r="I645" s="414">
        <v>200000</v>
      </c>
      <c r="J645" s="414">
        <v>200000</v>
      </c>
      <c r="K645" s="414">
        <v>186523.67</v>
      </c>
      <c r="L645" s="415">
        <v>1</v>
      </c>
    </row>
    <row r="646" spans="1:12" s="295" customFormat="1" ht="15.6" x14ac:dyDescent="0.25">
      <c r="A646" s="412" t="s">
        <v>640</v>
      </c>
      <c r="B646" s="413" t="s">
        <v>219</v>
      </c>
      <c r="C646" s="433">
        <v>96.153800000000004</v>
      </c>
      <c r="D646" s="433"/>
      <c r="E646" s="435" t="s">
        <v>400</v>
      </c>
      <c r="F646" s="433">
        <v>8</v>
      </c>
      <c r="G646" s="433">
        <v>8.16</v>
      </c>
      <c r="H646" s="413" t="s">
        <v>221</v>
      </c>
      <c r="I646" s="414">
        <v>10000</v>
      </c>
      <c r="J646" s="414">
        <v>10000</v>
      </c>
      <c r="K646" s="414">
        <v>9615.3799999999992</v>
      </c>
      <c r="L646" s="415">
        <v>1</v>
      </c>
    </row>
    <row r="647" spans="1:12" s="295" customFormat="1" ht="15.6" x14ac:dyDescent="0.25">
      <c r="A647" s="412" t="s">
        <v>528</v>
      </c>
      <c r="B647" s="413" t="s">
        <v>219</v>
      </c>
      <c r="C647" s="433">
        <v>91.068899999999999</v>
      </c>
      <c r="D647" s="433"/>
      <c r="E647" s="435" t="s">
        <v>642</v>
      </c>
      <c r="F647" s="433">
        <v>11.5</v>
      </c>
      <c r="G647" s="433">
        <v>11.5948295232212</v>
      </c>
      <c r="H647" s="413" t="s">
        <v>221</v>
      </c>
      <c r="I647" s="414">
        <v>25614</v>
      </c>
      <c r="J647" s="414">
        <v>25614</v>
      </c>
      <c r="K647" s="414">
        <v>23326.39</v>
      </c>
      <c r="L647" s="415">
        <v>1</v>
      </c>
    </row>
    <row r="648" spans="1:12" s="295" customFormat="1" ht="15.6" x14ac:dyDescent="0.25">
      <c r="A648" s="412" t="s">
        <v>528</v>
      </c>
      <c r="B648" s="413" t="s">
        <v>219</v>
      </c>
      <c r="C648" s="433">
        <v>92.300600000000003</v>
      </c>
      <c r="D648" s="433"/>
      <c r="E648" s="435" t="s">
        <v>643</v>
      </c>
      <c r="F648" s="433">
        <v>11</v>
      </c>
      <c r="G648" s="433">
        <v>11.1435314813004</v>
      </c>
      <c r="H648" s="413" t="s">
        <v>221</v>
      </c>
      <c r="I648" s="414">
        <v>108267</v>
      </c>
      <c r="J648" s="414">
        <v>108267</v>
      </c>
      <c r="K648" s="414">
        <v>99931.08</v>
      </c>
      <c r="L648" s="415">
        <v>1</v>
      </c>
    </row>
    <row r="649" spans="1:12" s="295" customFormat="1" ht="15.6" x14ac:dyDescent="0.25">
      <c r="A649" s="412" t="s">
        <v>528</v>
      </c>
      <c r="B649" s="413" t="s">
        <v>219</v>
      </c>
      <c r="C649" s="433">
        <v>92.524799999999999</v>
      </c>
      <c r="D649" s="433"/>
      <c r="E649" s="435" t="s">
        <v>644</v>
      </c>
      <c r="F649" s="433">
        <v>10.5</v>
      </c>
      <c r="G649" s="433">
        <v>10.624775524697201</v>
      </c>
      <c r="H649" s="413" t="s">
        <v>221</v>
      </c>
      <c r="I649" s="414">
        <v>32346</v>
      </c>
      <c r="J649" s="414">
        <v>32346</v>
      </c>
      <c r="K649" s="414">
        <v>29928.06</v>
      </c>
      <c r="L649" s="415">
        <v>1</v>
      </c>
    </row>
    <row r="650" spans="1:12" s="295" customFormat="1" ht="15.6" x14ac:dyDescent="0.25">
      <c r="A650" s="412" t="s">
        <v>534</v>
      </c>
      <c r="B650" s="413" t="s">
        <v>219</v>
      </c>
      <c r="C650" s="433">
        <v>94.959199999999996</v>
      </c>
      <c r="D650" s="433"/>
      <c r="E650" s="435" t="s">
        <v>388</v>
      </c>
      <c r="F650" s="433">
        <v>10.5</v>
      </c>
      <c r="G650" s="433">
        <v>10.7724579109908</v>
      </c>
      <c r="H650" s="413" t="s">
        <v>221</v>
      </c>
      <c r="I650" s="414">
        <v>2096</v>
      </c>
      <c r="J650" s="414">
        <v>2096</v>
      </c>
      <c r="K650" s="414">
        <v>1990.35</v>
      </c>
      <c r="L650" s="415">
        <v>1</v>
      </c>
    </row>
    <row r="651" spans="1:12" s="295" customFormat="1" ht="15.6" x14ac:dyDescent="0.25">
      <c r="A651" s="412" t="s">
        <v>534</v>
      </c>
      <c r="B651" s="413" t="s">
        <v>219</v>
      </c>
      <c r="C651" s="433">
        <v>96.234899999999996</v>
      </c>
      <c r="D651" s="433"/>
      <c r="E651" s="435" t="s">
        <v>645</v>
      </c>
      <c r="F651" s="433">
        <v>10.59</v>
      </c>
      <c r="G651" s="433">
        <v>10.946827790803001</v>
      </c>
      <c r="H651" s="413" t="s">
        <v>221</v>
      </c>
      <c r="I651" s="414">
        <v>56600</v>
      </c>
      <c r="J651" s="414">
        <v>56600</v>
      </c>
      <c r="K651" s="414">
        <v>54468.95</v>
      </c>
      <c r="L651" s="415">
        <v>2</v>
      </c>
    </row>
    <row r="652" spans="1:12" s="295" customFormat="1" ht="15.6" x14ac:dyDescent="0.25">
      <c r="A652" s="412" t="s">
        <v>646</v>
      </c>
      <c r="B652" s="413" t="s">
        <v>219</v>
      </c>
      <c r="C652" s="433">
        <v>90.317800000000005</v>
      </c>
      <c r="D652" s="433"/>
      <c r="E652" s="435" t="s">
        <v>224</v>
      </c>
      <c r="F652" s="433">
        <v>10.75</v>
      </c>
      <c r="G652" s="433">
        <v>10.7515507182059</v>
      </c>
      <c r="H652" s="413" t="s">
        <v>221</v>
      </c>
      <c r="I652" s="414">
        <v>11000</v>
      </c>
      <c r="J652" s="414">
        <v>11000</v>
      </c>
      <c r="K652" s="414">
        <v>9934.9599999999991</v>
      </c>
      <c r="L652" s="415">
        <v>1</v>
      </c>
    </row>
    <row r="653" spans="1:12" s="295" customFormat="1" ht="15.6" x14ac:dyDescent="0.25">
      <c r="A653" s="412" t="s">
        <v>646</v>
      </c>
      <c r="B653" s="413" t="s">
        <v>219</v>
      </c>
      <c r="C653" s="433">
        <v>95.212900000000005</v>
      </c>
      <c r="D653" s="433"/>
      <c r="E653" s="435" t="s">
        <v>377</v>
      </c>
      <c r="F653" s="433">
        <v>10</v>
      </c>
      <c r="G653" s="433">
        <v>10.2485656455552</v>
      </c>
      <c r="H653" s="413" t="s">
        <v>221</v>
      </c>
      <c r="I653" s="414">
        <v>8500</v>
      </c>
      <c r="J653" s="414">
        <v>8500</v>
      </c>
      <c r="K653" s="414">
        <v>8093.1</v>
      </c>
      <c r="L653" s="415">
        <v>1</v>
      </c>
    </row>
    <row r="654" spans="1:12" s="295" customFormat="1" ht="15.6" x14ac:dyDescent="0.25">
      <c r="A654" s="412" t="s">
        <v>647</v>
      </c>
      <c r="B654" s="413" t="s">
        <v>219</v>
      </c>
      <c r="C654" s="433">
        <v>89.954999999999998</v>
      </c>
      <c r="D654" s="433"/>
      <c r="E654" s="435" t="s">
        <v>592</v>
      </c>
      <c r="F654" s="433">
        <v>12</v>
      </c>
      <c r="G654" s="433">
        <v>12.048364709111601</v>
      </c>
      <c r="H654" s="413" t="s">
        <v>221</v>
      </c>
      <c r="I654" s="414">
        <v>56328</v>
      </c>
      <c r="J654" s="414">
        <v>56328</v>
      </c>
      <c r="K654" s="414">
        <v>50669.87</v>
      </c>
      <c r="L654" s="415">
        <v>1</v>
      </c>
    </row>
    <row r="655" spans="1:12" s="295" customFormat="1" ht="15.6" x14ac:dyDescent="0.25">
      <c r="A655" s="412" t="s">
        <v>647</v>
      </c>
      <c r="B655" s="413" t="s">
        <v>219</v>
      </c>
      <c r="C655" s="433">
        <v>90.307000000000002</v>
      </c>
      <c r="D655" s="433"/>
      <c r="E655" s="435" t="s">
        <v>648</v>
      </c>
      <c r="F655" s="433">
        <v>12</v>
      </c>
      <c r="G655" s="433">
        <v>12.073715879530701</v>
      </c>
      <c r="H655" s="413" t="s">
        <v>221</v>
      </c>
      <c r="I655" s="414">
        <v>173878</v>
      </c>
      <c r="J655" s="414">
        <v>173878</v>
      </c>
      <c r="K655" s="414">
        <v>157024.07999999999</v>
      </c>
      <c r="L655" s="415">
        <v>1</v>
      </c>
    </row>
    <row r="656" spans="1:12" s="296" customFormat="1" ht="15.6" x14ac:dyDescent="0.25">
      <c r="A656" s="412" t="s">
        <v>647</v>
      </c>
      <c r="B656" s="413" t="s">
        <v>219</v>
      </c>
      <c r="C656" s="433">
        <v>90.415899999999993</v>
      </c>
      <c r="D656" s="433"/>
      <c r="E656" s="435" t="s">
        <v>617</v>
      </c>
      <c r="F656" s="433">
        <v>12</v>
      </c>
      <c r="G656" s="433">
        <v>12.0815442527981</v>
      </c>
      <c r="H656" s="413" t="s">
        <v>221</v>
      </c>
      <c r="I656" s="414">
        <v>35506</v>
      </c>
      <c r="J656" s="414">
        <v>35506</v>
      </c>
      <c r="K656" s="414">
        <v>32103.07</v>
      </c>
      <c r="L656" s="415">
        <v>1</v>
      </c>
    </row>
    <row r="657" spans="1:12" s="295" customFormat="1" ht="15.6" x14ac:dyDescent="0.25">
      <c r="A657" s="412" t="s">
        <v>647</v>
      </c>
      <c r="B657" s="413" t="s">
        <v>219</v>
      </c>
      <c r="C657" s="433">
        <v>99.540300000000002</v>
      </c>
      <c r="D657" s="433"/>
      <c r="E657" s="435" t="s">
        <v>634</v>
      </c>
      <c r="F657" s="433">
        <v>8.75</v>
      </c>
      <c r="G657" s="433">
        <v>9.1222448219432</v>
      </c>
      <c r="H657" s="413" t="s">
        <v>221</v>
      </c>
      <c r="I657" s="414">
        <v>50729</v>
      </c>
      <c r="J657" s="414">
        <v>50729</v>
      </c>
      <c r="K657" s="414">
        <v>50495.81</v>
      </c>
      <c r="L657" s="415">
        <v>2</v>
      </c>
    </row>
    <row r="658" spans="1:12" s="295" customFormat="1" ht="15.6" x14ac:dyDescent="0.25">
      <c r="A658" s="412" t="s">
        <v>536</v>
      </c>
      <c r="B658" s="413" t="s">
        <v>219</v>
      </c>
      <c r="C658" s="433">
        <v>89.892099999999999</v>
      </c>
      <c r="D658" s="433"/>
      <c r="E658" s="435" t="s">
        <v>649</v>
      </c>
      <c r="F658" s="433">
        <v>11.5</v>
      </c>
      <c r="G658" s="433">
        <v>11.5141842453595</v>
      </c>
      <c r="H658" s="413" t="s">
        <v>221</v>
      </c>
      <c r="I658" s="414">
        <v>3492</v>
      </c>
      <c r="J658" s="414">
        <v>3492</v>
      </c>
      <c r="K658" s="414">
        <v>3139.03</v>
      </c>
      <c r="L658" s="415">
        <v>1</v>
      </c>
    </row>
    <row r="659" spans="1:12" s="295" customFormat="1" ht="15.6" x14ac:dyDescent="0.25">
      <c r="A659" s="412" t="s">
        <v>536</v>
      </c>
      <c r="B659" s="413" t="s">
        <v>219</v>
      </c>
      <c r="C659" s="433">
        <v>89.943799999999996</v>
      </c>
      <c r="D659" s="433"/>
      <c r="E659" s="435" t="s">
        <v>225</v>
      </c>
      <c r="F659" s="433">
        <v>11.5</v>
      </c>
      <c r="G659" s="433">
        <v>11.517737439923501</v>
      </c>
      <c r="H659" s="413" t="s">
        <v>221</v>
      </c>
      <c r="I659" s="414">
        <v>45489</v>
      </c>
      <c r="J659" s="414">
        <v>45489</v>
      </c>
      <c r="K659" s="414">
        <v>40914.53</v>
      </c>
      <c r="L659" s="415">
        <v>2</v>
      </c>
    </row>
    <row r="660" spans="1:12" s="295" customFormat="1" ht="15.6" x14ac:dyDescent="0.25">
      <c r="A660" s="412" t="s">
        <v>536</v>
      </c>
      <c r="B660" s="413" t="s">
        <v>219</v>
      </c>
      <c r="C660" s="433">
        <v>89.995500000000007</v>
      </c>
      <c r="D660" s="433"/>
      <c r="E660" s="435" t="s">
        <v>636</v>
      </c>
      <c r="F660" s="433">
        <v>11.5</v>
      </c>
      <c r="G660" s="433">
        <v>11.521293495434801</v>
      </c>
      <c r="H660" s="413" t="s">
        <v>221</v>
      </c>
      <c r="I660" s="414">
        <v>2212</v>
      </c>
      <c r="J660" s="414">
        <v>2212</v>
      </c>
      <c r="K660" s="414">
        <v>1990.7</v>
      </c>
      <c r="L660" s="415">
        <v>1</v>
      </c>
    </row>
    <row r="661" spans="1:12" s="295" customFormat="1" ht="15.6" x14ac:dyDescent="0.25">
      <c r="A661" s="412" t="s">
        <v>536</v>
      </c>
      <c r="B661" s="413" t="s">
        <v>219</v>
      </c>
      <c r="C661" s="433">
        <v>92.519800000000004</v>
      </c>
      <c r="D661" s="433"/>
      <c r="E661" s="435" t="s">
        <v>593</v>
      </c>
      <c r="F661" s="433">
        <v>11.55</v>
      </c>
      <c r="G661" s="433">
        <v>11.747116147747899</v>
      </c>
      <c r="H661" s="413" t="s">
        <v>221</v>
      </c>
      <c r="I661" s="414">
        <v>70000</v>
      </c>
      <c r="J661" s="414">
        <v>70000</v>
      </c>
      <c r="K661" s="414">
        <v>64763.839999999997</v>
      </c>
      <c r="L661" s="415">
        <v>1</v>
      </c>
    </row>
    <row r="662" spans="1:12" s="295" customFormat="1" ht="15.6" x14ac:dyDescent="0.25">
      <c r="A662" s="412" t="s">
        <v>536</v>
      </c>
      <c r="B662" s="413" t="s">
        <v>219</v>
      </c>
      <c r="C662" s="433">
        <v>93.727999999999994</v>
      </c>
      <c r="D662" s="433"/>
      <c r="E662" s="435" t="s">
        <v>650</v>
      </c>
      <c r="F662" s="433">
        <v>11</v>
      </c>
      <c r="G662" s="433">
        <v>11.235117241924801</v>
      </c>
      <c r="H662" s="413" t="s">
        <v>221</v>
      </c>
      <c r="I662" s="414">
        <v>30000</v>
      </c>
      <c r="J662" s="414">
        <v>30000</v>
      </c>
      <c r="K662" s="414">
        <v>28118.41</v>
      </c>
      <c r="L662" s="415">
        <v>1</v>
      </c>
    </row>
    <row r="663" spans="1:12" s="295" customFormat="1" ht="15.6" x14ac:dyDescent="0.25">
      <c r="A663" s="412" t="s">
        <v>536</v>
      </c>
      <c r="B663" s="413" t="s">
        <v>219</v>
      </c>
      <c r="C663" s="433">
        <v>94.622299999999996</v>
      </c>
      <c r="D663" s="433"/>
      <c r="E663" s="435" t="s">
        <v>382</v>
      </c>
      <c r="F663" s="433">
        <v>11</v>
      </c>
      <c r="G663" s="433">
        <v>11.2920645508779</v>
      </c>
      <c r="H663" s="413" t="s">
        <v>221</v>
      </c>
      <c r="I663" s="414">
        <v>24951</v>
      </c>
      <c r="J663" s="414">
        <v>24951</v>
      </c>
      <c r="K663" s="414">
        <v>23609.21</v>
      </c>
      <c r="L663" s="415">
        <v>3</v>
      </c>
    </row>
    <row r="664" spans="1:12" s="295" customFormat="1" ht="15.6" x14ac:dyDescent="0.25">
      <c r="A664" s="412" t="s">
        <v>536</v>
      </c>
      <c r="B664" s="413" t="s">
        <v>219</v>
      </c>
      <c r="C664" s="433">
        <v>94.786699999999996</v>
      </c>
      <c r="D664" s="433"/>
      <c r="E664" s="435" t="s">
        <v>400</v>
      </c>
      <c r="F664" s="433">
        <v>11</v>
      </c>
      <c r="G664" s="433">
        <v>11.302499999999901</v>
      </c>
      <c r="H664" s="413" t="s">
        <v>221</v>
      </c>
      <c r="I664" s="414">
        <v>5244</v>
      </c>
      <c r="J664" s="414">
        <v>5244</v>
      </c>
      <c r="K664" s="414">
        <v>4970.62</v>
      </c>
      <c r="L664" s="415">
        <v>1</v>
      </c>
    </row>
    <row r="665" spans="1:12" s="295" customFormat="1" ht="15.6" x14ac:dyDescent="0.25">
      <c r="A665" s="412" t="s">
        <v>536</v>
      </c>
      <c r="B665" s="413" t="s">
        <v>219</v>
      </c>
      <c r="C665" s="433">
        <v>96.563900000000004</v>
      </c>
      <c r="D665" s="433"/>
      <c r="E665" s="435" t="s">
        <v>419</v>
      </c>
      <c r="F665" s="433">
        <v>10.5</v>
      </c>
      <c r="G665" s="433">
        <v>10.868545760259501</v>
      </c>
      <c r="H665" s="413" t="s">
        <v>221</v>
      </c>
      <c r="I665" s="414">
        <v>269203</v>
      </c>
      <c r="J665" s="414">
        <v>269203</v>
      </c>
      <c r="K665" s="414">
        <v>259953.01</v>
      </c>
      <c r="L665" s="415">
        <v>3</v>
      </c>
    </row>
    <row r="666" spans="1:12" s="295" customFormat="1" ht="15.6" x14ac:dyDescent="0.25">
      <c r="A666" s="412" t="s">
        <v>536</v>
      </c>
      <c r="B666" s="413" t="s">
        <v>219</v>
      </c>
      <c r="C666" s="433">
        <v>96.618399999999994</v>
      </c>
      <c r="D666" s="433"/>
      <c r="E666" s="435" t="s">
        <v>598</v>
      </c>
      <c r="F666" s="433">
        <v>10.5</v>
      </c>
      <c r="G666" s="433">
        <v>10.8717874999999</v>
      </c>
      <c r="H666" s="413" t="s">
        <v>221</v>
      </c>
      <c r="I666" s="414">
        <v>392524</v>
      </c>
      <c r="J666" s="414">
        <v>392524</v>
      </c>
      <c r="K666" s="414">
        <v>379250.24</v>
      </c>
      <c r="L666" s="415">
        <v>4</v>
      </c>
    </row>
    <row r="667" spans="1:12" s="295" customFormat="1" ht="15.6" x14ac:dyDescent="0.25">
      <c r="A667" s="412" t="s">
        <v>536</v>
      </c>
      <c r="B667" s="413" t="s">
        <v>219</v>
      </c>
      <c r="C667" s="433">
        <v>96.836699999999993</v>
      </c>
      <c r="D667" s="433"/>
      <c r="E667" s="435" t="s">
        <v>623</v>
      </c>
      <c r="F667" s="433">
        <v>10.5</v>
      </c>
      <c r="G667" s="433">
        <v>10.8847798812082</v>
      </c>
      <c r="H667" s="413" t="s">
        <v>221</v>
      </c>
      <c r="I667" s="414">
        <v>141023</v>
      </c>
      <c r="J667" s="414">
        <v>141023</v>
      </c>
      <c r="K667" s="414">
        <v>136561.98000000001</v>
      </c>
      <c r="L667" s="415">
        <v>2</v>
      </c>
    </row>
    <row r="668" spans="1:12" s="295" customFormat="1" ht="15.6" x14ac:dyDescent="0.25">
      <c r="A668" s="412" t="s">
        <v>536</v>
      </c>
      <c r="B668" s="413" t="s">
        <v>219</v>
      </c>
      <c r="C668" s="433">
        <v>96.836699999999993</v>
      </c>
      <c r="D668" s="433"/>
      <c r="E668" s="435" t="s">
        <v>623</v>
      </c>
      <c r="F668" s="433">
        <v>10.5</v>
      </c>
      <c r="G668" s="433">
        <v>10.8847798812082</v>
      </c>
      <c r="H668" s="413" t="s">
        <v>221</v>
      </c>
      <c r="I668" s="414">
        <v>65511</v>
      </c>
      <c r="J668" s="414">
        <v>65511</v>
      </c>
      <c r="K668" s="414">
        <v>63438.67</v>
      </c>
      <c r="L668" s="415">
        <v>1</v>
      </c>
    </row>
    <row r="669" spans="1:12" s="295" customFormat="1" ht="15.6" x14ac:dyDescent="0.25">
      <c r="A669" s="412" t="s">
        <v>651</v>
      </c>
      <c r="B669" s="413" t="s">
        <v>219</v>
      </c>
      <c r="C669" s="433">
        <v>91.014600000000002</v>
      </c>
      <c r="D669" s="433"/>
      <c r="E669" s="435" t="s">
        <v>224</v>
      </c>
      <c r="F669" s="433">
        <v>9.9</v>
      </c>
      <c r="G669" s="433">
        <v>9.9013186580395001</v>
      </c>
      <c r="H669" s="413" t="s">
        <v>221</v>
      </c>
      <c r="I669" s="414">
        <v>874375</v>
      </c>
      <c r="J669" s="414">
        <v>874375</v>
      </c>
      <c r="K669" s="414">
        <v>795808.78</v>
      </c>
      <c r="L669" s="415">
        <v>2</v>
      </c>
    </row>
    <row r="670" spans="1:12" s="295" customFormat="1" ht="15.6" x14ac:dyDescent="0.25">
      <c r="A670" s="412" t="s">
        <v>651</v>
      </c>
      <c r="B670" s="413" t="s">
        <v>219</v>
      </c>
      <c r="C670" s="433">
        <v>91.037400000000005</v>
      </c>
      <c r="D670" s="433"/>
      <c r="E670" s="435" t="s">
        <v>432</v>
      </c>
      <c r="F670" s="433">
        <v>9.9</v>
      </c>
      <c r="G670" s="433">
        <v>9.9026377755093993</v>
      </c>
      <c r="H670" s="413" t="s">
        <v>221</v>
      </c>
      <c r="I670" s="414">
        <v>1320</v>
      </c>
      <c r="J670" s="414">
        <v>1320</v>
      </c>
      <c r="K670" s="414">
        <v>1201.69</v>
      </c>
      <c r="L670" s="415">
        <v>1</v>
      </c>
    </row>
    <row r="671" spans="1:12" s="295" customFormat="1" ht="15.6" x14ac:dyDescent="0.25">
      <c r="A671" s="412" t="s">
        <v>651</v>
      </c>
      <c r="B671" s="413" t="s">
        <v>219</v>
      </c>
      <c r="C671" s="433">
        <v>92.065100000000001</v>
      </c>
      <c r="D671" s="433"/>
      <c r="E671" s="435" t="s">
        <v>652</v>
      </c>
      <c r="F671" s="433">
        <v>9.85</v>
      </c>
      <c r="G671" s="433">
        <v>9.9092027894457999</v>
      </c>
      <c r="H671" s="413" t="s">
        <v>221</v>
      </c>
      <c r="I671" s="414">
        <v>70000</v>
      </c>
      <c r="J671" s="414">
        <v>70000</v>
      </c>
      <c r="K671" s="414">
        <v>64445.599999999999</v>
      </c>
      <c r="L671" s="415">
        <v>1</v>
      </c>
    </row>
    <row r="672" spans="1:12" s="295" customFormat="1" ht="15.6" x14ac:dyDescent="0.25">
      <c r="A672" s="412" t="s">
        <v>651</v>
      </c>
      <c r="B672" s="413" t="s">
        <v>219</v>
      </c>
      <c r="C672" s="433">
        <v>93.611000000000004</v>
      </c>
      <c r="D672" s="433"/>
      <c r="E672" s="435" t="s">
        <v>593</v>
      </c>
      <c r="F672" s="433">
        <v>9.75</v>
      </c>
      <c r="G672" s="433">
        <v>9.8907880573717009</v>
      </c>
      <c r="H672" s="413" t="s">
        <v>221</v>
      </c>
      <c r="I672" s="414">
        <v>240000</v>
      </c>
      <c r="J672" s="414">
        <v>240000</v>
      </c>
      <c r="K672" s="414">
        <v>224666.51</v>
      </c>
      <c r="L672" s="415">
        <v>2</v>
      </c>
    </row>
    <row r="673" spans="1:12" s="295" customFormat="1" ht="15.6" x14ac:dyDescent="0.25">
      <c r="A673" s="412" t="s">
        <v>651</v>
      </c>
      <c r="B673" s="413" t="s">
        <v>219</v>
      </c>
      <c r="C673" s="433">
        <v>93.729900000000001</v>
      </c>
      <c r="D673" s="433"/>
      <c r="E673" s="435" t="s">
        <v>653</v>
      </c>
      <c r="F673" s="433">
        <v>9.75</v>
      </c>
      <c r="G673" s="433">
        <v>9.8974354992716993</v>
      </c>
      <c r="H673" s="413" t="s">
        <v>221</v>
      </c>
      <c r="I673" s="414">
        <v>1260000</v>
      </c>
      <c r="J673" s="414">
        <v>1260000</v>
      </c>
      <c r="K673" s="414">
        <v>1180996.27</v>
      </c>
      <c r="L673" s="415">
        <v>3</v>
      </c>
    </row>
    <row r="674" spans="1:12" s="295" customFormat="1" ht="15.6" x14ac:dyDescent="0.25">
      <c r="A674" s="412" t="s">
        <v>651</v>
      </c>
      <c r="B674" s="413" t="s">
        <v>219</v>
      </c>
      <c r="C674" s="433">
        <v>93.777500000000003</v>
      </c>
      <c r="D674" s="433"/>
      <c r="E674" s="435" t="s">
        <v>411</v>
      </c>
      <c r="F674" s="433">
        <v>9.75</v>
      </c>
      <c r="G674" s="433">
        <v>9.9000977566406902</v>
      </c>
      <c r="H674" s="413" t="s">
        <v>221</v>
      </c>
      <c r="I674" s="414">
        <v>165625</v>
      </c>
      <c r="J674" s="414">
        <v>165625</v>
      </c>
      <c r="K674" s="414">
        <v>155318.94</v>
      </c>
      <c r="L674" s="415">
        <v>1</v>
      </c>
    </row>
    <row r="675" spans="1:12" s="295" customFormat="1" ht="15.6" x14ac:dyDescent="0.25">
      <c r="A675" s="412" t="s">
        <v>651</v>
      </c>
      <c r="B675" s="413" t="s">
        <v>219</v>
      </c>
      <c r="C675" s="433">
        <v>93.984999999999999</v>
      </c>
      <c r="D675" s="433"/>
      <c r="E675" s="435" t="s">
        <v>604</v>
      </c>
      <c r="F675" s="433">
        <v>9.6</v>
      </c>
      <c r="G675" s="433">
        <v>9.7519997084334999</v>
      </c>
      <c r="H675" s="413" t="s">
        <v>221</v>
      </c>
      <c r="I675" s="414">
        <v>107861</v>
      </c>
      <c r="J675" s="414">
        <v>107861</v>
      </c>
      <c r="K675" s="414">
        <v>101373.12</v>
      </c>
      <c r="L675" s="415">
        <v>2</v>
      </c>
    </row>
    <row r="676" spans="1:12" s="295" customFormat="1" ht="15.6" x14ac:dyDescent="0.25">
      <c r="A676" s="412" t="s">
        <v>651</v>
      </c>
      <c r="B676" s="413" t="s">
        <v>219</v>
      </c>
      <c r="C676" s="433">
        <v>95.441299999999998</v>
      </c>
      <c r="D676" s="433"/>
      <c r="E676" s="435" t="s">
        <v>377</v>
      </c>
      <c r="F676" s="433">
        <v>9.5</v>
      </c>
      <c r="G676" s="433">
        <v>9.7243325226188997</v>
      </c>
      <c r="H676" s="413" t="s">
        <v>221</v>
      </c>
      <c r="I676" s="414">
        <v>33593</v>
      </c>
      <c r="J676" s="414">
        <v>33593</v>
      </c>
      <c r="K676" s="414">
        <v>32061.62</v>
      </c>
      <c r="L676" s="415">
        <v>2</v>
      </c>
    </row>
    <row r="677" spans="1:12" s="295" customFormat="1" ht="15.6" x14ac:dyDescent="0.25">
      <c r="A677" s="412" t="s">
        <v>651</v>
      </c>
      <c r="B677" s="413" t="s">
        <v>219</v>
      </c>
      <c r="C677" s="433">
        <v>95.465400000000002</v>
      </c>
      <c r="D677" s="433"/>
      <c r="E677" s="435" t="s">
        <v>400</v>
      </c>
      <c r="F677" s="433">
        <v>9.5</v>
      </c>
      <c r="G677" s="433">
        <v>9.7256250000000009</v>
      </c>
      <c r="H677" s="413" t="s">
        <v>221</v>
      </c>
      <c r="I677" s="414">
        <v>280160</v>
      </c>
      <c r="J677" s="414">
        <v>280160</v>
      </c>
      <c r="K677" s="414">
        <v>267455.84999999998</v>
      </c>
      <c r="L677" s="415">
        <v>8</v>
      </c>
    </row>
    <row r="678" spans="1:12" s="295" customFormat="1" ht="15.6" x14ac:dyDescent="0.25">
      <c r="A678" s="412" t="s">
        <v>651</v>
      </c>
      <c r="B678" s="413" t="s">
        <v>219</v>
      </c>
      <c r="C678" s="433">
        <v>97.739800000000002</v>
      </c>
      <c r="D678" s="433"/>
      <c r="E678" s="435" t="s">
        <v>436</v>
      </c>
      <c r="F678" s="433">
        <v>9.25</v>
      </c>
      <c r="G678" s="433">
        <v>9.5758345544586003</v>
      </c>
      <c r="H678" s="413" t="s">
        <v>221</v>
      </c>
      <c r="I678" s="414">
        <v>6105</v>
      </c>
      <c r="J678" s="414">
        <v>6105</v>
      </c>
      <c r="K678" s="414">
        <v>5967.02</v>
      </c>
      <c r="L678" s="415">
        <v>2</v>
      </c>
    </row>
    <row r="679" spans="1:12" s="295" customFormat="1" ht="15.6" x14ac:dyDescent="0.25">
      <c r="A679" s="412" t="s">
        <v>551</v>
      </c>
      <c r="B679" s="413" t="s">
        <v>219</v>
      </c>
      <c r="C679" s="433">
        <v>90.954999999999998</v>
      </c>
      <c r="D679" s="433"/>
      <c r="E679" s="435" t="s">
        <v>432</v>
      </c>
      <c r="F679" s="433">
        <v>10</v>
      </c>
      <c r="G679" s="433">
        <v>10.002690500363199</v>
      </c>
      <c r="H679" s="413" t="s">
        <v>221</v>
      </c>
      <c r="I679" s="414">
        <v>40372</v>
      </c>
      <c r="J679" s="414">
        <v>40372</v>
      </c>
      <c r="K679" s="414">
        <v>36720.36</v>
      </c>
      <c r="L679" s="415">
        <v>1</v>
      </c>
    </row>
    <row r="680" spans="1:12" s="295" customFormat="1" ht="15.6" x14ac:dyDescent="0.25">
      <c r="A680" s="412" t="s">
        <v>551</v>
      </c>
      <c r="B680" s="413" t="s">
        <v>219</v>
      </c>
      <c r="C680" s="433">
        <v>93.483400000000003</v>
      </c>
      <c r="D680" s="433"/>
      <c r="E680" s="435" t="s">
        <v>654</v>
      </c>
      <c r="F680" s="433">
        <v>10.5</v>
      </c>
      <c r="G680" s="433">
        <v>10.683209145079999</v>
      </c>
      <c r="H680" s="413" t="s">
        <v>221</v>
      </c>
      <c r="I680" s="414">
        <v>20000</v>
      </c>
      <c r="J680" s="414">
        <v>20000</v>
      </c>
      <c r="K680" s="414">
        <v>18696.689999999999</v>
      </c>
      <c r="L680" s="415">
        <v>1</v>
      </c>
    </row>
    <row r="681" spans="1:12" s="295" customFormat="1" ht="15.6" x14ac:dyDescent="0.25">
      <c r="A681" s="412" t="s">
        <v>551</v>
      </c>
      <c r="B681" s="413" t="s">
        <v>219</v>
      </c>
      <c r="C681" s="433">
        <v>95.351600000000005</v>
      </c>
      <c r="D681" s="433"/>
      <c r="E681" s="435" t="s">
        <v>400</v>
      </c>
      <c r="F681" s="433">
        <v>9.75</v>
      </c>
      <c r="G681" s="433">
        <v>9.9876562500000006</v>
      </c>
      <c r="H681" s="413" t="s">
        <v>221</v>
      </c>
      <c r="I681" s="414">
        <v>9628</v>
      </c>
      <c r="J681" s="414">
        <v>9628</v>
      </c>
      <c r="K681" s="414">
        <v>9180.4500000000007</v>
      </c>
      <c r="L681" s="415">
        <v>1</v>
      </c>
    </row>
    <row r="682" spans="1:12" s="295" customFormat="1" ht="15.6" x14ac:dyDescent="0.25">
      <c r="A682" s="412" t="s">
        <v>655</v>
      </c>
      <c r="B682" s="413" t="s">
        <v>219</v>
      </c>
      <c r="C682" s="433">
        <v>90.521600000000007</v>
      </c>
      <c r="D682" s="433"/>
      <c r="E682" s="435" t="s">
        <v>224</v>
      </c>
      <c r="F682" s="433">
        <v>10.5</v>
      </c>
      <c r="G682" s="433">
        <v>10.501480576837199</v>
      </c>
      <c r="H682" s="413" t="s">
        <v>221</v>
      </c>
      <c r="I682" s="414">
        <v>20206</v>
      </c>
      <c r="J682" s="414">
        <v>20206</v>
      </c>
      <c r="K682" s="414">
        <v>18290.8</v>
      </c>
      <c r="L682" s="415">
        <v>1</v>
      </c>
    </row>
    <row r="683" spans="1:12" s="295" customFormat="1" ht="15.6" x14ac:dyDescent="0.25">
      <c r="A683" s="412" t="s">
        <v>655</v>
      </c>
      <c r="B683" s="413" t="s">
        <v>219</v>
      </c>
      <c r="C683" s="433">
        <v>95.187700000000007</v>
      </c>
      <c r="D683" s="433"/>
      <c r="E683" s="435" t="s">
        <v>388</v>
      </c>
      <c r="F683" s="433">
        <v>10</v>
      </c>
      <c r="G683" s="433">
        <v>10.2471318175538</v>
      </c>
      <c r="H683" s="413" t="s">
        <v>221</v>
      </c>
      <c r="I683" s="414">
        <v>66211</v>
      </c>
      <c r="J683" s="414">
        <v>66211</v>
      </c>
      <c r="K683" s="414">
        <v>63024.75</v>
      </c>
      <c r="L683" s="415">
        <v>1</v>
      </c>
    </row>
    <row r="684" spans="1:12" s="295" customFormat="1" ht="15.6" x14ac:dyDescent="0.25">
      <c r="A684" s="412" t="s">
        <v>655</v>
      </c>
      <c r="B684" s="413" t="s">
        <v>219</v>
      </c>
      <c r="C684" s="433">
        <v>96.774199999999993</v>
      </c>
      <c r="D684" s="433"/>
      <c r="E684" s="435" t="s">
        <v>598</v>
      </c>
      <c r="F684" s="433">
        <v>10</v>
      </c>
      <c r="G684" s="433">
        <v>10.337037037037</v>
      </c>
      <c r="H684" s="413" t="s">
        <v>221</v>
      </c>
      <c r="I684" s="414">
        <v>24870</v>
      </c>
      <c r="J684" s="414">
        <v>24870</v>
      </c>
      <c r="K684" s="414">
        <v>24067.74</v>
      </c>
      <c r="L684" s="415">
        <v>1</v>
      </c>
    </row>
    <row r="685" spans="1:12" s="295" customFormat="1" ht="15.6" x14ac:dyDescent="0.25">
      <c r="A685" s="412" t="s">
        <v>558</v>
      </c>
      <c r="B685" s="413" t="s">
        <v>219</v>
      </c>
      <c r="C685" s="433">
        <v>94.8429</v>
      </c>
      <c r="D685" s="433"/>
      <c r="E685" s="435" t="s">
        <v>254</v>
      </c>
      <c r="F685" s="433">
        <v>11.25</v>
      </c>
      <c r="G685" s="433">
        <v>11.5773567497281</v>
      </c>
      <c r="H685" s="413" t="s">
        <v>221</v>
      </c>
      <c r="I685" s="414">
        <v>257586</v>
      </c>
      <c r="J685" s="414">
        <v>257586</v>
      </c>
      <c r="K685" s="414">
        <v>244302.07</v>
      </c>
      <c r="L685" s="415">
        <v>1</v>
      </c>
    </row>
    <row r="686" spans="1:12" s="295" customFormat="1" ht="15.6" x14ac:dyDescent="0.25">
      <c r="A686" s="412" t="s">
        <v>558</v>
      </c>
      <c r="B686" s="413" t="s">
        <v>219</v>
      </c>
      <c r="C686" s="433">
        <v>95.153099999999995</v>
      </c>
      <c r="D686" s="433"/>
      <c r="E686" s="435" t="s">
        <v>656</v>
      </c>
      <c r="F686" s="433">
        <v>11.25</v>
      </c>
      <c r="G686" s="433">
        <v>11.5975033630812</v>
      </c>
      <c r="H686" s="413" t="s">
        <v>221</v>
      </c>
      <c r="I686" s="414">
        <v>105183</v>
      </c>
      <c r="J686" s="414">
        <v>105183</v>
      </c>
      <c r="K686" s="414">
        <v>100084.92</v>
      </c>
      <c r="L686" s="415">
        <v>1</v>
      </c>
    </row>
    <row r="687" spans="1:12" s="295" customFormat="1" ht="15.6" x14ac:dyDescent="0.25">
      <c r="A687" s="412" t="s">
        <v>558</v>
      </c>
      <c r="B687" s="413" t="s">
        <v>219</v>
      </c>
      <c r="C687" s="433">
        <v>95.3232</v>
      </c>
      <c r="D687" s="433"/>
      <c r="E687" s="435" t="s">
        <v>657</v>
      </c>
      <c r="F687" s="433">
        <v>11.25</v>
      </c>
      <c r="G687" s="433">
        <v>11.608531191860299</v>
      </c>
      <c r="H687" s="413" t="s">
        <v>221</v>
      </c>
      <c r="I687" s="414">
        <v>15000</v>
      </c>
      <c r="J687" s="414">
        <v>15000</v>
      </c>
      <c r="K687" s="414">
        <v>14298.48</v>
      </c>
      <c r="L687" s="415">
        <v>1</v>
      </c>
    </row>
    <row r="688" spans="1:12" s="295" customFormat="1" ht="15.6" x14ac:dyDescent="0.25">
      <c r="A688" s="412" t="s">
        <v>558</v>
      </c>
      <c r="B688" s="413" t="s">
        <v>219</v>
      </c>
      <c r="C688" s="433">
        <v>97.004999999999995</v>
      </c>
      <c r="D688" s="433"/>
      <c r="E688" s="435" t="s">
        <v>658</v>
      </c>
      <c r="F688" s="433">
        <v>9.75</v>
      </c>
      <c r="G688" s="433">
        <v>10.0786720639612</v>
      </c>
      <c r="H688" s="413" t="s">
        <v>221</v>
      </c>
      <c r="I688" s="414">
        <v>95450</v>
      </c>
      <c r="J688" s="414">
        <v>95450</v>
      </c>
      <c r="K688" s="414">
        <v>92591.25</v>
      </c>
      <c r="L688" s="415">
        <v>1</v>
      </c>
    </row>
    <row r="689" spans="1:12" s="295" customFormat="1" ht="15.6" x14ac:dyDescent="0.25">
      <c r="A689" s="412" t="s">
        <v>558</v>
      </c>
      <c r="B689" s="413" t="s">
        <v>219</v>
      </c>
      <c r="C689" s="433">
        <v>97.363100000000003</v>
      </c>
      <c r="D689" s="433"/>
      <c r="E689" s="435" t="s">
        <v>659</v>
      </c>
      <c r="F689" s="433">
        <v>9.75</v>
      </c>
      <c r="G689" s="433">
        <v>10.098259857506999</v>
      </c>
      <c r="H689" s="413" t="s">
        <v>221</v>
      </c>
      <c r="I689" s="414">
        <v>150000</v>
      </c>
      <c r="J689" s="414">
        <v>150000</v>
      </c>
      <c r="K689" s="414">
        <v>146044.62</v>
      </c>
      <c r="L689" s="415">
        <v>1</v>
      </c>
    </row>
    <row r="690" spans="1:12" s="295" customFormat="1" ht="15.6" x14ac:dyDescent="0.25">
      <c r="A690" s="412" t="s">
        <v>558</v>
      </c>
      <c r="B690" s="413" t="s">
        <v>219</v>
      </c>
      <c r="C690" s="433">
        <v>97.414500000000004</v>
      </c>
      <c r="D690" s="433"/>
      <c r="E690" s="435" t="s">
        <v>445</v>
      </c>
      <c r="F690" s="433">
        <v>9.75</v>
      </c>
      <c r="G690" s="433">
        <v>10.101066288094099</v>
      </c>
      <c r="H690" s="413" t="s">
        <v>221</v>
      </c>
      <c r="I690" s="414">
        <v>61111</v>
      </c>
      <c r="J690" s="414">
        <v>61111</v>
      </c>
      <c r="K690" s="414">
        <v>59530.95</v>
      </c>
      <c r="L690" s="415">
        <v>1</v>
      </c>
    </row>
    <row r="691" spans="1:12" s="295" customFormat="1" ht="15.6" x14ac:dyDescent="0.25">
      <c r="A691" s="412" t="s">
        <v>558</v>
      </c>
      <c r="B691" s="413" t="s">
        <v>219</v>
      </c>
      <c r="C691" s="433">
        <v>97.440200000000004</v>
      </c>
      <c r="D691" s="433"/>
      <c r="E691" s="435" t="s">
        <v>660</v>
      </c>
      <c r="F691" s="433">
        <v>9.75</v>
      </c>
      <c r="G691" s="433">
        <v>10.102470272387899</v>
      </c>
      <c r="H691" s="413" t="s">
        <v>221</v>
      </c>
      <c r="I691" s="414">
        <v>122500</v>
      </c>
      <c r="J691" s="414">
        <v>122500</v>
      </c>
      <c r="K691" s="414">
        <v>119364.2</v>
      </c>
      <c r="L691" s="415">
        <v>2</v>
      </c>
    </row>
    <row r="692" spans="1:12" s="296" customFormat="1" ht="15.6" x14ac:dyDescent="0.25">
      <c r="A692" s="412" t="s">
        <v>558</v>
      </c>
      <c r="B692" s="413" t="s">
        <v>219</v>
      </c>
      <c r="C692" s="433">
        <v>97.465900000000005</v>
      </c>
      <c r="D692" s="433"/>
      <c r="E692" s="435" t="s">
        <v>661</v>
      </c>
      <c r="F692" s="433">
        <v>9.75</v>
      </c>
      <c r="G692" s="433">
        <v>10.103874769766399</v>
      </c>
      <c r="H692" s="413" t="s">
        <v>221</v>
      </c>
      <c r="I692" s="414">
        <v>95298</v>
      </c>
      <c r="J692" s="414">
        <v>95298</v>
      </c>
      <c r="K692" s="414">
        <v>92883.04</v>
      </c>
      <c r="L692" s="415">
        <v>1</v>
      </c>
    </row>
    <row r="693" spans="1:12" s="296" customFormat="1" ht="15.6" x14ac:dyDescent="0.25">
      <c r="A693" s="412" t="s">
        <v>558</v>
      </c>
      <c r="B693" s="413" t="s">
        <v>219</v>
      </c>
      <c r="C693" s="433">
        <v>97.501499999999993</v>
      </c>
      <c r="D693" s="433"/>
      <c r="E693" s="435" t="s">
        <v>662</v>
      </c>
      <c r="F693" s="433">
        <v>11.25</v>
      </c>
      <c r="G693" s="433">
        <v>11.748737961145901</v>
      </c>
      <c r="H693" s="413" t="s">
        <v>221</v>
      </c>
      <c r="I693" s="414">
        <v>55000</v>
      </c>
      <c r="J693" s="414">
        <v>55000</v>
      </c>
      <c r="K693" s="414">
        <v>53625.84</v>
      </c>
      <c r="L693" s="415">
        <v>1</v>
      </c>
    </row>
    <row r="694" spans="1:12" s="407" customFormat="1" ht="15" x14ac:dyDescent="0.25">
      <c r="A694" s="412" t="s">
        <v>558</v>
      </c>
      <c r="B694" s="413" t="s">
        <v>219</v>
      </c>
      <c r="C694" s="433">
        <v>97.543099999999995</v>
      </c>
      <c r="D694" s="433"/>
      <c r="E694" s="435" t="s">
        <v>663</v>
      </c>
      <c r="F694" s="433">
        <v>9.75</v>
      </c>
      <c r="G694" s="433">
        <v>10.1080913435481</v>
      </c>
      <c r="H694" s="413" t="s">
        <v>221</v>
      </c>
      <c r="I694" s="414">
        <v>60000</v>
      </c>
      <c r="J694" s="414">
        <v>60000</v>
      </c>
      <c r="K694" s="414">
        <v>58525.88</v>
      </c>
      <c r="L694" s="415">
        <v>1</v>
      </c>
    </row>
    <row r="695" spans="1:12" s="295" customFormat="1" ht="15.6" x14ac:dyDescent="0.25">
      <c r="A695" s="412" t="s">
        <v>558</v>
      </c>
      <c r="B695" s="413" t="s">
        <v>219</v>
      </c>
      <c r="C695" s="433">
        <v>97.568899999999999</v>
      </c>
      <c r="D695" s="433"/>
      <c r="E695" s="435" t="s">
        <v>626</v>
      </c>
      <c r="F695" s="433">
        <v>9.75</v>
      </c>
      <c r="G695" s="433">
        <v>10.109497896405101</v>
      </c>
      <c r="H695" s="413" t="s">
        <v>221</v>
      </c>
      <c r="I695" s="414">
        <v>150000</v>
      </c>
      <c r="J695" s="414">
        <v>150000</v>
      </c>
      <c r="K695" s="414">
        <v>146353.35999999999</v>
      </c>
      <c r="L695" s="415">
        <v>1</v>
      </c>
    </row>
    <row r="696" spans="1:12" s="407" customFormat="1" ht="15" x14ac:dyDescent="0.25">
      <c r="A696" s="412" t="s">
        <v>558</v>
      </c>
      <c r="B696" s="413" t="s">
        <v>219</v>
      </c>
      <c r="C696" s="433">
        <v>97.594700000000003</v>
      </c>
      <c r="D696" s="433"/>
      <c r="E696" s="435" t="s">
        <v>387</v>
      </c>
      <c r="F696" s="433">
        <v>9.75</v>
      </c>
      <c r="G696" s="433">
        <v>10.110904963917999</v>
      </c>
      <c r="H696" s="413" t="s">
        <v>221</v>
      </c>
      <c r="I696" s="414">
        <v>214141</v>
      </c>
      <c r="J696" s="414">
        <v>214141</v>
      </c>
      <c r="K696" s="414">
        <v>208990.26</v>
      </c>
      <c r="L696" s="415">
        <v>2</v>
      </c>
    </row>
    <row r="697" spans="1:12" s="407" customFormat="1" ht="15" x14ac:dyDescent="0.25">
      <c r="A697" s="412" t="s">
        <v>558</v>
      </c>
      <c r="B697" s="413" t="s">
        <v>219</v>
      </c>
      <c r="C697" s="433">
        <v>98.257999999999996</v>
      </c>
      <c r="D697" s="433"/>
      <c r="E697" s="435" t="s">
        <v>664</v>
      </c>
      <c r="F697" s="433">
        <v>9.25</v>
      </c>
      <c r="G697" s="433">
        <v>9.6024552960387997</v>
      </c>
      <c r="H697" s="413" t="s">
        <v>221</v>
      </c>
      <c r="I697" s="414">
        <v>60000</v>
      </c>
      <c r="J697" s="414">
        <v>60000</v>
      </c>
      <c r="K697" s="414">
        <v>58954.78</v>
      </c>
      <c r="L697" s="415">
        <v>1</v>
      </c>
    </row>
    <row r="698" spans="1:12" s="407" customFormat="1" ht="15" x14ac:dyDescent="0.25">
      <c r="A698" s="412" t="s">
        <v>558</v>
      </c>
      <c r="B698" s="413" t="s">
        <v>219</v>
      </c>
      <c r="C698" s="433">
        <v>99.743700000000004</v>
      </c>
      <c r="D698" s="433"/>
      <c r="E698" s="435" t="s">
        <v>665</v>
      </c>
      <c r="F698" s="433">
        <v>9.25</v>
      </c>
      <c r="G698" s="433">
        <v>9.6783018486789008</v>
      </c>
      <c r="H698" s="413" t="s">
        <v>221</v>
      </c>
      <c r="I698" s="414">
        <v>63328</v>
      </c>
      <c r="J698" s="414">
        <v>63328</v>
      </c>
      <c r="K698" s="414">
        <v>63165.7</v>
      </c>
      <c r="L698" s="415">
        <v>2</v>
      </c>
    </row>
    <row r="699" spans="1:12" s="407" customFormat="1" ht="15" x14ac:dyDescent="0.25">
      <c r="A699" s="412" t="s">
        <v>561</v>
      </c>
      <c r="B699" s="413" t="s">
        <v>219</v>
      </c>
      <c r="C699" s="433">
        <v>89.711799999999997</v>
      </c>
      <c r="D699" s="433"/>
      <c r="E699" s="435" t="s">
        <v>224</v>
      </c>
      <c r="F699" s="433">
        <v>11.5</v>
      </c>
      <c r="G699" s="433">
        <v>11.501770539053799</v>
      </c>
      <c r="H699" s="413" t="s">
        <v>221</v>
      </c>
      <c r="I699" s="414">
        <v>255072</v>
      </c>
      <c r="J699" s="414">
        <v>255072</v>
      </c>
      <c r="K699" s="414">
        <v>228829.68</v>
      </c>
      <c r="L699" s="415">
        <v>3</v>
      </c>
    </row>
    <row r="700" spans="1:12" s="407" customFormat="1" ht="15" x14ac:dyDescent="0.25">
      <c r="A700" s="412" t="s">
        <v>561</v>
      </c>
      <c r="B700" s="413" t="s">
        <v>219</v>
      </c>
      <c r="C700" s="433">
        <v>89.763199999999998</v>
      </c>
      <c r="D700" s="433"/>
      <c r="E700" s="435" t="s">
        <v>433</v>
      </c>
      <c r="F700" s="433">
        <v>11.5</v>
      </c>
      <c r="G700" s="433">
        <v>11.5053137504494</v>
      </c>
      <c r="H700" s="413" t="s">
        <v>221</v>
      </c>
      <c r="I700" s="414">
        <v>157705</v>
      </c>
      <c r="J700" s="414">
        <v>157705</v>
      </c>
      <c r="K700" s="414">
        <v>141561.13</v>
      </c>
      <c r="L700" s="415">
        <v>1</v>
      </c>
    </row>
    <row r="701" spans="1:12" s="407" customFormat="1" ht="15" x14ac:dyDescent="0.25">
      <c r="A701" s="412" t="s">
        <v>561</v>
      </c>
      <c r="B701" s="413" t="s">
        <v>219</v>
      </c>
      <c r="C701" s="433">
        <v>94.985600000000005</v>
      </c>
      <c r="D701" s="433"/>
      <c r="E701" s="435" t="s">
        <v>377</v>
      </c>
      <c r="F701" s="433">
        <v>10.5</v>
      </c>
      <c r="G701" s="433">
        <v>10.774041150449399</v>
      </c>
      <c r="H701" s="413" t="s">
        <v>221</v>
      </c>
      <c r="I701" s="414">
        <v>26267</v>
      </c>
      <c r="J701" s="414">
        <v>26267</v>
      </c>
      <c r="K701" s="414">
        <v>24949.85</v>
      </c>
      <c r="L701" s="415">
        <v>2</v>
      </c>
    </row>
    <row r="702" spans="1:12" s="407" customFormat="1" ht="15.6" x14ac:dyDescent="0.3">
      <c r="A702" s="416" t="s">
        <v>235</v>
      </c>
      <c r="B702" s="417" t="s">
        <v>235</v>
      </c>
      <c r="C702" s="434" t="s">
        <v>235</v>
      </c>
      <c r="D702" s="434" t="s">
        <v>235</v>
      </c>
      <c r="E702" s="436" t="s">
        <v>235</v>
      </c>
      <c r="F702" s="434" t="s">
        <v>235</v>
      </c>
      <c r="G702" s="434" t="s">
        <v>235</v>
      </c>
      <c r="H702" s="417" t="s">
        <v>235</v>
      </c>
      <c r="I702" s="418">
        <v>28452766</v>
      </c>
      <c r="J702" s="418">
        <v>28452766</v>
      </c>
      <c r="K702" s="418">
        <v>26764269.510000002</v>
      </c>
      <c r="L702" s="419">
        <v>232</v>
      </c>
    </row>
    <row r="703" spans="1:12" s="407" customFormat="1" ht="15.6" x14ac:dyDescent="0.3">
      <c r="A703" s="416" t="s">
        <v>141</v>
      </c>
      <c r="B703" s="417"/>
      <c r="C703" s="434"/>
      <c r="D703" s="434"/>
      <c r="E703" s="436"/>
      <c r="F703" s="434"/>
      <c r="G703" s="434"/>
      <c r="H703" s="417"/>
      <c r="I703" s="418"/>
      <c r="J703" s="418"/>
      <c r="K703" s="418"/>
      <c r="L703" s="419"/>
    </row>
    <row r="704" spans="1:12" s="407" customFormat="1" ht="15" x14ac:dyDescent="0.25">
      <c r="A704" s="412" t="s">
        <v>666</v>
      </c>
      <c r="B704" s="413" t="s">
        <v>219</v>
      </c>
      <c r="C704" s="433">
        <v>98.577500000000001</v>
      </c>
      <c r="D704" s="433">
        <v>9</v>
      </c>
      <c r="E704" s="435" t="s">
        <v>377</v>
      </c>
      <c r="F704" s="433">
        <v>12</v>
      </c>
      <c r="G704" s="433">
        <v>12.3579216290875</v>
      </c>
      <c r="H704" s="413" t="s">
        <v>221</v>
      </c>
      <c r="I704" s="414">
        <v>190864.74</v>
      </c>
      <c r="J704" s="414">
        <v>182602</v>
      </c>
      <c r="K704" s="414">
        <v>180004.48000000001</v>
      </c>
      <c r="L704" s="415">
        <v>2</v>
      </c>
    </row>
    <row r="705" spans="1:12" s="407" customFormat="1" ht="15.6" x14ac:dyDescent="0.3">
      <c r="A705" s="416" t="s">
        <v>235</v>
      </c>
      <c r="B705" s="417" t="s">
        <v>235</v>
      </c>
      <c r="C705" s="434" t="s">
        <v>235</v>
      </c>
      <c r="D705" s="434" t="s">
        <v>235</v>
      </c>
      <c r="E705" s="436" t="s">
        <v>235</v>
      </c>
      <c r="F705" s="434" t="s">
        <v>235</v>
      </c>
      <c r="G705" s="434" t="s">
        <v>235</v>
      </c>
      <c r="H705" s="417" t="s">
        <v>235</v>
      </c>
      <c r="I705" s="418">
        <v>190864.74</v>
      </c>
      <c r="J705" s="418">
        <v>182602</v>
      </c>
      <c r="K705" s="418">
        <v>180004.48000000001</v>
      </c>
      <c r="L705" s="419">
        <v>2</v>
      </c>
    </row>
    <row r="706" spans="1:12" s="407" customFormat="1" ht="15.6" x14ac:dyDescent="0.3">
      <c r="A706" s="416" t="s">
        <v>142</v>
      </c>
      <c r="B706" s="417"/>
      <c r="C706" s="434"/>
      <c r="D706" s="434"/>
      <c r="E706" s="436"/>
      <c r="F706" s="434"/>
      <c r="G706" s="434"/>
      <c r="H706" s="417"/>
      <c r="I706" s="418"/>
      <c r="J706" s="418"/>
      <c r="K706" s="418"/>
      <c r="L706" s="419"/>
    </row>
    <row r="707" spans="1:12" s="407" customFormat="1" ht="15" x14ac:dyDescent="0.25">
      <c r="A707" s="412" t="s">
        <v>226</v>
      </c>
      <c r="B707" s="413" t="s">
        <v>219</v>
      </c>
      <c r="C707" s="433">
        <v>100.0264</v>
      </c>
      <c r="D707" s="433">
        <v>9.9499999999999993</v>
      </c>
      <c r="E707" s="435" t="s">
        <v>667</v>
      </c>
      <c r="F707" s="433">
        <v>9</v>
      </c>
      <c r="G707" s="433">
        <v>9.3527779571617007</v>
      </c>
      <c r="H707" s="413" t="s">
        <v>221</v>
      </c>
      <c r="I707" s="414">
        <v>110005.28</v>
      </c>
      <c r="J707" s="414">
        <v>100000</v>
      </c>
      <c r="K707" s="414">
        <v>100026.35</v>
      </c>
      <c r="L707" s="415">
        <v>1</v>
      </c>
    </row>
    <row r="708" spans="1:12" s="407" customFormat="1" ht="15" x14ac:dyDescent="0.25">
      <c r="A708" s="412" t="s">
        <v>226</v>
      </c>
      <c r="B708" s="413" t="s">
        <v>219</v>
      </c>
      <c r="C708" s="433">
        <v>100.0333</v>
      </c>
      <c r="D708" s="433">
        <v>9.9499999999999993</v>
      </c>
      <c r="E708" s="435" t="s">
        <v>638</v>
      </c>
      <c r="F708" s="433">
        <v>9</v>
      </c>
      <c r="G708" s="433">
        <v>9.3419153539588002</v>
      </c>
      <c r="H708" s="413" t="s">
        <v>221</v>
      </c>
      <c r="I708" s="414">
        <v>2201763.88</v>
      </c>
      <c r="J708" s="414">
        <v>2000000</v>
      </c>
      <c r="K708" s="414">
        <v>2000665.8</v>
      </c>
      <c r="L708" s="415">
        <v>1</v>
      </c>
    </row>
    <row r="709" spans="1:12" s="407" customFormat="1" ht="15" x14ac:dyDescent="0.25">
      <c r="A709" s="412" t="s">
        <v>226</v>
      </c>
      <c r="B709" s="413" t="s">
        <v>219</v>
      </c>
      <c r="C709" s="433">
        <v>100.0514</v>
      </c>
      <c r="D709" s="433">
        <v>8.9</v>
      </c>
      <c r="E709" s="435" t="s">
        <v>395</v>
      </c>
      <c r="F709" s="433">
        <v>8</v>
      </c>
      <c r="G709" s="433">
        <v>8.2989966525108994</v>
      </c>
      <c r="H709" s="413" t="s">
        <v>221</v>
      </c>
      <c r="I709" s="414">
        <v>731496.11</v>
      </c>
      <c r="J709" s="414">
        <v>700000</v>
      </c>
      <c r="K709" s="414">
        <v>700360</v>
      </c>
      <c r="L709" s="415">
        <v>1</v>
      </c>
    </row>
    <row r="710" spans="1:12" s="407" customFormat="1" ht="15" x14ac:dyDescent="0.25">
      <c r="A710" s="412" t="s">
        <v>226</v>
      </c>
      <c r="B710" s="413" t="s">
        <v>219</v>
      </c>
      <c r="C710" s="433">
        <v>100.0548</v>
      </c>
      <c r="D710" s="433">
        <v>9.9499999999999993</v>
      </c>
      <c r="E710" s="435" t="s">
        <v>668</v>
      </c>
      <c r="F710" s="433">
        <v>9</v>
      </c>
      <c r="G710" s="433">
        <v>9.3190918765210498</v>
      </c>
      <c r="H710" s="413" t="s">
        <v>221</v>
      </c>
      <c r="I710" s="414">
        <v>1216413.8899999999</v>
      </c>
      <c r="J710" s="414">
        <v>1105500</v>
      </c>
      <c r="K710" s="414">
        <v>1106105.8999999999</v>
      </c>
      <c r="L710" s="415">
        <v>1</v>
      </c>
    </row>
    <row r="711" spans="1:12" s="407" customFormat="1" ht="15" x14ac:dyDescent="0.25">
      <c r="A711" s="412" t="s">
        <v>226</v>
      </c>
      <c r="B711" s="413" t="s">
        <v>219</v>
      </c>
      <c r="C711" s="433">
        <v>100.19459999999999</v>
      </c>
      <c r="D711" s="433">
        <v>9.9499999999999993</v>
      </c>
      <c r="E711" s="435" t="s">
        <v>669</v>
      </c>
      <c r="F711" s="433">
        <v>8</v>
      </c>
      <c r="G711" s="433">
        <v>8.2752395757415993</v>
      </c>
      <c r="H711" s="413" t="s">
        <v>221</v>
      </c>
      <c r="I711" s="414">
        <v>385308.68</v>
      </c>
      <c r="J711" s="414">
        <v>350000</v>
      </c>
      <c r="K711" s="414">
        <v>350681.21</v>
      </c>
      <c r="L711" s="415">
        <v>1</v>
      </c>
    </row>
    <row r="712" spans="1:12" s="407" customFormat="1" ht="15" x14ac:dyDescent="0.25">
      <c r="A712" s="412" t="s">
        <v>226</v>
      </c>
      <c r="B712" s="413" t="s">
        <v>219</v>
      </c>
      <c r="C712" s="433">
        <v>100.7612</v>
      </c>
      <c r="D712" s="433">
        <v>7</v>
      </c>
      <c r="E712" s="435" t="s">
        <v>670</v>
      </c>
      <c r="F712" s="433">
        <v>5.15</v>
      </c>
      <c r="G712" s="433">
        <v>5.2253184272629998</v>
      </c>
      <c r="H712" s="413" t="s">
        <v>221</v>
      </c>
      <c r="I712" s="414">
        <v>2081666.68</v>
      </c>
      <c r="J712" s="414">
        <v>2000000</v>
      </c>
      <c r="K712" s="414">
        <v>2015224.92</v>
      </c>
      <c r="L712" s="415">
        <v>1</v>
      </c>
    </row>
    <row r="713" spans="1:12" s="407" customFormat="1" ht="15.6" x14ac:dyDescent="0.3">
      <c r="A713" s="416" t="s">
        <v>235</v>
      </c>
      <c r="B713" s="417" t="s">
        <v>235</v>
      </c>
      <c r="C713" s="434" t="s">
        <v>235</v>
      </c>
      <c r="D713" s="434" t="s">
        <v>235</v>
      </c>
      <c r="E713" s="436" t="s">
        <v>235</v>
      </c>
      <c r="F713" s="434" t="s">
        <v>235</v>
      </c>
      <c r="G713" s="434" t="s">
        <v>235</v>
      </c>
      <c r="H713" s="417" t="s">
        <v>235</v>
      </c>
      <c r="I713" s="418">
        <v>6726654.5199999996</v>
      </c>
      <c r="J713" s="418">
        <v>6255500</v>
      </c>
      <c r="K713" s="418">
        <v>6273064.1799999997</v>
      </c>
      <c r="L713" s="419">
        <v>6</v>
      </c>
    </row>
    <row r="714" spans="1:12" s="407" customFormat="1" ht="15.6" x14ac:dyDescent="0.3">
      <c r="A714" s="416" t="s">
        <v>216</v>
      </c>
      <c r="B714" s="417"/>
      <c r="C714" s="434"/>
      <c r="D714" s="434"/>
      <c r="E714" s="436"/>
      <c r="F714" s="434"/>
      <c r="G714" s="434"/>
      <c r="H714" s="417"/>
      <c r="I714" s="418"/>
      <c r="J714" s="418"/>
      <c r="K714" s="418"/>
      <c r="L714" s="419"/>
    </row>
    <row r="715" spans="1:12" s="407" customFormat="1" ht="15" x14ac:dyDescent="0.25">
      <c r="A715" s="412" t="s">
        <v>671</v>
      </c>
      <c r="B715" s="413" t="s">
        <v>219</v>
      </c>
      <c r="C715" s="433">
        <v>100</v>
      </c>
      <c r="D715" s="433">
        <v>0.1</v>
      </c>
      <c r="E715" s="435" t="s">
        <v>672</v>
      </c>
      <c r="F715" s="433">
        <v>0.1</v>
      </c>
      <c r="G715" s="433">
        <v>0.10004584606730001</v>
      </c>
      <c r="H715" s="413" t="s">
        <v>462</v>
      </c>
      <c r="I715" s="414">
        <v>27403689.359999999</v>
      </c>
      <c r="J715" s="414">
        <v>27403689.359999999</v>
      </c>
      <c r="K715" s="414">
        <v>27403689.359999999</v>
      </c>
      <c r="L715" s="415">
        <v>1</v>
      </c>
    </row>
    <row r="716" spans="1:12" s="407" customFormat="1" ht="15" x14ac:dyDescent="0.25">
      <c r="A716" s="412" t="s">
        <v>671</v>
      </c>
      <c r="B716" s="413" t="s">
        <v>219</v>
      </c>
      <c r="C716" s="433">
        <v>100</v>
      </c>
      <c r="D716" s="433"/>
      <c r="E716" s="435" t="s">
        <v>672</v>
      </c>
      <c r="F716" s="433">
        <v>8.99</v>
      </c>
      <c r="G716" s="433">
        <v>9.3698336167999994</v>
      </c>
      <c r="H716" s="413" t="s">
        <v>462</v>
      </c>
      <c r="I716" s="414">
        <v>44711282.640000001</v>
      </c>
      <c r="J716" s="414">
        <v>44711282.640000001</v>
      </c>
      <c r="K716" s="414">
        <v>44711282.640000001</v>
      </c>
      <c r="L716" s="415">
        <v>1</v>
      </c>
    </row>
    <row r="717" spans="1:12" s="407" customFormat="1" ht="15.6" x14ac:dyDescent="0.3">
      <c r="A717" s="416" t="s">
        <v>235</v>
      </c>
      <c r="B717" s="417" t="s">
        <v>235</v>
      </c>
      <c r="C717" s="434" t="s">
        <v>235</v>
      </c>
      <c r="D717" s="434" t="s">
        <v>235</v>
      </c>
      <c r="E717" s="436" t="s">
        <v>235</v>
      </c>
      <c r="F717" s="434" t="s">
        <v>235</v>
      </c>
      <c r="G717" s="434" t="s">
        <v>235</v>
      </c>
      <c r="H717" s="417" t="s">
        <v>235</v>
      </c>
      <c r="I717" s="418">
        <v>72114972</v>
      </c>
      <c r="J717" s="418">
        <v>72114972</v>
      </c>
      <c r="K717" s="418">
        <v>72114972</v>
      </c>
      <c r="L717" s="419">
        <v>2</v>
      </c>
    </row>
    <row r="718" spans="1:12" s="407" customFormat="1" ht="15.6" x14ac:dyDescent="0.3">
      <c r="A718" s="416" t="s">
        <v>143</v>
      </c>
      <c r="B718" s="417"/>
      <c r="C718" s="434"/>
      <c r="D718" s="434"/>
      <c r="E718" s="436"/>
      <c r="F718" s="434"/>
      <c r="G718" s="434"/>
      <c r="H718" s="417"/>
      <c r="I718" s="418"/>
      <c r="J718" s="418"/>
      <c r="K718" s="418"/>
      <c r="L718" s="419"/>
    </row>
    <row r="719" spans="1:12" s="407" customFormat="1" ht="15" x14ac:dyDescent="0.25">
      <c r="A719" s="412" t="s">
        <v>673</v>
      </c>
      <c r="B719" s="413" t="s">
        <v>219</v>
      </c>
      <c r="C719" s="433">
        <v>98.716499999999996</v>
      </c>
      <c r="D719" s="433">
        <v>9</v>
      </c>
      <c r="E719" s="435" t="s">
        <v>284</v>
      </c>
      <c r="F719" s="433">
        <v>10.15</v>
      </c>
      <c r="G719" s="433">
        <v>10.635756319833</v>
      </c>
      <c r="H719" s="413" t="s">
        <v>238</v>
      </c>
      <c r="I719" s="414">
        <v>70000</v>
      </c>
      <c r="J719" s="414">
        <v>79545.45</v>
      </c>
      <c r="K719" s="414">
        <v>69101.55</v>
      </c>
      <c r="L719" s="415">
        <v>1</v>
      </c>
    </row>
    <row r="720" spans="1:12" s="407" customFormat="1" ht="15" x14ac:dyDescent="0.25">
      <c r="A720" s="412" t="s">
        <v>673</v>
      </c>
      <c r="B720" s="413" t="s">
        <v>219</v>
      </c>
      <c r="C720" s="433">
        <v>99.570800000000006</v>
      </c>
      <c r="D720" s="433">
        <v>9</v>
      </c>
      <c r="E720" s="435" t="s">
        <v>674</v>
      </c>
      <c r="F720" s="433">
        <v>9.5</v>
      </c>
      <c r="G720" s="433">
        <v>9.9247584081007005</v>
      </c>
      <c r="H720" s="413" t="s">
        <v>238</v>
      </c>
      <c r="I720" s="414">
        <v>5000</v>
      </c>
      <c r="J720" s="414">
        <v>7142.86</v>
      </c>
      <c r="K720" s="414">
        <v>4978.54</v>
      </c>
      <c r="L720" s="415">
        <v>1</v>
      </c>
    </row>
    <row r="721" spans="1:12" s="407" customFormat="1" ht="15" x14ac:dyDescent="0.25">
      <c r="A721" s="412" t="s">
        <v>675</v>
      </c>
      <c r="B721" s="413" t="s">
        <v>219</v>
      </c>
      <c r="C721" s="433">
        <v>96.175700000000006</v>
      </c>
      <c r="D721" s="433">
        <v>8.5</v>
      </c>
      <c r="E721" s="435" t="s">
        <v>676</v>
      </c>
      <c r="F721" s="433">
        <v>10</v>
      </c>
      <c r="G721" s="433">
        <v>10.381289062499899</v>
      </c>
      <c r="H721" s="413" t="s">
        <v>238</v>
      </c>
      <c r="I721" s="414">
        <v>208000</v>
      </c>
      <c r="J721" s="414">
        <v>208000</v>
      </c>
      <c r="K721" s="414">
        <v>200045.51</v>
      </c>
      <c r="L721" s="415">
        <v>1</v>
      </c>
    </row>
    <row r="722" spans="1:12" s="407" customFormat="1" ht="15" x14ac:dyDescent="0.25">
      <c r="A722" s="412" t="s">
        <v>675</v>
      </c>
      <c r="B722" s="413" t="s">
        <v>219</v>
      </c>
      <c r="C722" s="433">
        <v>96.178600000000003</v>
      </c>
      <c r="D722" s="433">
        <v>8.5</v>
      </c>
      <c r="E722" s="435" t="s">
        <v>677</v>
      </c>
      <c r="F722" s="433">
        <v>10</v>
      </c>
      <c r="G722" s="433">
        <v>10.381289062499899</v>
      </c>
      <c r="H722" s="413" t="s">
        <v>238</v>
      </c>
      <c r="I722" s="414">
        <v>208000</v>
      </c>
      <c r="J722" s="414">
        <v>208000</v>
      </c>
      <c r="K722" s="414">
        <v>200051.4</v>
      </c>
      <c r="L722" s="415">
        <v>1</v>
      </c>
    </row>
    <row r="723" spans="1:12" s="407" customFormat="1" ht="15" x14ac:dyDescent="0.25">
      <c r="A723" s="412" t="s">
        <v>675</v>
      </c>
      <c r="B723" s="413" t="s">
        <v>219</v>
      </c>
      <c r="C723" s="433">
        <v>99.999300000000005</v>
      </c>
      <c r="D723" s="433">
        <v>8.5</v>
      </c>
      <c r="E723" s="435" t="s">
        <v>336</v>
      </c>
      <c r="F723" s="433">
        <v>8.5</v>
      </c>
      <c r="G723" s="433">
        <v>8.7747961721190997</v>
      </c>
      <c r="H723" s="413" t="s">
        <v>238</v>
      </c>
      <c r="I723" s="414">
        <v>500000</v>
      </c>
      <c r="J723" s="414">
        <v>500000</v>
      </c>
      <c r="K723" s="414">
        <v>499996.41</v>
      </c>
      <c r="L723" s="415">
        <v>1</v>
      </c>
    </row>
    <row r="724" spans="1:12" s="407" customFormat="1" ht="15" x14ac:dyDescent="0.25">
      <c r="A724" s="412" t="s">
        <v>678</v>
      </c>
      <c r="B724" s="413" t="s">
        <v>219</v>
      </c>
      <c r="C724" s="433">
        <v>98.684200000000004</v>
      </c>
      <c r="D724" s="433">
        <v>9.5</v>
      </c>
      <c r="E724" s="435" t="s">
        <v>679</v>
      </c>
      <c r="F724" s="433">
        <v>10</v>
      </c>
      <c r="G724" s="433">
        <v>10.381289062499899</v>
      </c>
      <c r="H724" s="413" t="s">
        <v>238</v>
      </c>
      <c r="I724" s="414">
        <v>101000</v>
      </c>
      <c r="J724" s="414">
        <v>101000</v>
      </c>
      <c r="K724" s="414">
        <v>99671.01</v>
      </c>
      <c r="L724" s="415">
        <v>1</v>
      </c>
    </row>
    <row r="725" spans="1:12" s="407" customFormat="1" ht="15" x14ac:dyDescent="0.25">
      <c r="A725" s="412" t="s">
        <v>680</v>
      </c>
      <c r="B725" s="413" t="s">
        <v>219</v>
      </c>
      <c r="C725" s="433">
        <v>98.594200000000001</v>
      </c>
      <c r="D725" s="433">
        <v>9</v>
      </c>
      <c r="E725" s="435" t="s">
        <v>681</v>
      </c>
      <c r="F725" s="433"/>
      <c r="G725" s="433">
        <v>10.7911874769639</v>
      </c>
      <c r="H725" s="413" t="s">
        <v>238</v>
      </c>
      <c r="I725" s="414">
        <v>70000</v>
      </c>
      <c r="J725" s="414">
        <v>93320.89</v>
      </c>
      <c r="K725" s="414">
        <v>69015.94</v>
      </c>
      <c r="L725" s="415">
        <v>1</v>
      </c>
    </row>
    <row r="726" spans="1:12" s="407" customFormat="1" ht="15.6" x14ac:dyDescent="0.3">
      <c r="A726" s="416" t="s">
        <v>235</v>
      </c>
      <c r="B726" s="417" t="s">
        <v>235</v>
      </c>
      <c r="C726" s="434" t="s">
        <v>235</v>
      </c>
      <c r="D726" s="434" t="s">
        <v>235</v>
      </c>
      <c r="E726" s="436" t="s">
        <v>235</v>
      </c>
      <c r="F726" s="434" t="s">
        <v>235</v>
      </c>
      <c r="G726" s="434" t="s">
        <v>235</v>
      </c>
      <c r="H726" s="417" t="s">
        <v>235</v>
      </c>
      <c r="I726" s="418">
        <v>1162000</v>
      </c>
      <c r="J726" s="418">
        <v>1197009.2</v>
      </c>
      <c r="K726" s="418">
        <v>1142860.3600000001</v>
      </c>
      <c r="L726" s="419">
        <v>7</v>
      </c>
    </row>
    <row r="727" spans="1:12" s="407" customFormat="1" ht="15.6" x14ac:dyDescent="0.3">
      <c r="A727" s="416" t="s">
        <v>682</v>
      </c>
      <c r="B727" s="417"/>
      <c r="C727" s="434"/>
      <c r="D727" s="434"/>
      <c r="E727" s="436"/>
      <c r="F727" s="434"/>
      <c r="G727" s="434"/>
      <c r="H727" s="417"/>
      <c r="I727" s="418"/>
      <c r="J727" s="418"/>
      <c r="K727" s="418"/>
      <c r="L727" s="419"/>
    </row>
    <row r="728" spans="1:12" s="407" customFormat="1" ht="15" x14ac:dyDescent="0.25">
      <c r="A728" s="412" t="s">
        <v>429</v>
      </c>
      <c r="B728" s="413" t="s">
        <v>219</v>
      </c>
      <c r="C728" s="433"/>
      <c r="D728" s="433"/>
      <c r="E728" s="435" t="s">
        <v>683</v>
      </c>
      <c r="F728" s="433">
        <v>9.5</v>
      </c>
      <c r="G728" s="433"/>
      <c r="H728" s="413"/>
      <c r="I728" s="414">
        <v>7754</v>
      </c>
      <c r="J728" s="414">
        <v>7754</v>
      </c>
      <c r="K728" s="414">
        <v>7960.66</v>
      </c>
      <c r="L728" s="415">
        <v>2</v>
      </c>
    </row>
    <row r="729" spans="1:12" s="407" customFormat="1" ht="15" x14ac:dyDescent="0.25">
      <c r="A729" s="412" t="s">
        <v>429</v>
      </c>
      <c r="B729" s="413" t="s">
        <v>219</v>
      </c>
      <c r="C729" s="433"/>
      <c r="D729" s="433"/>
      <c r="E729" s="435" t="s">
        <v>684</v>
      </c>
      <c r="F729" s="433">
        <v>10</v>
      </c>
      <c r="G729" s="433"/>
      <c r="H729" s="413"/>
      <c r="I729" s="414">
        <v>5250</v>
      </c>
      <c r="J729" s="414">
        <v>5250</v>
      </c>
      <c r="K729" s="414">
        <v>5509.58</v>
      </c>
      <c r="L729" s="415">
        <v>1</v>
      </c>
    </row>
    <row r="730" spans="1:12" s="407" customFormat="1" ht="15" x14ac:dyDescent="0.25">
      <c r="A730" s="412" t="s">
        <v>685</v>
      </c>
      <c r="B730" s="413" t="s">
        <v>219</v>
      </c>
      <c r="C730" s="433"/>
      <c r="D730" s="433"/>
      <c r="E730" s="435" t="s">
        <v>611</v>
      </c>
      <c r="F730" s="433">
        <v>10</v>
      </c>
      <c r="G730" s="433"/>
      <c r="H730" s="413"/>
      <c r="I730" s="414">
        <v>6066.28</v>
      </c>
      <c r="J730" s="414">
        <v>6066.28</v>
      </c>
      <c r="K730" s="414">
        <v>6320.73</v>
      </c>
      <c r="L730" s="415">
        <v>1</v>
      </c>
    </row>
    <row r="731" spans="1:12" s="407" customFormat="1" ht="15" x14ac:dyDescent="0.25">
      <c r="A731" s="412" t="s">
        <v>685</v>
      </c>
      <c r="B731" s="413" t="s">
        <v>219</v>
      </c>
      <c r="C731" s="433"/>
      <c r="D731" s="433"/>
      <c r="E731" s="435" t="s">
        <v>407</v>
      </c>
      <c r="F731" s="433">
        <v>10</v>
      </c>
      <c r="G731" s="433"/>
      <c r="H731" s="413"/>
      <c r="I731" s="414">
        <v>24871.68</v>
      </c>
      <c r="J731" s="414">
        <v>24871.68</v>
      </c>
      <c r="K731" s="414">
        <v>26094.54</v>
      </c>
      <c r="L731" s="415">
        <v>1</v>
      </c>
    </row>
    <row r="732" spans="1:12" s="407" customFormat="1" ht="15" x14ac:dyDescent="0.25">
      <c r="A732" s="412" t="s">
        <v>685</v>
      </c>
      <c r="B732" s="413" t="s">
        <v>219</v>
      </c>
      <c r="C732" s="433"/>
      <c r="D732" s="433"/>
      <c r="E732" s="435" t="s">
        <v>684</v>
      </c>
      <c r="F732" s="433">
        <v>10</v>
      </c>
      <c r="G732" s="433"/>
      <c r="H732" s="413"/>
      <c r="I732" s="414">
        <v>25269.31</v>
      </c>
      <c r="J732" s="414">
        <v>25269.31</v>
      </c>
      <c r="K732" s="414">
        <v>26518.74</v>
      </c>
      <c r="L732" s="415">
        <v>1</v>
      </c>
    </row>
    <row r="733" spans="1:12" s="407" customFormat="1" ht="15" x14ac:dyDescent="0.25">
      <c r="A733" s="412" t="s">
        <v>685</v>
      </c>
      <c r="B733" s="413" t="s">
        <v>219</v>
      </c>
      <c r="C733" s="433"/>
      <c r="D733" s="433"/>
      <c r="E733" s="435" t="s">
        <v>400</v>
      </c>
      <c r="F733" s="433">
        <v>10</v>
      </c>
      <c r="G733" s="433"/>
      <c r="H733" s="413"/>
      <c r="I733" s="414">
        <v>88490.06</v>
      </c>
      <c r="J733" s="414">
        <v>88490.06</v>
      </c>
      <c r="K733" s="414">
        <v>92914.559999999998</v>
      </c>
      <c r="L733" s="415">
        <v>4</v>
      </c>
    </row>
    <row r="734" spans="1:12" s="407" customFormat="1" ht="15" x14ac:dyDescent="0.25">
      <c r="A734" s="412" t="s">
        <v>534</v>
      </c>
      <c r="B734" s="413" t="s">
        <v>219</v>
      </c>
      <c r="C734" s="433"/>
      <c r="D734" s="433"/>
      <c r="E734" s="435" t="s">
        <v>622</v>
      </c>
      <c r="F734" s="433">
        <v>10.59</v>
      </c>
      <c r="G734" s="433"/>
      <c r="H734" s="413"/>
      <c r="I734" s="414">
        <v>235009.86</v>
      </c>
      <c r="J734" s="414">
        <v>235009.86</v>
      </c>
      <c r="K734" s="414">
        <v>243236.58</v>
      </c>
      <c r="L734" s="415">
        <v>1</v>
      </c>
    </row>
    <row r="735" spans="1:12" s="407" customFormat="1" ht="15" x14ac:dyDescent="0.25">
      <c r="A735" s="412" t="s">
        <v>534</v>
      </c>
      <c r="B735" s="413" t="s">
        <v>219</v>
      </c>
      <c r="C735" s="433"/>
      <c r="D735" s="433"/>
      <c r="E735" s="435" t="s">
        <v>645</v>
      </c>
      <c r="F735" s="433">
        <v>7.09</v>
      </c>
      <c r="G735" s="433"/>
      <c r="H735" s="413"/>
      <c r="I735" s="414">
        <v>20000</v>
      </c>
      <c r="J735" s="414">
        <v>20000</v>
      </c>
      <c r="K735" s="414">
        <v>20523.87</v>
      </c>
      <c r="L735" s="415">
        <v>1</v>
      </c>
    </row>
    <row r="736" spans="1:12" s="407" customFormat="1" ht="15" x14ac:dyDescent="0.25">
      <c r="A736" s="412" t="s">
        <v>534</v>
      </c>
      <c r="B736" s="413" t="s">
        <v>219</v>
      </c>
      <c r="C736" s="433"/>
      <c r="D736" s="433"/>
      <c r="E736" s="435" t="s">
        <v>686</v>
      </c>
      <c r="F736" s="433">
        <v>8.09</v>
      </c>
      <c r="G736" s="433"/>
      <c r="H736" s="413"/>
      <c r="I736" s="414">
        <v>10329</v>
      </c>
      <c r="J736" s="414">
        <v>10329</v>
      </c>
      <c r="K736" s="414">
        <v>10642.36</v>
      </c>
      <c r="L736" s="415">
        <v>1</v>
      </c>
    </row>
    <row r="737" spans="1:12" s="407" customFormat="1" ht="15" x14ac:dyDescent="0.25">
      <c r="A737" s="412" t="s">
        <v>534</v>
      </c>
      <c r="B737" s="413" t="s">
        <v>219</v>
      </c>
      <c r="C737" s="433"/>
      <c r="D737" s="433"/>
      <c r="E737" s="435" t="s">
        <v>634</v>
      </c>
      <c r="F737" s="433">
        <v>7.09</v>
      </c>
      <c r="G737" s="433"/>
      <c r="H737" s="413"/>
      <c r="I737" s="414">
        <v>95260.34</v>
      </c>
      <c r="J737" s="414">
        <v>95260.34</v>
      </c>
      <c r="K737" s="414">
        <v>95616.8</v>
      </c>
      <c r="L737" s="415">
        <v>1</v>
      </c>
    </row>
    <row r="738" spans="1:12" s="407" customFormat="1" ht="15" x14ac:dyDescent="0.25">
      <c r="A738" s="412" t="s">
        <v>534</v>
      </c>
      <c r="B738" s="413" t="s">
        <v>219</v>
      </c>
      <c r="C738" s="433"/>
      <c r="D738" s="433"/>
      <c r="E738" s="435" t="s">
        <v>634</v>
      </c>
      <c r="F738" s="433">
        <v>10.34</v>
      </c>
      <c r="G738" s="433"/>
      <c r="H738" s="413"/>
      <c r="I738" s="414">
        <v>104805.54</v>
      </c>
      <c r="J738" s="414">
        <v>104805.54</v>
      </c>
      <c r="K738" s="414">
        <v>105377.49</v>
      </c>
      <c r="L738" s="415">
        <v>1</v>
      </c>
    </row>
    <row r="739" spans="1:12" s="407" customFormat="1" ht="15" x14ac:dyDescent="0.25">
      <c r="A739" s="412" t="s">
        <v>534</v>
      </c>
      <c r="B739" s="413" t="s">
        <v>219</v>
      </c>
      <c r="C739" s="433"/>
      <c r="D739" s="433"/>
      <c r="E739" s="435" t="s">
        <v>634</v>
      </c>
      <c r="F739" s="433">
        <v>11</v>
      </c>
      <c r="G739" s="433"/>
      <c r="H739" s="413"/>
      <c r="I739" s="414">
        <v>107448.8</v>
      </c>
      <c r="J739" s="414">
        <v>107448.8</v>
      </c>
      <c r="K739" s="414">
        <v>108072.6</v>
      </c>
      <c r="L739" s="415">
        <v>1</v>
      </c>
    </row>
    <row r="740" spans="1:12" s="407" customFormat="1" ht="15" x14ac:dyDescent="0.25">
      <c r="A740" s="412" t="s">
        <v>534</v>
      </c>
      <c r="B740" s="413" t="s">
        <v>219</v>
      </c>
      <c r="C740" s="433"/>
      <c r="D740" s="433"/>
      <c r="E740" s="435" t="s">
        <v>577</v>
      </c>
      <c r="F740" s="433">
        <v>7.09</v>
      </c>
      <c r="G740" s="433"/>
      <c r="H740" s="413"/>
      <c r="I740" s="414">
        <v>47345</v>
      </c>
      <c r="J740" s="414">
        <v>47345</v>
      </c>
      <c r="K740" s="414">
        <v>47531.49</v>
      </c>
      <c r="L740" s="415">
        <v>1</v>
      </c>
    </row>
    <row r="741" spans="1:12" s="407" customFormat="1" ht="15" x14ac:dyDescent="0.25">
      <c r="A741" s="412" t="s">
        <v>534</v>
      </c>
      <c r="B741" s="413" t="s">
        <v>219</v>
      </c>
      <c r="C741" s="433"/>
      <c r="D741" s="433"/>
      <c r="E741" s="435" t="s">
        <v>577</v>
      </c>
      <c r="F741" s="433">
        <v>11</v>
      </c>
      <c r="G741" s="433"/>
      <c r="H741" s="413"/>
      <c r="I741" s="414">
        <v>134715.78</v>
      </c>
      <c r="J741" s="414">
        <v>134715.78</v>
      </c>
      <c r="K741" s="414">
        <v>135539.04</v>
      </c>
      <c r="L741" s="415">
        <v>1</v>
      </c>
    </row>
    <row r="742" spans="1:12" s="407" customFormat="1" ht="15" x14ac:dyDescent="0.25">
      <c r="A742" s="412" t="s">
        <v>534</v>
      </c>
      <c r="B742" s="413" t="s">
        <v>219</v>
      </c>
      <c r="C742" s="433"/>
      <c r="D742" s="433"/>
      <c r="E742" s="435" t="s">
        <v>459</v>
      </c>
      <c r="F742" s="433">
        <v>10.34</v>
      </c>
      <c r="G742" s="433"/>
      <c r="H742" s="413"/>
      <c r="I742" s="414">
        <v>189110.47</v>
      </c>
      <c r="J742" s="414">
        <v>189110.47</v>
      </c>
      <c r="K742" s="414">
        <v>190305.44</v>
      </c>
      <c r="L742" s="415">
        <v>1</v>
      </c>
    </row>
    <row r="743" spans="1:12" s="407" customFormat="1" ht="15" x14ac:dyDescent="0.25">
      <c r="A743" s="412" t="s">
        <v>534</v>
      </c>
      <c r="B743" s="413" t="s">
        <v>219</v>
      </c>
      <c r="C743" s="433"/>
      <c r="D743" s="433"/>
      <c r="E743" s="435" t="s">
        <v>459</v>
      </c>
      <c r="F743" s="433">
        <v>11</v>
      </c>
      <c r="G743" s="433"/>
      <c r="H743" s="413"/>
      <c r="I743" s="414">
        <v>105205.83</v>
      </c>
      <c r="J743" s="414">
        <v>105205.83</v>
      </c>
      <c r="K743" s="414">
        <v>105913.05</v>
      </c>
      <c r="L743" s="415">
        <v>1</v>
      </c>
    </row>
    <row r="744" spans="1:12" s="407" customFormat="1" ht="15" x14ac:dyDescent="0.25">
      <c r="A744" s="412" t="s">
        <v>534</v>
      </c>
      <c r="B744" s="413" t="s">
        <v>219</v>
      </c>
      <c r="C744" s="433"/>
      <c r="D744" s="433"/>
      <c r="E744" s="435" t="s">
        <v>687</v>
      </c>
      <c r="F744" s="433">
        <v>7.09</v>
      </c>
      <c r="G744" s="433"/>
      <c r="H744" s="413"/>
      <c r="I744" s="414">
        <v>89154.65</v>
      </c>
      <c r="J744" s="414">
        <v>89154.65</v>
      </c>
      <c r="K744" s="414">
        <v>89558.5</v>
      </c>
      <c r="L744" s="415">
        <v>2</v>
      </c>
    </row>
    <row r="745" spans="1:12" s="407" customFormat="1" ht="15" x14ac:dyDescent="0.25">
      <c r="A745" s="412" t="s">
        <v>534</v>
      </c>
      <c r="B745" s="413" t="s">
        <v>219</v>
      </c>
      <c r="C745" s="433"/>
      <c r="D745" s="433"/>
      <c r="E745" s="435" t="s">
        <v>687</v>
      </c>
      <c r="F745" s="433">
        <v>10.34</v>
      </c>
      <c r="G745" s="433"/>
      <c r="H745" s="413"/>
      <c r="I745" s="414">
        <v>117196</v>
      </c>
      <c r="J745" s="414">
        <v>117196</v>
      </c>
      <c r="K745" s="414">
        <v>117970.21</v>
      </c>
      <c r="L745" s="415">
        <v>2</v>
      </c>
    </row>
    <row r="746" spans="1:12" s="407" customFormat="1" ht="15" x14ac:dyDescent="0.25">
      <c r="A746" s="412" t="s">
        <v>534</v>
      </c>
      <c r="B746" s="413" t="s">
        <v>219</v>
      </c>
      <c r="C746" s="433"/>
      <c r="D746" s="433"/>
      <c r="E746" s="435" t="s">
        <v>688</v>
      </c>
      <c r="F746" s="433">
        <v>8</v>
      </c>
      <c r="G746" s="433"/>
      <c r="H746" s="413"/>
      <c r="I746" s="414">
        <v>10816</v>
      </c>
      <c r="J746" s="414">
        <v>10816</v>
      </c>
      <c r="K746" s="414">
        <v>10873.69</v>
      </c>
      <c r="L746" s="415">
        <v>1</v>
      </c>
    </row>
    <row r="747" spans="1:12" s="407" customFormat="1" ht="15" x14ac:dyDescent="0.25">
      <c r="A747" s="412" t="s">
        <v>534</v>
      </c>
      <c r="B747" s="413" t="s">
        <v>219</v>
      </c>
      <c r="C747" s="433"/>
      <c r="D747" s="433"/>
      <c r="E747" s="435" t="s">
        <v>688</v>
      </c>
      <c r="F747" s="433">
        <v>10</v>
      </c>
      <c r="G747" s="433"/>
      <c r="H747" s="413"/>
      <c r="I747" s="414">
        <v>6075</v>
      </c>
      <c r="J747" s="414">
        <v>6075</v>
      </c>
      <c r="K747" s="414">
        <v>6115.5</v>
      </c>
      <c r="L747" s="415">
        <v>1</v>
      </c>
    </row>
    <row r="748" spans="1:12" s="407" customFormat="1" ht="15" x14ac:dyDescent="0.25">
      <c r="A748" s="412" t="s">
        <v>534</v>
      </c>
      <c r="B748" s="413" t="s">
        <v>219</v>
      </c>
      <c r="C748" s="433"/>
      <c r="D748" s="433"/>
      <c r="E748" s="435" t="s">
        <v>688</v>
      </c>
      <c r="F748" s="433">
        <v>11</v>
      </c>
      <c r="G748" s="433"/>
      <c r="H748" s="413"/>
      <c r="I748" s="414">
        <v>34621</v>
      </c>
      <c r="J748" s="414">
        <v>34621</v>
      </c>
      <c r="K748" s="414">
        <v>34874.89</v>
      </c>
      <c r="L748" s="415">
        <v>1</v>
      </c>
    </row>
    <row r="749" spans="1:12" s="407" customFormat="1" ht="15" x14ac:dyDescent="0.25">
      <c r="A749" s="412" t="s">
        <v>534</v>
      </c>
      <c r="B749" s="413" t="s">
        <v>219</v>
      </c>
      <c r="C749" s="433"/>
      <c r="D749" s="433"/>
      <c r="E749" s="435" t="s">
        <v>689</v>
      </c>
      <c r="F749" s="433">
        <v>11</v>
      </c>
      <c r="G749" s="433"/>
      <c r="H749" s="413"/>
      <c r="I749" s="414">
        <v>72204.55</v>
      </c>
      <c r="J749" s="414">
        <v>72204.55</v>
      </c>
      <c r="K749" s="414">
        <v>72756.11</v>
      </c>
      <c r="L749" s="415">
        <v>1</v>
      </c>
    </row>
    <row r="750" spans="1:12" s="407" customFormat="1" ht="15" x14ac:dyDescent="0.25">
      <c r="A750" s="412" t="s">
        <v>534</v>
      </c>
      <c r="B750" s="413" t="s">
        <v>219</v>
      </c>
      <c r="C750" s="433"/>
      <c r="D750" s="433"/>
      <c r="E750" s="435" t="s">
        <v>439</v>
      </c>
      <c r="F750" s="433">
        <v>7.09</v>
      </c>
      <c r="G750" s="433"/>
      <c r="H750" s="413"/>
      <c r="I750" s="414">
        <v>5500</v>
      </c>
      <c r="J750" s="414">
        <v>5500</v>
      </c>
      <c r="K750" s="414">
        <v>5529.25</v>
      </c>
      <c r="L750" s="415">
        <v>1</v>
      </c>
    </row>
    <row r="751" spans="1:12" s="407" customFormat="1" ht="15" x14ac:dyDescent="0.25">
      <c r="A751" s="412" t="s">
        <v>534</v>
      </c>
      <c r="B751" s="413" t="s">
        <v>219</v>
      </c>
      <c r="C751" s="433"/>
      <c r="D751" s="433"/>
      <c r="E751" s="435" t="s">
        <v>439</v>
      </c>
      <c r="F751" s="433">
        <v>8</v>
      </c>
      <c r="G751" s="433"/>
      <c r="H751" s="413"/>
      <c r="I751" s="414">
        <v>123389</v>
      </c>
      <c r="J751" s="414">
        <v>123389</v>
      </c>
      <c r="K751" s="414">
        <v>124129.34</v>
      </c>
      <c r="L751" s="415">
        <v>3</v>
      </c>
    </row>
    <row r="752" spans="1:12" s="407" customFormat="1" ht="15" x14ac:dyDescent="0.25">
      <c r="A752" s="412" t="s">
        <v>534</v>
      </c>
      <c r="B752" s="413" t="s">
        <v>219</v>
      </c>
      <c r="C752" s="433"/>
      <c r="D752" s="433"/>
      <c r="E752" s="435" t="s">
        <v>439</v>
      </c>
      <c r="F752" s="433">
        <v>10</v>
      </c>
      <c r="G752" s="433"/>
      <c r="H752" s="413"/>
      <c r="I752" s="414">
        <v>83488.22</v>
      </c>
      <c r="J752" s="414">
        <v>83488.22</v>
      </c>
      <c r="K752" s="414">
        <v>84114.38</v>
      </c>
      <c r="L752" s="415">
        <v>2</v>
      </c>
    </row>
    <row r="753" spans="1:14" s="407" customFormat="1" ht="15" x14ac:dyDescent="0.25">
      <c r="A753" s="412" t="s">
        <v>534</v>
      </c>
      <c r="B753" s="413" t="s">
        <v>219</v>
      </c>
      <c r="C753" s="433"/>
      <c r="D753" s="433"/>
      <c r="E753" s="435" t="s">
        <v>439</v>
      </c>
      <c r="F753" s="433">
        <v>10.34</v>
      </c>
      <c r="G753" s="433"/>
      <c r="H753" s="413"/>
      <c r="I753" s="414">
        <v>149990.94</v>
      </c>
      <c r="J753" s="414">
        <v>149990.94</v>
      </c>
      <c r="K753" s="414">
        <v>151154.12</v>
      </c>
      <c r="L753" s="415">
        <v>1</v>
      </c>
    </row>
    <row r="754" spans="1:14" s="296" customFormat="1" ht="22.8" customHeight="1" x14ac:dyDescent="0.45">
      <c r="A754" s="420" t="s">
        <v>235</v>
      </c>
      <c r="B754" s="421" t="s">
        <v>235</v>
      </c>
      <c r="C754" s="422" t="s">
        <v>235</v>
      </c>
      <c r="D754" s="422" t="s">
        <v>235</v>
      </c>
      <c r="E754" s="423" t="s">
        <v>235</v>
      </c>
      <c r="F754" s="422" t="s">
        <v>235</v>
      </c>
      <c r="G754" s="422" t="s">
        <v>235</v>
      </c>
      <c r="H754" s="421" t="s">
        <v>235</v>
      </c>
      <c r="I754" s="424">
        <f>SUM(I728:I753)</f>
        <v>1899367.31</v>
      </c>
      <c r="J754" s="424">
        <f t="shared" ref="J754:K754" si="2">SUM(J728:J753)</f>
        <v>1899367.31</v>
      </c>
      <c r="K754" s="424">
        <f t="shared" si="2"/>
        <v>1925153.52</v>
      </c>
      <c r="L754" s="425">
        <f>SUM(L728:L753)</f>
        <v>35</v>
      </c>
      <c r="M754" s="296" t="s">
        <v>194</v>
      </c>
      <c r="N754" s="296" t="s">
        <v>194</v>
      </c>
    </row>
    <row r="755" spans="1:14" s="295" customFormat="1" ht="22.8" customHeight="1" x14ac:dyDescent="0.45">
      <c r="A755" s="426" t="s">
        <v>235</v>
      </c>
      <c r="B755" s="427" t="s">
        <v>235</v>
      </c>
      <c r="C755" s="428" t="s">
        <v>235</v>
      </c>
      <c r="D755" s="428" t="s">
        <v>235</v>
      </c>
      <c r="E755" s="429" t="s">
        <v>235</v>
      </c>
      <c r="F755" s="428" t="s">
        <v>235</v>
      </c>
      <c r="G755" s="428" t="s">
        <v>235</v>
      </c>
      <c r="H755" s="427" t="s">
        <v>235</v>
      </c>
      <c r="I755" s="430"/>
      <c r="J755" s="430"/>
      <c r="K755" s="430"/>
      <c r="L755" s="431"/>
    </row>
    <row r="756" spans="1:14" ht="20.399999999999999" x14ac:dyDescent="0.3">
      <c r="A756" s="251" t="s">
        <v>146</v>
      </c>
      <c r="B756" s="252" t="s">
        <v>194</v>
      </c>
      <c r="C756" s="253" t="s">
        <v>194</v>
      </c>
      <c r="D756" s="253" t="s">
        <v>194</v>
      </c>
      <c r="E756" s="252" t="s">
        <v>194</v>
      </c>
      <c r="F756" s="253" t="s">
        <v>194</v>
      </c>
      <c r="G756" s="253" t="s">
        <v>194</v>
      </c>
      <c r="H756" s="253" t="s">
        <v>194</v>
      </c>
      <c r="I756" s="255">
        <f>I59+I62+I85+I90+I133+I138+I144+I185+I200+I220+I238+I292+I306+I321+I326+I348+I355+I428+I439+I526+I531+I547+I702+I705+I713+I717+I726+I754</f>
        <v>706503894.17999995</v>
      </c>
      <c r="J756" s="255">
        <f t="shared" ref="J756:L756" si="3">J59+J62+J85+J90+J133+J138+J144+J185+J200+J220+J238+J292+J306+J321+J326+J348+J355+J428+J439+J526+J531+J547+J702+J705+J713+J717+J726+J754</f>
        <v>702913686.08000004</v>
      </c>
      <c r="K756" s="255">
        <f t="shared" si="3"/>
        <v>696041098.70999992</v>
      </c>
      <c r="L756" s="256">
        <f t="shared" si="3"/>
        <v>1297</v>
      </c>
      <c r="M756" s="244" t="s">
        <v>194</v>
      </c>
      <c r="N756" s="61"/>
    </row>
    <row r="757" spans="1:14" s="295" customFormat="1" ht="20.399999999999999" x14ac:dyDescent="0.3">
      <c r="A757" s="291" t="s">
        <v>194</v>
      </c>
      <c r="B757" s="292" t="s">
        <v>194</v>
      </c>
      <c r="C757" s="292" t="s">
        <v>194</v>
      </c>
      <c r="D757" s="292" t="s">
        <v>194</v>
      </c>
      <c r="E757" s="293" t="s">
        <v>194</v>
      </c>
      <c r="F757" s="292" t="s">
        <v>194</v>
      </c>
      <c r="G757" s="292" t="s">
        <v>194</v>
      </c>
      <c r="H757" s="318" t="s">
        <v>194</v>
      </c>
      <c r="I757" s="297"/>
      <c r="J757" s="297" t="s">
        <v>194</v>
      </c>
      <c r="K757" s="297" t="s">
        <v>194</v>
      </c>
      <c r="L757" s="324" t="s">
        <v>194</v>
      </c>
      <c r="M757" s="295" t="s">
        <v>194</v>
      </c>
      <c r="N757" s="295" t="s">
        <v>194</v>
      </c>
    </row>
    <row r="758" spans="1:14" ht="24.6" x14ac:dyDescent="0.3">
      <c r="A758" s="281" t="s">
        <v>13</v>
      </c>
      <c r="B758" s="282" t="s">
        <v>194</v>
      </c>
      <c r="C758" s="283" t="s">
        <v>194</v>
      </c>
      <c r="D758" s="283" t="s">
        <v>194</v>
      </c>
      <c r="E758" s="282" t="s">
        <v>194</v>
      </c>
      <c r="F758" s="283" t="s">
        <v>194</v>
      </c>
      <c r="G758" s="283" t="s">
        <v>194</v>
      </c>
      <c r="H758" s="330" t="s">
        <v>194</v>
      </c>
      <c r="I758" s="432"/>
      <c r="J758" s="432">
        <f>J756+J41</f>
        <v>703981777.08000004</v>
      </c>
      <c r="K758" s="432">
        <f t="shared" ref="K758:L758" si="4">K756+K41</f>
        <v>697712442.04999995</v>
      </c>
      <c r="L758" s="286">
        <f t="shared" si="4"/>
        <v>1421</v>
      </c>
      <c r="M758" s="244" t="s">
        <v>194</v>
      </c>
      <c r="N758" s="244" t="s">
        <v>194</v>
      </c>
    </row>
  </sheetData>
  <mergeCells count="3">
    <mergeCell ref="A1:F1"/>
    <mergeCell ref="A3:L3"/>
    <mergeCell ref="A43:L43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5"/>
  <sheetViews>
    <sheetView showGridLines="0" topLeftCell="A23" zoomScale="60" zoomScaleNormal="60" workbookViewId="0"/>
  </sheetViews>
  <sheetFormatPr baseColWidth="10" defaultColWidth="12.88671875" defaultRowHeight="13.2" x14ac:dyDescent="0.25"/>
  <cols>
    <col min="1" max="1" width="1.109375" style="214" customWidth="1"/>
    <col min="2" max="2" width="63" style="211" customWidth="1"/>
    <col min="3" max="3" width="34.88671875" style="212" customWidth="1"/>
    <col min="4" max="4" width="14.5546875" style="213" customWidth="1"/>
    <col min="5" max="5" width="4.88671875" style="213" customWidth="1"/>
    <col min="6" max="6" width="24.109375" style="212" customWidth="1"/>
    <col min="7" max="7" width="13.109375" style="213" customWidth="1"/>
    <col min="8" max="16384" width="12.88671875" style="214"/>
  </cols>
  <sheetData>
    <row r="1" spans="2:7" ht="4.5" customHeight="1" x14ac:dyDescent="0.25"/>
    <row r="2" spans="2:7" ht="112.5" customHeight="1" x14ac:dyDescent="0.25">
      <c r="B2" s="475" t="s">
        <v>217</v>
      </c>
      <c r="C2" s="475"/>
      <c r="D2" s="215"/>
      <c r="E2" s="216"/>
      <c r="F2" s="217"/>
      <c r="G2" s="216"/>
    </row>
    <row r="3" spans="2:7" ht="19.8" x14ac:dyDescent="0.25">
      <c r="B3" s="218"/>
      <c r="C3" s="217"/>
      <c r="D3" s="216"/>
      <c r="E3" s="216"/>
      <c r="F3" s="217"/>
      <c r="G3" s="216"/>
    </row>
    <row r="4" spans="2:7" ht="25.5" customHeight="1" x14ac:dyDescent="0.25">
      <c r="B4" s="219" t="s">
        <v>40</v>
      </c>
      <c r="C4" s="220" t="s">
        <v>122</v>
      </c>
      <c r="D4" s="221" t="s">
        <v>78</v>
      </c>
      <c r="E4" s="221"/>
      <c r="F4" s="220" t="s">
        <v>123</v>
      </c>
      <c r="G4" s="221" t="s">
        <v>78</v>
      </c>
    </row>
    <row r="5" spans="2:7" ht="19.5" customHeight="1" x14ac:dyDescent="0.45">
      <c r="B5" s="222" t="s">
        <v>124</v>
      </c>
      <c r="C5" s="223"/>
      <c r="D5" s="224"/>
      <c r="E5" s="224"/>
      <c r="F5" s="223"/>
      <c r="G5" s="224"/>
    </row>
    <row r="6" spans="2:7" ht="22.5" customHeight="1" x14ac:dyDescent="0.25">
      <c r="B6" s="225" t="s">
        <v>198</v>
      </c>
      <c r="C6" s="226">
        <v>1051291</v>
      </c>
      <c r="D6" s="397">
        <f>(C6/$C$43)*100</f>
        <v>0.14973897442387135</v>
      </c>
      <c r="E6" s="398"/>
      <c r="F6" s="226">
        <v>1660543.34</v>
      </c>
      <c r="G6" s="397">
        <f t="shared" ref="G6:G8" si="0">(F6/$F$43)*100</f>
        <v>0.23799824109787068</v>
      </c>
    </row>
    <row r="7" spans="2:7" ht="22.5" customHeight="1" x14ac:dyDescent="0.25">
      <c r="B7" s="225" t="s">
        <v>213</v>
      </c>
      <c r="C7" s="226">
        <v>1800</v>
      </c>
      <c r="D7" s="397">
        <f>(C7/$C$43)*100</f>
        <v>2.5638015921659028E-4</v>
      </c>
      <c r="E7" s="398"/>
      <c r="F7" s="226">
        <v>1800</v>
      </c>
      <c r="G7" s="397">
        <f t="shared" ref="G7" si="1">(F7/$F$43)*100</f>
        <v>2.5798593969620037E-4</v>
      </c>
    </row>
    <row r="8" spans="2:7" ht="22.5" customHeight="1" x14ac:dyDescent="0.25">
      <c r="B8" s="225" t="s">
        <v>199</v>
      </c>
      <c r="C8" s="226">
        <v>15000</v>
      </c>
      <c r="D8" s="397">
        <f>(C8/$C$43)*100</f>
        <v>2.1365013268049189E-3</v>
      </c>
      <c r="E8" s="398"/>
      <c r="F8" s="226">
        <v>9000</v>
      </c>
      <c r="G8" s="397">
        <f t="shared" si="0"/>
        <v>1.289929698481002E-3</v>
      </c>
    </row>
    <row r="9" spans="2:7" ht="18.75" customHeight="1" x14ac:dyDescent="0.25">
      <c r="B9" s="228"/>
      <c r="C9" s="229">
        <f>SUM(C6:C8)</f>
        <v>1068091</v>
      </c>
      <c r="D9" s="397"/>
      <c r="E9" s="399"/>
      <c r="F9" s="229">
        <f>SUM(F6:F8)</f>
        <v>1671343.34</v>
      </c>
      <c r="G9" s="398"/>
    </row>
    <row r="10" spans="2:7" ht="7.5" customHeight="1" x14ac:dyDescent="0.25">
      <c r="B10" s="230"/>
      <c r="C10" s="231"/>
      <c r="D10" s="400"/>
      <c r="E10" s="401"/>
      <c r="F10" s="402"/>
      <c r="G10" s="401"/>
    </row>
    <row r="11" spans="2:7" ht="15.75" customHeight="1" x14ac:dyDescent="0.45">
      <c r="B11" s="222" t="s">
        <v>125</v>
      </c>
      <c r="C11" s="231"/>
      <c r="D11" s="400"/>
      <c r="E11" s="401"/>
      <c r="F11" s="402"/>
      <c r="G11" s="401"/>
    </row>
    <row r="12" spans="2:7" ht="22.5" customHeight="1" x14ac:dyDescent="0.25">
      <c r="B12" s="225" t="s">
        <v>127</v>
      </c>
      <c r="C12" s="226">
        <v>4695828.71</v>
      </c>
      <c r="D12" s="397">
        <f t="shared" ref="D12:D40" si="2">(C12/$C$43)*100</f>
        <v>0.66884295129090876</v>
      </c>
      <c r="E12" s="398"/>
      <c r="F12" s="226">
        <v>4462087.82</v>
      </c>
      <c r="G12" s="397">
        <f t="shared" ref="G12:G39" si="3">(F12/$F$43)*100</f>
        <v>0.63953106624981682</v>
      </c>
    </row>
    <row r="13" spans="2:7" ht="22.5" customHeight="1" x14ac:dyDescent="0.25">
      <c r="B13" s="225" t="s">
        <v>128</v>
      </c>
      <c r="C13" s="226">
        <v>1000000</v>
      </c>
      <c r="D13" s="397">
        <f t="shared" si="2"/>
        <v>0.14243342178699461</v>
      </c>
      <c r="E13" s="398"/>
      <c r="F13" s="226">
        <v>961341.74</v>
      </c>
      <c r="G13" s="397">
        <f t="shared" si="3"/>
        <v>0.13778480675726687</v>
      </c>
    </row>
    <row r="14" spans="2:7" ht="22.5" customHeight="1" x14ac:dyDescent="0.25">
      <c r="B14" s="225" t="s">
        <v>117</v>
      </c>
      <c r="C14" s="226">
        <v>1831659</v>
      </c>
      <c r="D14" s="397">
        <f t="shared" si="2"/>
        <v>0.26088945891694471</v>
      </c>
      <c r="E14" s="398"/>
      <c r="F14" s="226">
        <v>1650430.85</v>
      </c>
      <c r="G14" s="397">
        <f t="shared" si="3"/>
        <v>0.23654886318936044</v>
      </c>
    </row>
    <row r="15" spans="2:7" ht="22.5" customHeight="1" x14ac:dyDescent="0.25">
      <c r="B15" s="225" t="s">
        <v>144</v>
      </c>
      <c r="C15" s="226">
        <v>6296061.7400000002</v>
      </c>
      <c r="D15" s="397">
        <f t="shared" si="2"/>
        <v>0.89676961741037908</v>
      </c>
      <c r="E15" s="398"/>
      <c r="F15" s="226">
        <v>5891615.9500000002</v>
      </c>
      <c r="G15" s="397">
        <f t="shared" si="3"/>
        <v>0.84441893177215133</v>
      </c>
    </row>
    <row r="16" spans="2:7" ht="22.5" customHeight="1" x14ac:dyDescent="0.25">
      <c r="B16" s="225" t="s">
        <v>118</v>
      </c>
      <c r="C16" s="226">
        <v>1807226.8</v>
      </c>
      <c r="D16" s="397">
        <f t="shared" si="2"/>
        <v>0.25740949706916055</v>
      </c>
      <c r="E16" s="398"/>
      <c r="F16" s="226">
        <v>1494320.56</v>
      </c>
      <c r="G16" s="397">
        <f t="shared" si="3"/>
        <v>0.2141742743771958</v>
      </c>
    </row>
    <row r="17" spans="2:7" ht="22.5" customHeight="1" x14ac:dyDescent="0.25">
      <c r="B17" s="225" t="s">
        <v>214</v>
      </c>
      <c r="C17" s="226">
        <v>70500</v>
      </c>
      <c r="D17" s="397">
        <f t="shared" si="2"/>
        <v>1.0041556235983119E-2</v>
      </c>
      <c r="E17" s="398"/>
      <c r="F17" s="226">
        <v>68317.240000000005</v>
      </c>
      <c r="G17" s="397">
        <f t="shared" si="3"/>
        <v>9.7916040882504735E-3</v>
      </c>
    </row>
    <row r="18" spans="2:7" ht="22.5" customHeight="1" x14ac:dyDescent="0.25">
      <c r="B18" s="225" t="s">
        <v>129</v>
      </c>
      <c r="C18" s="226">
        <v>1405610</v>
      </c>
      <c r="D18" s="397">
        <f t="shared" si="2"/>
        <v>0.2002058419980175</v>
      </c>
      <c r="E18" s="398"/>
      <c r="F18" s="226">
        <v>1352465.72</v>
      </c>
      <c r="G18" s="397">
        <f t="shared" si="3"/>
        <v>0.19384285537838791</v>
      </c>
    </row>
    <row r="19" spans="2:7" ht="22.5" customHeight="1" x14ac:dyDescent="0.25">
      <c r="B19" s="225" t="s">
        <v>201</v>
      </c>
      <c r="C19" s="226">
        <v>1742056</v>
      </c>
      <c r="D19" s="397">
        <f t="shared" si="2"/>
        <v>0.24812699702456467</v>
      </c>
      <c r="E19" s="398"/>
      <c r="F19" s="226">
        <v>1342690.61</v>
      </c>
      <c r="G19" s="397">
        <f t="shared" si="3"/>
        <v>0.19244183263450806</v>
      </c>
    </row>
    <row r="20" spans="2:7" ht="22.5" customHeight="1" x14ac:dyDescent="0.25">
      <c r="B20" s="225" t="s">
        <v>145</v>
      </c>
      <c r="C20" s="226">
        <v>72482454.099999994</v>
      </c>
      <c r="D20" s="397">
        <f t="shared" si="2"/>
        <v>10.323923956981774</v>
      </c>
      <c r="E20" s="398"/>
      <c r="F20" s="226">
        <v>72343513.079999998</v>
      </c>
      <c r="G20" s="397">
        <f t="shared" si="3"/>
        <v>10.368671779371203</v>
      </c>
    </row>
    <row r="21" spans="2:7" ht="22.5" customHeight="1" x14ac:dyDescent="0.25">
      <c r="B21" s="225" t="s">
        <v>130</v>
      </c>
      <c r="C21" s="226">
        <v>8640858.8900000006</v>
      </c>
      <c r="D21" s="397">
        <f t="shared" si="2"/>
        <v>1.2307470988812721</v>
      </c>
      <c r="E21" s="398"/>
      <c r="F21" s="226">
        <v>8215729.9000000004</v>
      </c>
      <c r="G21" s="397">
        <f t="shared" si="3"/>
        <v>1.1775237769675948</v>
      </c>
    </row>
    <row r="22" spans="2:7" ht="22.5" customHeight="1" x14ac:dyDescent="0.25">
      <c r="B22" s="225" t="s">
        <v>131</v>
      </c>
      <c r="C22" s="226">
        <v>565427.5</v>
      </c>
      <c r="D22" s="397">
        <f t="shared" si="2"/>
        <v>8.0535773597465887E-2</v>
      </c>
      <c r="E22" s="398"/>
      <c r="F22" s="226">
        <v>448935.19</v>
      </c>
      <c r="G22" s="397">
        <f t="shared" si="3"/>
        <v>6.4343870474912371E-2</v>
      </c>
    </row>
    <row r="23" spans="2:7" ht="22.5" customHeight="1" x14ac:dyDescent="0.25">
      <c r="B23" s="225" t="s">
        <v>132</v>
      </c>
      <c r="C23" s="226">
        <v>135477148.84</v>
      </c>
      <c r="D23" s="397">
        <f t="shared" si="2"/>
        <v>19.296473883227165</v>
      </c>
      <c r="E23" s="398"/>
      <c r="F23" s="226">
        <v>135491827.31999999</v>
      </c>
      <c r="G23" s="397">
        <f t="shared" si="3"/>
        <v>19.419436884614175</v>
      </c>
    </row>
    <row r="24" spans="2:7" ht="22.5" customHeight="1" x14ac:dyDescent="0.25">
      <c r="B24" s="225" t="s">
        <v>133</v>
      </c>
      <c r="C24" s="226">
        <v>34225000</v>
      </c>
      <c r="D24" s="397">
        <f t="shared" si="2"/>
        <v>4.8747838606598899</v>
      </c>
      <c r="E24" s="398"/>
      <c r="F24" s="226">
        <v>34226248.530000001</v>
      </c>
      <c r="G24" s="397">
        <f t="shared" si="3"/>
        <v>4.9054949384931934</v>
      </c>
    </row>
    <row r="25" spans="2:7" ht="22.5" customHeight="1" x14ac:dyDescent="0.25">
      <c r="B25" s="225" t="s">
        <v>134</v>
      </c>
      <c r="C25" s="226">
        <v>56463799.490000002</v>
      </c>
      <c r="D25" s="397">
        <f t="shared" si="2"/>
        <v>8.0423321684554612</v>
      </c>
      <c r="E25" s="398"/>
      <c r="F25" s="226">
        <v>55936366.93</v>
      </c>
      <c r="G25" s="397">
        <f t="shared" si="3"/>
        <v>8.017108992015288</v>
      </c>
    </row>
    <row r="26" spans="2:7" ht="22.5" customHeight="1" x14ac:dyDescent="0.25">
      <c r="B26" s="225" t="s">
        <v>202</v>
      </c>
      <c r="C26" s="226">
        <v>706000</v>
      </c>
      <c r="D26" s="397">
        <f t="shared" si="2"/>
        <v>0.10055799578161817</v>
      </c>
      <c r="E26" s="398"/>
      <c r="F26" s="226">
        <v>706000</v>
      </c>
      <c r="G26" s="397">
        <f t="shared" si="3"/>
        <v>0.10118781856973194</v>
      </c>
    </row>
    <row r="27" spans="2:7" ht="22.5" customHeight="1" x14ac:dyDescent="0.25">
      <c r="B27" s="225" t="s">
        <v>135</v>
      </c>
      <c r="C27" s="226">
        <v>96770000</v>
      </c>
      <c r="D27" s="397">
        <f t="shared" si="2"/>
        <v>13.783282226327467</v>
      </c>
      <c r="E27" s="398"/>
      <c r="F27" s="226">
        <v>96770000</v>
      </c>
      <c r="G27" s="397">
        <f t="shared" si="3"/>
        <v>13.869610769111841</v>
      </c>
    </row>
    <row r="28" spans="2:7" ht="22.5" customHeight="1" x14ac:dyDescent="0.25">
      <c r="B28" s="225" t="s">
        <v>136</v>
      </c>
      <c r="C28" s="226">
        <v>20180000</v>
      </c>
      <c r="D28" s="397">
        <f t="shared" si="2"/>
        <v>2.8743064516615511</v>
      </c>
      <c r="E28" s="398"/>
      <c r="F28" s="226">
        <v>20180140.620000001</v>
      </c>
      <c r="G28" s="397">
        <f t="shared" si="3"/>
        <v>2.8923291894734247</v>
      </c>
    </row>
    <row r="29" spans="2:7" ht="22.5" customHeight="1" x14ac:dyDescent="0.25">
      <c r="B29" s="225" t="s">
        <v>121</v>
      </c>
      <c r="C29" s="226">
        <v>199917.36</v>
      </c>
      <c r="D29" s="397">
        <f t="shared" si="2"/>
        <v>2.8474913659422441E-2</v>
      </c>
      <c r="E29" s="398"/>
      <c r="F29" s="226">
        <v>195047.83</v>
      </c>
      <c r="G29" s="397">
        <f t="shared" si="3"/>
        <v>2.7955332060141523E-2</v>
      </c>
    </row>
    <row r="30" spans="2:7" ht="22.5" customHeight="1" x14ac:dyDescent="0.25">
      <c r="B30" s="225" t="s">
        <v>119</v>
      </c>
      <c r="C30" s="226">
        <v>59365724.75</v>
      </c>
      <c r="D30" s="397">
        <f t="shared" si="2"/>
        <v>8.4556633130073742</v>
      </c>
      <c r="E30" s="398"/>
      <c r="F30" s="226">
        <v>59253074.869999997</v>
      </c>
      <c r="G30" s="397">
        <f t="shared" si="3"/>
        <v>8.4924778890145927</v>
      </c>
    </row>
    <row r="31" spans="2:7" ht="22.5" customHeight="1" x14ac:dyDescent="0.25">
      <c r="B31" s="225" t="s">
        <v>137</v>
      </c>
      <c r="C31" s="226">
        <v>4637359.87</v>
      </c>
      <c r="D31" s="397">
        <f t="shared" si="2"/>
        <v>0.66051503434179237</v>
      </c>
      <c r="E31" s="398"/>
      <c r="F31" s="226">
        <v>4612487.72</v>
      </c>
      <c r="G31" s="397">
        <f t="shared" si="3"/>
        <v>0.66108721043410268</v>
      </c>
    </row>
    <row r="32" spans="2:7" ht="22.5" customHeight="1" x14ac:dyDescent="0.25">
      <c r="B32" s="225" t="s">
        <v>138</v>
      </c>
      <c r="C32" s="226">
        <v>36762415.380000003</v>
      </c>
      <c r="D32" s="397">
        <f t="shared" si="2"/>
        <v>5.2361966157282378</v>
      </c>
      <c r="E32" s="398"/>
      <c r="F32" s="226">
        <v>35067202.399999999</v>
      </c>
      <c r="G32" s="397">
        <f t="shared" si="3"/>
        <v>5.0260250909338078</v>
      </c>
    </row>
    <row r="33" spans="1:7" ht="22.5" customHeight="1" x14ac:dyDescent="0.25">
      <c r="B33" s="225" t="s">
        <v>139</v>
      </c>
      <c r="C33" s="226">
        <v>46980000</v>
      </c>
      <c r="D33" s="397">
        <f t="shared" si="2"/>
        <v>6.691522155553006</v>
      </c>
      <c r="E33" s="398"/>
      <c r="F33" s="226">
        <v>46482833.43</v>
      </c>
      <c r="G33" s="397">
        <f t="shared" si="3"/>
        <v>6.6621763678780601</v>
      </c>
    </row>
    <row r="34" spans="1:7" ht="22.5" customHeight="1" x14ac:dyDescent="0.25">
      <c r="B34" s="225" t="s">
        <v>120</v>
      </c>
      <c r="C34" s="226">
        <v>506421.14</v>
      </c>
      <c r="D34" s="397">
        <f t="shared" si="2"/>
        <v>7.2131295835470649E-2</v>
      </c>
      <c r="E34" s="398"/>
      <c r="F34" s="226">
        <v>488096.35</v>
      </c>
      <c r="G34" s="397">
        <f t="shared" si="3"/>
        <v>6.9956664176130834E-2</v>
      </c>
    </row>
    <row r="35" spans="1:7" ht="22.5" customHeight="1" x14ac:dyDescent="0.25">
      <c r="B35" s="225" t="s">
        <v>140</v>
      </c>
      <c r="C35" s="226">
        <v>28452766</v>
      </c>
      <c r="D35" s="397">
        <f t="shared" si="2"/>
        <v>4.0526248206846587</v>
      </c>
      <c r="E35" s="398"/>
      <c r="F35" s="226">
        <v>26764269.510000002</v>
      </c>
      <c r="G35" s="397">
        <f t="shared" si="3"/>
        <v>3.8360028998998414</v>
      </c>
    </row>
    <row r="36" spans="1:7" ht="22.5" customHeight="1" x14ac:dyDescent="0.25">
      <c r="B36" s="225" t="s">
        <v>141</v>
      </c>
      <c r="C36" s="226">
        <v>182602</v>
      </c>
      <c r="D36" s="397">
        <f t="shared" ref="D36" si="4">(C36/$C$43)*100</f>
        <v>2.6008627685148788E-2</v>
      </c>
      <c r="E36" s="398"/>
      <c r="F36" s="226">
        <v>180004.48000000001</v>
      </c>
      <c r="G36" s="397">
        <f t="shared" ref="G36" si="5">(F36/$F$43)*100</f>
        <v>2.5799236067958843E-2</v>
      </c>
    </row>
    <row r="37" spans="1:7" ht="22.5" customHeight="1" x14ac:dyDescent="0.25">
      <c r="B37" s="225" t="s">
        <v>142</v>
      </c>
      <c r="C37" s="226">
        <v>6255500</v>
      </c>
      <c r="D37" s="397">
        <f t="shared" si="2"/>
        <v>0.89099226998854475</v>
      </c>
      <c r="E37" s="398"/>
      <c r="F37" s="226">
        <v>6273064.1799999997</v>
      </c>
      <c r="G37" s="397">
        <f t="shared" si="3"/>
        <v>0.89909019847326366</v>
      </c>
    </row>
    <row r="38" spans="1:7" ht="22.5" customHeight="1" x14ac:dyDescent="0.25">
      <c r="B38" s="225" t="s">
        <v>215</v>
      </c>
      <c r="C38" s="226">
        <v>0</v>
      </c>
      <c r="D38" s="397">
        <f t="shared" si="2"/>
        <v>0</v>
      </c>
      <c r="E38" s="398"/>
      <c r="F38" s="226">
        <v>1925153.52</v>
      </c>
      <c r="G38" s="397">
        <f t="shared" si="3"/>
        <v>0.27592363328702663</v>
      </c>
    </row>
    <row r="39" spans="1:7" ht="22.5" customHeight="1" x14ac:dyDescent="0.25">
      <c r="B39" s="225" t="s">
        <v>216</v>
      </c>
      <c r="C39" s="226">
        <v>72114972</v>
      </c>
      <c r="D39" s="397">
        <f t="shared" si="2"/>
        <v>10.271582224033306</v>
      </c>
      <c r="E39" s="398"/>
      <c r="F39" s="226">
        <v>72114972</v>
      </c>
      <c r="G39" s="397">
        <f t="shared" si="3"/>
        <v>10.335916009769544</v>
      </c>
    </row>
    <row r="40" spans="1:7" ht="22.5" customHeight="1" x14ac:dyDescent="0.25">
      <c r="B40" s="225" t="s">
        <v>143</v>
      </c>
      <c r="C40" s="226">
        <v>1197009.2</v>
      </c>
      <c r="D40" s="397">
        <f t="shared" si="2"/>
        <v>0.17049411626651295</v>
      </c>
      <c r="E40" s="398"/>
      <c r="F40" s="226">
        <v>1142860.3600000001</v>
      </c>
      <c r="G40" s="397">
        <f>(F40/$F$43)*100</f>
        <v>0.16380105773118772</v>
      </c>
    </row>
    <row r="41" spans="1:7" ht="22.5" customHeight="1" x14ac:dyDescent="0.25">
      <c r="B41" s="225"/>
      <c r="C41" s="229">
        <f>SUM(C12:C40)</f>
        <v>701014318.7700001</v>
      </c>
      <c r="D41" s="385"/>
      <c r="E41" s="227"/>
      <c r="F41" s="229">
        <f>SUM(F12:F40)</f>
        <v>696041098.70999992</v>
      </c>
      <c r="G41" s="227"/>
    </row>
    <row r="42" spans="1:7" x14ac:dyDescent="0.25">
      <c r="C42" s="232"/>
      <c r="F42" s="232"/>
    </row>
    <row r="43" spans="1:7" ht="24.6" x14ac:dyDescent="0.25">
      <c r="B43" s="233" t="s">
        <v>126</v>
      </c>
      <c r="C43" s="234">
        <f>C41+C9</f>
        <v>702082409.7700001</v>
      </c>
      <c r="D43" s="235">
        <v>100</v>
      </c>
      <c r="E43" s="236"/>
      <c r="F43" s="234">
        <f>F41+F9</f>
        <v>697712442.04999995</v>
      </c>
      <c r="G43" s="235">
        <f>(F43/F43)*100</f>
        <v>100</v>
      </c>
    </row>
    <row r="45" spans="1:7" s="212" customFormat="1" x14ac:dyDescent="0.25">
      <c r="A45" s="214"/>
      <c r="B45" s="211"/>
      <c r="D45" s="213"/>
      <c r="E45" s="213"/>
      <c r="F45" s="237"/>
      <c r="G45" s="213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2025-01-07T17:57:18Z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