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8_{C97EF64D-769A-4D60-85A8-0947CA1E2D45}" xr6:coauthVersionLast="47" xr6:coauthVersionMax="47" xr10:uidLastSave="{00000000-0000-0000-0000-000000000000}"/>
  <bookViews>
    <workbookView xWindow="-108" yWindow="-108" windowWidth="23256" windowHeight="12456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22" r:id="rId6"/>
    <sheet name="CV Acumulado" sheetId="24" r:id="rId7"/>
    <sheet name="Operaciones (mes)" sheetId="12" r:id="rId8"/>
    <sheet name="Titulos (mes)" sheetId="13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Acumulado'!$B$2:$O$56</definedName>
    <definedName name="_xlnm.Print_Area" localSheetId="5">'CV Mes'!$B$2:$P$56</definedName>
    <definedName name="_xlnm.Print_Area" localSheetId="4">Nacional!$B$3:$F$65</definedName>
    <definedName name="_xlnm.Print_Area" localSheetId="7">'Operaciones (mes)'!$A$1:$L$38</definedName>
    <definedName name="_xlnm.Print_Area" localSheetId="3">Titulos!$B$2:$I$60</definedName>
    <definedName name="_xlnm.Print_Area" localSheetId="8">'Titulos (mes)'!$B$1:$G$38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3" i="12" l="1"/>
  <c r="G28" i="12"/>
  <c r="G13" i="12"/>
  <c r="G12" i="12"/>
  <c r="K45" i="12"/>
  <c r="J45" i="12"/>
  <c r="K43" i="12"/>
  <c r="K42" i="12"/>
  <c r="G43" i="12"/>
  <c r="L985" i="12"/>
  <c r="K985" i="12"/>
  <c r="J985" i="12"/>
  <c r="I985" i="12"/>
  <c r="L942" i="12"/>
  <c r="K942" i="12"/>
  <c r="J942" i="12"/>
  <c r="I942" i="12"/>
  <c r="L937" i="12"/>
  <c r="K937" i="12"/>
  <c r="J937" i="12"/>
  <c r="I937" i="12"/>
  <c r="L785" i="12"/>
  <c r="K785" i="12"/>
  <c r="J785" i="12"/>
  <c r="I785" i="12"/>
  <c r="L588" i="12"/>
  <c r="K588" i="12"/>
  <c r="J588" i="12"/>
  <c r="I588" i="12"/>
  <c r="L488" i="12"/>
  <c r="K488" i="12"/>
  <c r="J488" i="12"/>
  <c r="I488" i="12"/>
  <c r="L483" i="12"/>
  <c r="K483" i="12"/>
  <c r="J483" i="12"/>
  <c r="I483" i="12"/>
  <c r="L471" i="12"/>
  <c r="K471" i="12"/>
  <c r="J471" i="12"/>
  <c r="I471" i="12"/>
  <c r="L408" i="12"/>
  <c r="K408" i="12"/>
  <c r="J408" i="12"/>
  <c r="I408" i="12"/>
  <c r="C12" i="5"/>
  <c r="K987" i="12" l="1"/>
  <c r="J987" i="12"/>
  <c r="L987" i="12"/>
  <c r="I987" i="12"/>
  <c r="D16" i="4"/>
  <c r="C43" i="4"/>
  <c r="C16" i="4"/>
  <c r="G26" i="12" l="1"/>
  <c r="G45" i="12"/>
  <c r="G44" i="12"/>
  <c r="G25" i="12"/>
  <c r="G27" i="12"/>
  <c r="G29" i="12"/>
  <c r="G30" i="12"/>
  <c r="G31" i="12"/>
  <c r="G32" i="12"/>
  <c r="G34" i="12"/>
  <c r="G24" i="12"/>
  <c r="G8" i="12"/>
  <c r="G9" i="12"/>
  <c r="G10" i="12"/>
  <c r="G11" i="12"/>
  <c r="G14" i="12"/>
  <c r="G15" i="12"/>
  <c r="G16" i="12"/>
  <c r="G17" i="12"/>
  <c r="G7" i="12"/>
  <c r="J46" i="12"/>
  <c r="L46" i="12"/>
  <c r="I46" i="12"/>
  <c r="F8" i="13"/>
  <c r="C8" i="13"/>
  <c r="G42" i="12"/>
  <c r="K46" i="12" l="1"/>
  <c r="O48" i="24" l="1"/>
  <c r="N48" i="24"/>
  <c r="L48" i="24"/>
  <c r="J48" i="24"/>
  <c r="H48" i="24"/>
  <c r="F48" i="24"/>
  <c r="D48" i="24"/>
  <c r="O34" i="24"/>
  <c r="N34" i="24"/>
  <c r="L34" i="24"/>
  <c r="J34" i="24"/>
  <c r="H34" i="24"/>
  <c r="F34" i="24"/>
  <c r="D34" i="24"/>
  <c r="H54" i="24" l="1"/>
  <c r="I11" i="24" s="1"/>
  <c r="J54" i="24"/>
  <c r="K39" i="24" s="1"/>
  <c r="O54" i="24"/>
  <c r="L54" i="24"/>
  <c r="M12" i="24" s="1"/>
  <c r="N54" i="24"/>
  <c r="F54" i="24"/>
  <c r="D54" i="24"/>
  <c r="E15" i="24" s="1"/>
  <c r="K13" i="24"/>
  <c r="K32" i="24"/>
  <c r="K42" i="24"/>
  <c r="K46" i="24" l="1"/>
  <c r="I18" i="24"/>
  <c r="M24" i="24"/>
  <c r="M39" i="24"/>
  <c r="M22" i="24"/>
  <c r="M15" i="24"/>
  <c r="M21" i="24"/>
  <c r="M18" i="24"/>
  <c r="M29" i="24"/>
  <c r="I6" i="24"/>
  <c r="I31" i="24"/>
  <c r="I30" i="24"/>
  <c r="I20" i="24"/>
  <c r="I19" i="24"/>
  <c r="I7" i="24"/>
  <c r="I41" i="24"/>
  <c r="I27" i="24"/>
  <c r="I17" i="24"/>
  <c r="I46" i="24"/>
  <c r="I22" i="24"/>
  <c r="I48" i="24"/>
  <c r="I32" i="24"/>
  <c r="I8" i="24"/>
  <c r="I14" i="24"/>
  <c r="I25" i="24"/>
  <c r="I39" i="24"/>
  <c r="I34" i="24"/>
  <c r="I43" i="24"/>
  <c r="I9" i="24"/>
  <c r="I12" i="24"/>
  <c r="I45" i="24"/>
  <c r="I23" i="24"/>
  <c r="I10" i="24"/>
  <c r="I29" i="24"/>
  <c r="I16" i="24"/>
  <c r="I44" i="24"/>
  <c r="I42" i="24"/>
  <c r="I28" i="24"/>
  <c r="I15" i="24"/>
  <c r="I26" i="24"/>
  <c r="I24" i="24"/>
  <c r="I40" i="24"/>
  <c r="I13" i="24"/>
  <c r="I21" i="24"/>
  <c r="M17" i="24"/>
  <c r="M30" i="24"/>
  <c r="M14" i="24"/>
  <c r="G11" i="24"/>
  <c r="G23" i="24"/>
  <c r="G19" i="24"/>
  <c r="G10" i="24"/>
  <c r="M42" i="24"/>
  <c r="M28" i="24"/>
  <c r="M10" i="24"/>
  <c r="K21" i="24"/>
  <c r="M27" i="24"/>
  <c r="M45" i="24"/>
  <c r="M7" i="24"/>
  <c r="M20" i="24"/>
  <c r="M32" i="24"/>
  <c r="M13" i="24"/>
  <c r="K17" i="24"/>
  <c r="M19" i="24"/>
  <c r="M11" i="24"/>
  <c r="M31" i="24"/>
  <c r="M23" i="24"/>
  <c r="M9" i="24"/>
  <c r="M41" i="24"/>
  <c r="M8" i="24"/>
  <c r="E14" i="24"/>
  <c r="M16" i="24"/>
  <c r="E12" i="24"/>
  <c r="M25" i="24"/>
  <c r="M44" i="24"/>
  <c r="M46" i="24"/>
  <c r="M43" i="24"/>
  <c r="G7" i="24"/>
  <c r="M26" i="24"/>
  <c r="M34" i="24"/>
  <c r="M6" i="24"/>
  <c r="G29" i="24"/>
  <c r="M40" i="24"/>
  <c r="K25" i="24"/>
  <c r="K44" i="24"/>
  <c r="K31" i="24"/>
  <c r="K29" i="24"/>
  <c r="K6" i="24"/>
  <c r="K48" i="24"/>
  <c r="K26" i="24"/>
  <c r="E26" i="24"/>
  <c r="K30" i="24"/>
  <c r="K40" i="24"/>
  <c r="E44" i="24"/>
  <c r="K11" i="24"/>
  <c r="E48" i="24"/>
  <c r="M48" i="24"/>
  <c r="K27" i="24"/>
  <c r="K43" i="24"/>
  <c r="K9" i="24"/>
  <c r="K14" i="24"/>
  <c r="K12" i="24"/>
  <c r="K10" i="24"/>
  <c r="K18" i="24"/>
  <c r="K34" i="24"/>
  <c r="K23" i="24"/>
  <c r="K19" i="24"/>
  <c r="K22" i="24"/>
  <c r="K41" i="24"/>
  <c r="K7" i="24"/>
  <c r="K16" i="24"/>
  <c r="K24" i="24"/>
  <c r="K15" i="24"/>
  <c r="K45" i="24"/>
  <c r="K20" i="24"/>
  <c r="K28" i="24"/>
  <c r="K8" i="24"/>
  <c r="G27" i="24"/>
  <c r="G16" i="24"/>
  <c r="G42" i="24"/>
  <c r="G28" i="24"/>
  <c r="G25" i="24"/>
  <c r="G15" i="24"/>
  <c r="G46" i="24"/>
  <c r="G34" i="24"/>
  <c r="G24" i="24"/>
  <c r="G8" i="24"/>
  <c r="G40" i="24"/>
  <c r="G12" i="24"/>
  <c r="G21" i="24"/>
  <c r="G13" i="24"/>
  <c r="G32" i="24"/>
  <c r="G39" i="24"/>
  <c r="G22" i="24"/>
  <c r="G6" i="24"/>
  <c r="G14" i="24"/>
  <c r="G9" i="24"/>
  <c r="G18" i="24"/>
  <c r="G26" i="24"/>
  <c r="G41" i="24"/>
  <c r="G43" i="24"/>
  <c r="G17" i="24"/>
  <c r="G31" i="24"/>
  <c r="G30" i="24"/>
  <c r="G44" i="24"/>
  <c r="G48" i="24"/>
  <c r="G20" i="24"/>
  <c r="G45" i="24"/>
  <c r="E40" i="24"/>
  <c r="E18" i="24"/>
  <c r="E29" i="24"/>
  <c r="E7" i="24"/>
  <c r="E27" i="24"/>
  <c r="E6" i="24"/>
  <c r="E17" i="24"/>
  <c r="E45" i="24"/>
  <c r="E25" i="24"/>
  <c r="E13" i="24"/>
  <c r="E43" i="24"/>
  <c r="E42" i="24"/>
  <c r="E22" i="24"/>
  <c r="E30" i="24"/>
  <c r="E9" i="24"/>
  <c r="E11" i="24"/>
  <c r="E10" i="24"/>
  <c r="E34" i="24"/>
  <c r="E23" i="24"/>
  <c r="E19" i="24"/>
  <c r="E20" i="24"/>
  <c r="E24" i="24"/>
  <c r="E41" i="24"/>
  <c r="E31" i="24"/>
  <c r="E16" i="24"/>
  <c r="E28" i="24"/>
  <c r="E46" i="24"/>
  <c r="E32" i="24"/>
  <c r="E8" i="24"/>
  <c r="E21" i="24"/>
  <c r="E39" i="24"/>
  <c r="I54" i="24" l="1"/>
  <c r="K54" i="24"/>
  <c r="M54" i="24"/>
  <c r="E54" i="24"/>
  <c r="G54" i="24"/>
  <c r="E35" i="7" l="1"/>
  <c r="E7" i="7"/>
  <c r="D10" i="5" l="1"/>
  <c r="E13" i="5"/>
  <c r="C25" i="6" l="1"/>
  <c r="E9" i="5"/>
  <c r="E10" i="5"/>
  <c r="E11" i="5"/>
  <c r="E12" i="5"/>
  <c r="E14" i="5"/>
  <c r="E15" i="5"/>
  <c r="E17" i="5"/>
  <c r="D16" i="5"/>
  <c r="E16" i="5" s="1"/>
  <c r="D8" i="5"/>
  <c r="E8" i="5" s="1"/>
  <c r="B37" i="4" l="1"/>
  <c r="G12" i="6"/>
  <c r="G8" i="6"/>
  <c r="G7" i="6"/>
  <c r="G6" i="6"/>
  <c r="L18" i="12" l="1"/>
  <c r="K18" i="12"/>
  <c r="J18" i="12"/>
  <c r="I18" i="12"/>
  <c r="G21" i="6" l="1"/>
  <c r="P39" i="6" l="1"/>
  <c r="H18" i="6"/>
  <c r="I18" i="6"/>
  <c r="O48" i="22" l="1"/>
  <c r="N48" i="22"/>
  <c r="L48" i="22"/>
  <c r="J48" i="22"/>
  <c r="H48" i="22"/>
  <c r="F48" i="22"/>
  <c r="D48" i="22"/>
  <c r="O34" i="22"/>
  <c r="N34" i="22"/>
  <c r="L34" i="22"/>
  <c r="J34" i="22"/>
  <c r="H34" i="22"/>
  <c r="F34" i="22"/>
  <c r="D34" i="22"/>
  <c r="N54" i="22" l="1"/>
  <c r="F54" i="22"/>
  <c r="O54" i="22"/>
  <c r="H54" i="22"/>
  <c r="D54" i="22"/>
  <c r="J54" i="22"/>
  <c r="L54" i="22"/>
  <c r="M45" i="22" s="1"/>
  <c r="G45" i="22" l="1"/>
  <c r="G32" i="22"/>
  <c r="G30" i="22"/>
  <c r="G21" i="22"/>
  <c r="G9" i="22"/>
  <c r="G22" i="22"/>
  <c r="G40" i="22"/>
  <c r="G15" i="22"/>
  <c r="G7" i="22"/>
  <c r="G44" i="22"/>
  <c r="G20" i="22"/>
  <c r="G48" i="22"/>
  <c r="G42" i="22"/>
  <c r="G27" i="22"/>
  <c r="G31" i="22"/>
  <c r="G12" i="22"/>
  <c r="G19" i="22"/>
  <c r="G41" i="22"/>
  <c r="G46" i="22"/>
  <c r="G16" i="22"/>
  <c r="I45" i="22"/>
  <c r="G11" i="22"/>
  <c r="G28" i="22"/>
  <c r="G29" i="22"/>
  <c r="G34" i="22"/>
  <c r="G8" i="22"/>
  <c r="E34" i="22"/>
  <c r="E45" i="22"/>
  <c r="K48" i="22"/>
  <c r="K45" i="22"/>
  <c r="G26" i="22"/>
  <c r="G13" i="22"/>
  <c r="G23" i="22"/>
  <c r="G39" i="22"/>
  <c r="G24" i="22"/>
  <c r="G18" i="22"/>
  <c r="G43" i="22"/>
  <c r="G14" i="22"/>
  <c r="G25" i="22"/>
  <c r="G17" i="22"/>
  <c r="G10" i="22"/>
  <c r="G6" i="22"/>
  <c r="M29" i="22"/>
  <c r="M17" i="22"/>
  <c r="M31" i="22"/>
  <c r="M19" i="22"/>
  <c r="M10" i="22"/>
  <c r="M44" i="22"/>
  <c r="M30" i="22"/>
  <c r="M18" i="22"/>
  <c r="M6" i="22"/>
  <c r="M43" i="22"/>
  <c r="M25" i="22"/>
  <c r="M13" i="22"/>
  <c r="M32" i="22"/>
  <c r="M11" i="22"/>
  <c r="M14" i="22"/>
  <c r="M39" i="22"/>
  <c r="M20" i="22"/>
  <c r="M9" i="22"/>
  <c r="M28" i="22"/>
  <c r="M24" i="22"/>
  <c r="M42" i="22"/>
  <c r="M34" i="22"/>
  <c r="M16" i="22"/>
  <c r="M7" i="22"/>
  <c r="M8" i="22"/>
  <c r="M23" i="22"/>
  <c r="M12" i="22"/>
  <c r="M41" i="22"/>
  <c r="M26" i="22"/>
  <c r="M46" i="22"/>
  <c r="M15" i="22"/>
  <c r="M40" i="22"/>
  <c r="M22" i="22"/>
  <c r="M21" i="22"/>
  <c r="M27" i="22"/>
  <c r="K40" i="22"/>
  <c r="K22" i="22"/>
  <c r="K9" i="22"/>
  <c r="K42" i="22"/>
  <c r="K24" i="22"/>
  <c r="K12" i="22"/>
  <c r="K41" i="22"/>
  <c r="K23" i="22"/>
  <c r="K11" i="22"/>
  <c r="K30" i="22"/>
  <c r="K18" i="22"/>
  <c r="K6" i="22"/>
  <c r="K43" i="22"/>
  <c r="K44" i="22"/>
  <c r="K29" i="22"/>
  <c r="K25" i="22"/>
  <c r="K10" i="22"/>
  <c r="K14" i="22"/>
  <c r="K28" i="22"/>
  <c r="K13" i="22"/>
  <c r="K39" i="22"/>
  <c r="K17" i="22"/>
  <c r="K31" i="22"/>
  <c r="K27" i="22"/>
  <c r="K8" i="22"/>
  <c r="K19" i="22"/>
  <c r="K26" i="22"/>
  <c r="K21" i="22"/>
  <c r="K32" i="22"/>
  <c r="K16" i="22"/>
  <c r="K34" i="22"/>
  <c r="K7" i="22"/>
  <c r="K46" i="22"/>
  <c r="K15" i="22"/>
  <c r="K20" i="22"/>
  <c r="M48" i="22"/>
  <c r="I46" i="22"/>
  <c r="I27" i="22"/>
  <c r="I15" i="22"/>
  <c r="I29" i="22"/>
  <c r="I17" i="22"/>
  <c r="I28" i="22"/>
  <c r="I16" i="22"/>
  <c r="I41" i="22"/>
  <c r="I23" i="22"/>
  <c r="I11" i="22"/>
  <c r="I30" i="22"/>
  <c r="I40" i="22"/>
  <c r="I22" i="22"/>
  <c r="I44" i="22"/>
  <c r="I18" i="22"/>
  <c r="I25" i="22"/>
  <c r="I43" i="22"/>
  <c r="I14" i="22"/>
  <c r="I9" i="22"/>
  <c r="I24" i="22"/>
  <c r="I39" i="22"/>
  <c r="I20" i="22"/>
  <c r="I21" i="22"/>
  <c r="I32" i="22"/>
  <c r="I6" i="22"/>
  <c r="I42" i="22"/>
  <c r="I31" i="22"/>
  <c r="I8" i="22"/>
  <c r="I12" i="22"/>
  <c r="I19" i="22"/>
  <c r="I34" i="22"/>
  <c r="I26" i="22"/>
  <c r="I7" i="22"/>
  <c r="I10" i="22"/>
  <c r="I13" i="22"/>
  <c r="E43" i="22"/>
  <c r="E25" i="22"/>
  <c r="E13" i="22"/>
  <c r="E46" i="22"/>
  <c r="E27" i="22"/>
  <c r="E15" i="22"/>
  <c r="E44" i="22"/>
  <c r="E26" i="22"/>
  <c r="E14" i="22"/>
  <c r="E39" i="22"/>
  <c r="E21" i="22"/>
  <c r="E8" i="22"/>
  <c r="E28" i="22"/>
  <c r="E30" i="22"/>
  <c r="E19" i="22"/>
  <c r="E7" i="22"/>
  <c r="E40" i="22"/>
  <c r="E22" i="22"/>
  <c r="E9" i="22"/>
  <c r="E32" i="22"/>
  <c r="E29" i="22"/>
  <c r="E18" i="22"/>
  <c r="E10" i="22"/>
  <c r="E24" i="22"/>
  <c r="E6" i="22"/>
  <c r="E42" i="22"/>
  <c r="E20" i="22"/>
  <c r="E16" i="22"/>
  <c r="E41" i="22"/>
  <c r="E31" i="22"/>
  <c r="E23" i="22"/>
  <c r="E12" i="22"/>
  <c r="E11" i="22"/>
  <c r="E17" i="22"/>
  <c r="E48" i="22"/>
  <c r="I48" i="22"/>
  <c r="G54" i="22" l="1"/>
  <c r="E54" i="22"/>
  <c r="M54" i="22"/>
  <c r="K54" i="22"/>
  <c r="I54" i="22"/>
  <c r="Q34" i="6" l="1"/>
  <c r="Q35" i="6"/>
  <c r="Q36" i="6"/>
  <c r="Q37" i="6"/>
  <c r="Q38" i="6"/>
  <c r="Q39" i="6"/>
  <c r="Q33" i="6"/>
  <c r="L34" i="7" l="1"/>
  <c r="H5" i="6" l="1"/>
  <c r="G9" i="6"/>
  <c r="G10" i="6"/>
  <c r="G11" i="6"/>
  <c r="G13" i="6"/>
  <c r="G14" i="6"/>
  <c r="G15" i="6"/>
  <c r="G16" i="6"/>
  <c r="G17" i="6"/>
  <c r="G19" i="6"/>
  <c r="G20" i="6"/>
  <c r="G23" i="6"/>
  <c r="G5" i="6"/>
  <c r="I6" i="6"/>
  <c r="I7" i="6"/>
  <c r="I8" i="6"/>
  <c r="I9" i="6"/>
  <c r="I10" i="6"/>
  <c r="I11" i="6"/>
  <c r="I12" i="6"/>
  <c r="I13" i="6"/>
  <c r="I14" i="6"/>
  <c r="I15" i="6"/>
  <c r="I16" i="6"/>
  <c r="I17" i="6"/>
  <c r="I19" i="6"/>
  <c r="I20" i="6"/>
  <c r="I21" i="6"/>
  <c r="I22" i="6"/>
  <c r="I23" i="6"/>
  <c r="I5" i="6"/>
  <c r="H6" i="6"/>
  <c r="H7" i="6"/>
  <c r="H8" i="6"/>
  <c r="H9" i="6"/>
  <c r="H10" i="6"/>
  <c r="H11" i="6"/>
  <c r="H12" i="6"/>
  <c r="H13" i="6"/>
  <c r="H14" i="6"/>
  <c r="H15" i="6"/>
  <c r="H16" i="6"/>
  <c r="H17" i="6"/>
  <c r="H19" i="6"/>
  <c r="H20" i="6"/>
  <c r="H21" i="6"/>
  <c r="H22" i="6"/>
  <c r="H23" i="6"/>
  <c r="D18" i="6" l="1"/>
  <c r="D5" i="6"/>
  <c r="D6" i="6"/>
  <c r="F15" i="4"/>
  <c r="F14" i="4"/>
  <c r="F16" i="4" l="1"/>
  <c r="M39" i="6"/>
  <c r="C36" i="13" l="1"/>
  <c r="F36" i="13"/>
  <c r="L35" i="12"/>
  <c r="K35" i="12"/>
  <c r="J35" i="12"/>
  <c r="I35" i="12"/>
  <c r="C38" i="13" l="1"/>
  <c r="F38" i="13"/>
  <c r="I38" i="12"/>
  <c r="I48" i="12" s="1"/>
  <c r="J38" i="12"/>
  <c r="K38" i="12"/>
  <c r="L38" i="12"/>
  <c r="L48" i="12" s="1"/>
  <c r="D15" i="13" l="1"/>
  <c r="D16" i="13"/>
  <c r="D17" i="13"/>
  <c r="D18" i="13"/>
  <c r="G15" i="13"/>
  <c r="G16" i="13"/>
  <c r="G17" i="13"/>
  <c r="G18" i="13"/>
  <c r="G35" i="13"/>
  <c r="D35" i="13"/>
  <c r="G26" i="13"/>
  <c r="G25" i="13"/>
  <c r="G24" i="13"/>
  <c r="D26" i="13"/>
  <c r="D24" i="13"/>
  <c r="D25" i="13"/>
  <c r="G21" i="13"/>
  <c r="G20" i="13"/>
  <c r="G14" i="13"/>
  <c r="G19" i="13"/>
  <c r="G22" i="13"/>
  <c r="D22" i="13"/>
  <c r="D21" i="13"/>
  <c r="D20" i="13"/>
  <c r="D19" i="13"/>
  <c r="D14" i="13"/>
  <c r="K48" i="12"/>
  <c r="K989" i="12" s="1"/>
  <c r="J48" i="12"/>
  <c r="J989" i="12" s="1"/>
  <c r="G7" i="13"/>
  <c r="G31" i="13"/>
  <c r="D7" i="13"/>
  <c r="D31" i="13"/>
  <c r="L989" i="12"/>
  <c r="G27" i="13"/>
  <c r="G23" i="13"/>
  <c r="D23" i="13"/>
  <c r="D27" i="13"/>
  <c r="D12" i="13"/>
  <c r="D11" i="13"/>
  <c r="D6" i="13"/>
  <c r="D34" i="13"/>
  <c r="D33" i="13"/>
  <c r="D32" i="13"/>
  <c r="D30" i="13"/>
  <c r="D29" i="13"/>
  <c r="D28" i="13"/>
  <c r="D13" i="13"/>
  <c r="G34" i="13"/>
  <c r="G33" i="13"/>
  <c r="G32" i="13"/>
  <c r="G30" i="13"/>
  <c r="G29" i="13"/>
  <c r="G28" i="13"/>
  <c r="G6" i="13"/>
  <c r="G13" i="13"/>
  <c r="G12" i="13"/>
  <c r="G11" i="13"/>
  <c r="G38" i="13"/>
  <c r="L13" i="7"/>
  <c r="C42" i="4"/>
  <c r="J25" i="4"/>
  <c r="L9" i="7"/>
  <c r="L14" i="7"/>
  <c r="L19" i="7"/>
  <c r="N34" i="6"/>
  <c r="G15" i="4"/>
  <c r="D42" i="4"/>
  <c r="D43" i="4" s="1"/>
  <c r="J24" i="4"/>
  <c r="K26" i="4"/>
  <c r="K24" i="4"/>
  <c r="L33" i="7" l="1"/>
  <c r="L35" i="7" s="1"/>
  <c r="K53" i="4"/>
  <c r="J52" i="4"/>
  <c r="F6" i="7"/>
  <c r="L15" i="7" s="1"/>
  <c r="F42" i="4"/>
  <c r="N33" i="6"/>
  <c r="N39" i="6"/>
  <c r="N38" i="6"/>
  <c r="N37" i="6"/>
  <c r="N36" i="6"/>
  <c r="N35" i="6"/>
  <c r="K25" i="4"/>
  <c r="K52" i="4"/>
  <c r="K54" i="4"/>
  <c r="J26" i="4"/>
  <c r="M33" i="7" l="1"/>
  <c r="M34" i="7"/>
  <c r="D7" i="7"/>
  <c r="L18" i="7" s="1"/>
  <c r="L8" i="7"/>
  <c r="F5" i="7"/>
  <c r="F7" i="7" s="1"/>
  <c r="L20" i="7" s="1"/>
  <c r="L40" i="7"/>
  <c r="F43" i="4"/>
  <c r="J53" i="4"/>
  <c r="G16" i="4"/>
  <c r="G14" i="4"/>
  <c r="F33" i="7"/>
  <c r="L45" i="7"/>
  <c r="E25" i="6"/>
  <c r="E7" i="5"/>
  <c r="G42" i="4"/>
  <c r="J54" i="4"/>
  <c r="F20" i="6" l="1"/>
  <c r="F18" i="6"/>
  <c r="F44" i="4"/>
  <c r="G44" i="4" s="1"/>
  <c r="G43" i="4"/>
  <c r="M18" i="7"/>
  <c r="F14" i="6"/>
  <c r="I25" i="6"/>
  <c r="F22" i="6"/>
  <c r="F19" i="6"/>
  <c r="F15" i="6"/>
  <c r="F21" i="6"/>
  <c r="F5" i="6"/>
  <c r="F6" i="6"/>
  <c r="F9" i="6"/>
  <c r="F7" i="6"/>
  <c r="F10" i="6"/>
  <c r="F23" i="6"/>
  <c r="F11" i="6"/>
  <c r="F12" i="6"/>
  <c r="F13" i="6"/>
  <c r="F16" i="6"/>
  <c r="F17" i="6"/>
  <c r="F8" i="6"/>
  <c r="F25" i="6" l="1"/>
  <c r="G33" i="7" l="1"/>
  <c r="M19" i="7"/>
  <c r="G7" i="7"/>
  <c r="L10" i="7"/>
  <c r="M8" i="7" s="1"/>
  <c r="G5" i="7" l="1"/>
  <c r="G6" i="7"/>
  <c r="M14" i="7"/>
  <c r="M13" i="7"/>
  <c r="M9" i="7"/>
  <c r="G25" i="6"/>
  <c r="D9" i="6"/>
  <c r="D13" i="6"/>
  <c r="D14" i="6" l="1"/>
  <c r="D8" i="6"/>
  <c r="D12" i="6"/>
  <c r="D17" i="6"/>
  <c r="D21" i="6"/>
  <c r="D10" i="6"/>
  <c r="D11" i="6"/>
  <c r="H25" i="6"/>
  <c r="D23" i="6"/>
  <c r="D15" i="6"/>
  <c r="D16" i="6"/>
  <c r="D22" i="6"/>
  <c r="D7" i="6"/>
  <c r="D19" i="6"/>
  <c r="D20" i="6"/>
  <c r="D25" i="6" l="1"/>
  <c r="L39" i="7" l="1"/>
  <c r="L41" i="7" s="1"/>
  <c r="M40" i="7" s="1"/>
  <c r="F34" i="7"/>
  <c r="G34" i="7" s="1"/>
  <c r="D35" i="7"/>
  <c r="M39" i="7" l="1"/>
  <c r="F35" i="7"/>
  <c r="G35" i="7" s="1"/>
  <c r="L44" i="7"/>
  <c r="L46" i="7" l="1"/>
  <c r="M45" i="7" s="1"/>
  <c r="M44" i="7" l="1"/>
</calcChain>
</file>

<file path=xl/sharedStrings.xml><?xml version="1.0" encoding="utf-8"?>
<sst xmlns="http://schemas.openxmlformats.org/spreadsheetml/2006/main" count="4128" uniqueCount="824">
  <si>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</si>
  <si>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</si>
  <si>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</si>
  <si>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</si>
  <si>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</si>
  <si>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</si>
  <si>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</si>
  <si>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</si>
  <si>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</si>
  <si>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</si>
  <si>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</si>
  <si>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</si>
  <si>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</si>
  <si>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</si>
  <si>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</si>
  <si>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</si>
  <si>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</si>
  <si>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</si>
  <si>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</si>
  <si>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</si>
  <si>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</si>
  <si>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</si>
  <si>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</si>
  <si>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</si>
  <si>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</si>
  <si>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</si>
  <si>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</si>
  <si>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</si>
  <si>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</si>
  <si>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</si>
  <si>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</si>
  <si>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</si>
  <si>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</si>
  <si>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</si>
  <si>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</si>
  <si>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</si>
  <si>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</si>
  <si>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</si>
  <si>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</si>
  <si>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</si>
  <si>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</si>
  <si>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% Part.</t>
  </si>
  <si>
    <t>% Variación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</si>
  <si>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</si>
  <si>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</si>
  <si>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</si>
  <si>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</si>
  <si>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</si>
  <si>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</si>
  <si>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</si>
  <si>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</si>
  <si>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</si>
  <si>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</si>
  <si>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</si>
  <si>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</si>
  <si>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</si>
  <si>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</si>
  <si>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</si>
  <si>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</si>
  <si>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</si>
  <si>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</si>
  <si>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</si>
  <si>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</si>
  <si>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</si>
  <si>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</si>
  <si>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</si>
  <si>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</si>
  <si>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</si>
  <si>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</si>
  <si>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</si>
  <si>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</si>
  <si>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</si>
  <si>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</si>
  <si>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</si>
  <si>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</si>
  <si>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</si>
  <si>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%</t>
  </si>
  <si>
    <t>Valor Efectivo 2024</t>
  </si>
  <si>
    <t>Promedio Diario 2024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</si>
  <si>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</si>
  <si>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</si>
  <si>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</si>
  <si>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</si>
  <si>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</si>
  <si>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</si>
  <si>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</si>
  <si>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</si>
  <si>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#.ACC</t>
  </si>
  <si>
    <t>V.NOMINAL</t>
  </si>
  <si>
    <t xml:space="preserve"> V.EFECTIVO</t>
  </si>
  <si>
    <t>TRN</t>
  </si>
  <si>
    <t>COTIZACIONES OFICIALES*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</si>
  <si>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</si>
  <si>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</si>
  <si>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</si>
  <si>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</si>
  <si>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</si>
  <si>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</si>
  <si>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</si>
  <si>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</si>
  <si>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</si>
  <si>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</si>
  <si>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</si>
  <si>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</si>
  <si>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</si>
  <si>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</si>
  <si>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</si>
  <si>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</si>
  <si>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</si>
  <si>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</si>
  <si>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</si>
  <si>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</si>
  <si>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</si>
  <si>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BONO ACTA RESOLUTIVA 002-2021 - JUBILADO</t>
  </si>
  <si>
    <t>BONO ACTA RESOLUTIVA 002-2022 -JUBILADOS</t>
  </si>
  <si>
    <t>NOTA DE CREDITO</t>
  </si>
  <si>
    <t>OBLIGACIONES SPLIT-UP TIPO 2</t>
  </si>
  <si>
    <t>VALOR NOMINAL</t>
  </si>
  <si>
    <t>VALOR EFECTIVO</t>
  </si>
  <si>
    <t>Renta Variable</t>
  </si>
  <si>
    <t>Renta Fija</t>
  </si>
  <si>
    <t>TOTALES</t>
  </si>
  <si>
    <t>AVAL BANCARIO</t>
  </si>
  <si>
    <t>BONO RESOLUCION CDF-2023-0001</t>
  </si>
  <si>
    <t>BONO RESOLUCION CDF-2023-0001 JUBILADOS</t>
  </si>
  <si>
    <t>CERT. DEPOSITO A PLAZO</t>
  </si>
  <si>
    <t>CERT. INVERSION DESMATERIALIZADO</t>
  </si>
  <si>
    <t>CERT.TESORERIA NACIONAL</t>
  </si>
  <si>
    <t>CERTIFICADO DE INVERSION</t>
  </si>
  <si>
    <t>NOTA DE CREDITO ISD</t>
  </si>
  <si>
    <t>OBLIGACIONES</t>
  </si>
  <si>
    <t>PAPEL COMERCIAL CERO CUPON</t>
  </si>
  <si>
    <t>POLIZAS DE ACUMULACION</t>
  </si>
  <si>
    <t>VALORES TITULARIZACION CREDITICIA</t>
  </si>
  <si>
    <t>TOTAL DE RENTA FIJA</t>
  </si>
  <si>
    <t>CASAS DE VALORES</t>
  </si>
  <si>
    <t>Volumen
Total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</si>
  <si>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</si>
  <si>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</si>
  <si>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</si>
  <si>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</si>
  <si>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</si>
  <si>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</si>
  <si>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</si>
  <si>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</si>
  <si>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</si>
  <si>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</si>
  <si>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</si>
  <si>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</si>
  <si>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</si>
  <si>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</si>
  <si>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</si>
  <si>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</si>
  <si>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Equity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</si>
  <si>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</si>
  <si>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</si>
  <si>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</si>
  <si>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</si>
  <si>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</si>
  <si>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</si>
  <si>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</si>
  <si>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</si>
  <si>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</si>
  <si>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</si>
  <si>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</si>
  <si>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</si>
  <si>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</si>
  <si>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</si>
  <si>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</si>
  <si>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</si>
  <si>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</si>
  <si>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</si>
  <si>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</si>
  <si>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</si>
  <si>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Central del Ecuador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</si>
  <si>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</si>
  <si>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</si>
  <si>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</si>
  <si>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</si>
  <si>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</si>
  <si>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</si>
  <si>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</si>
  <si>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</si>
  <si>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</si>
  <si>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</si>
  <si>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ACCIONES</t>
  </si>
  <si>
    <t>CUOTA DE PARTICIPACION</t>
  </si>
  <si>
    <t>BANCO DEL PACIFICO S.A.</t>
  </si>
  <si>
    <t>$</t>
  </si>
  <si>
    <t>(1)</t>
  </si>
  <si>
    <t>BANCO GENERAL RUMIÑAHUI S.A.</t>
  </si>
  <si>
    <t>359 D</t>
  </si>
  <si>
    <t>BANCO GUAYAQUIL S.A.</t>
  </si>
  <si>
    <t>272 D</t>
  </si>
  <si>
    <t/>
  </si>
  <si>
    <t>MINISTERIO DE ECONOMÍA Y FINANZAS</t>
  </si>
  <si>
    <t>(2)</t>
  </si>
  <si>
    <t>181 D</t>
  </si>
  <si>
    <t>BANCO DE DESARROLLO DEL ECUADOR B.P.</t>
  </si>
  <si>
    <t>91 D</t>
  </si>
  <si>
    <t>182 D</t>
  </si>
  <si>
    <t>BANCO DE LA PRODUCCION S.A PRODUBANCO</t>
  </si>
  <si>
    <t>210 D</t>
  </si>
  <si>
    <t>31 D</t>
  </si>
  <si>
    <t>180 D</t>
  </si>
  <si>
    <t>30 D</t>
  </si>
  <si>
    <t>BANCO BOLIVARIANO C.A.</t>
  </si>
  <si>
    <t>BANCO PICHINCHA C.A.</t>
  </si>
  <si>
    <t>358 D</t>
  </si>
  <si>
    <t>357 D</t>
  </si>
  <si>
    <t>90 D</t>
  </si>
  <si>
    <t>BANECUADOR B.P.</t>
  </si>
  <si>
    <t>35 D</t>
  </si>
  <si>
    <t>CORPORACIÓN FINANCIERA NACIONAL B.P.</t>
  </si>
  <si>
    <t>BANCO DINERS CLUB DEL ECUADOR S.A.</t>
  </si>
  <si>
    <t>SERVICIO DE RENTAS INTERNAS</t>
  </si>
  <si>
    <t>EMPACADORA GRUPO GRANMAR S.A. EMPAGRAN</t>
  </si>
  <si>
    <t>ENVASES DEL LITORAL S.A.</t>
  </si>
  <si>
    <t>LA FABRIL S.A.</t>
  </si>
  <si>
    <t>MINUTOCORP S.A.</t>
  </si>
  <si>
    <t>NATLUK S.A.</t>
  </si>
  <si>
    <t>PLASTICOS DEL LITORAL PLASTLIT S.A</t>
  </si>
  <si>
    <t>SUPERDEPORTE S.A.</t>
  </si>
  <si>
    <t>TELCONET S.A.</t>
  </si>
  <si>
    <t>ARTES GRAFICAS SENEFELDER C.A.</t>
  </si>
  <si>
    <t>120 D</t>
  </si>
  <si>
    <t>356 D</t>
  </si>
  <si>
    <t>PROMOTORES INMOBILIARIOS PRONOBIS S.A.</t>
  </si>
  <si>
    <t>SURGALARE S.A.</t>
  </si>
  <si>
    <t>STARCARGO CIA. LTDA.</t>
  </si>
  <si>
    <t>CORPORACION FAVORITA C.A.</t>
  </si>
  <si>
    <t>INVERSANCARLOS S.A.</t>
  </si>
  <si>
    <t>Instituto de Seguridad Social de la Policía Nacional</t>
  </si>
  <si>
    <t>Notas del Tesoro</t>
  </si>
  <si>
    <t>TOTAL CUOTAS Y VALORES  DE PARTICIPACIÓN</t>
  </si>
  <si>
    <t>271 D</t>
  </si>
  <si>
    <t>ASISERVY S.A.</t>
  </si>
  <si>
    <t>Valor Efectivo 2025</t>
  </si>
  <si>
    <t>PAPEL COMERCIAL CON INTERES TIPO 1</t>
  </si>
  <si>
    <t>BANCO DE MACHALA S.A.</t>
  </si>
  <si>
    <t>CERVECERIA NACIONAL CN S.A.</t>
  </si>
  <si>
    <t>Promedio Diario 2025</t>
  </si>
  <si>
    <t>BONO CDF-RES-2025-001</t>
  </si>
  <si>
    <t>365 D</t>
  </si>
  <si>
    <t>NOTAS DEL TESORO</t>
  </si>
  <si>
    <t>CARVAGU S.A.</t>
  </si>
  <si>
    <t>1096 D</t>
  </si>
  <si>
    <t>319 D</t>
  </si>
  <si>
    <t>364 D</t>
  </si>
  <si>
    <t>160 D</t>
  </si>
  <si>
    <t>175 D</t>
  </si>
  <si>
    <t>300 D</t>
  </si>
  <si>
    <t>185 D</t>
  </si>
  <si>
    <t>SOCIEDAD INDUSTRIAL GANADERA ELORDEÑO S.A.</t>
  </si>
  <si>
    <t>BONO CDF-RES-2025-001 JUBILADOS</t>
  </si>
  <si>
    <t>1074 D</t>
  </si>
  <si>
    <t>273 D</t>
  </si>
  <si>
    <t>CARTIMEX S. A.</t>
  </si>
  <si>
    <t>1064 D</t>
  </si>
  <si>
    <t>IMPORT GREEN POWER TECHNOLOGY, EQUIPMENT &amp; MACHINERY ITEM S.A.</t>
  </si>
  <si>
    <t>1826 D</t>
  </si>
  <si>
    <t>1082 D</t>
  </si>
  <si>
    <t>1088 D</t>
  </si>
  <si>
    <t>70 D</t>
  </si>
  <si>
    <t>FIDEICOMISO TITULARIZACIÓN OMNI HOSPITAL</t>
  </si>
  <si>
    <t>BEVERAGE BRAND &amp; PATENTS COMPANY BBPC S.A</t>
  </si>
  <si>
    <t>BONO ACTA RESOLUTIVA 002-2022</t>
  </si>
  <si>
    <t>1014 D</t>
  </si>
  <si>
    <t>1790 D</t>
  </si>
  <si>
    <t>32 D</t>
  </si>
  <si>
    <t>BANCO INTERNACIONAL S. A.</t>
  </si>
  <si>
    <t>119 D</t>
  </si>
  <si>
    <t>1095 D</t>
  </si>
  <si>
    <t>GREEN ENERGY CONSTRUCTIONS &amp; INTEGRATION C&amp;I S.A</t>
  </si>
  <si>
    <t>CORPORACION EL ROSADO S.A.</t>
  </si>
  <si>
    <t>1825 D</t>
  </si>
  <si>
    <t>1369 D</t>
  </si>
  <si>
    <t>FUROIANI OBRAS Y PROYECTOS S. A.</t>
  </si>
  <si>
    <t>224 D</t>
  </si>
  <si>
    <t>REPORTO - ACCIONES</t>
  </si>
  <si>
    <t>133 D</t>
  </si>
  <si>
    <t>176 D</t>
  </si>
  <si>
    <t>166 D</t>
  </si>
  <si>
    <t>80 D</t>
  </si>
  <si>
    <t>1089 D</t>
  </si>
  <si>
    <t>1461 D</t>
  </si>
  <si>
    <t>1357 D</t>
  </si>
  <si>
    <t>730 D</t>
  </si>
  <si>
    <t>279 D</t>
  </si>
  <si>
    <t>189 D</t>
  </si>
  <si>
    <t>1545 D</t>
  </si>
  <si>
    <t>1454 D</t>
  </si>
  <si>
    <t>1181 D</t>
  </si>
  <si>
    <t>85 D</t>
  </si>
  <si>
    <t>1533 D</t>
  </si>
  <si>
    <t>549 D</t>
  </si>
  <si>
    <t>92 D</t>
  </si>
  <si>
    <t>2191 D</t>
  </si>
  <si>
    <t>1918 D</t>
  </si>
  <si>
    <t>302 D</t>
  </si>
  <si>
    <t>GALARMOBIL S.A.</t>
  </si>
  <si>
    <t>135 D</t>
  </si>
  <si>
    <t>HOLCIM ECUADOR S.A.</t>
  </si>
  <si>
    <t>344 D</t>
  </si>
  <si>
    <t>157 D</t>
  </si>
  <si>
    <t>BONO ACTA RESOLUTIVA 002-2021</t>
  </si>
  <si>
    <t>1491 D</t>
  </si>
  <si>
    <t>1450 D</t>
  </si>
  <si>
    <t>1736 D</t>
  </si>
  <si>
    <t>1000 D</t>
  </si>
  <si>
    <t>1701 D</t>
  </si>
  <si>
    <t>1034 D</t>
  </si>
  <si>
    <t>228 D</t>
  </si>
  <si>
    <t>2185 D</t>
  </si>
  <si>
    <t>1075 D</t>
  </si>
  <si>
    <t>1538 D</t>
  </si>
  <si>
    <t>1394 D</t>
  </si>
  <si>
    <t>699 D</t>
  </si>
  <si>
    <t>BONO DEL ESTADOCDF-RES-2024-0004</t>
  </si>
  <si>
    <t>1041 D</t>
  </si>
  <si>
    <t>BANCO COOPNACIONAL S.A.</t>
  </si>
  <si>
    <t>96 D</t>
  </si>
  <si>
    <t>123 D</t>
  </si>
  <si>
    <t>196 D</t>
  </si>
  <si>
    <t>154 D</t>
  </si>
  <si>
    <t>150 D</t>
  </si>
  <si>
    <t>209 D</t>
  </si>
  <si>
    <t>98 D</t>
  </si>
  <si>
    <t>1081 D</t>
  </si>
  <si>
    <t>1078 D</t>
  </si>
  <si>
    <t>579 D</t>
  </si>
  <si>
    <t>671 D</t>
  </si>
  <si>
    <t>726 D</t>
  </si>
  <si>
    <t>DREAMPACK ECUADOR S.A.</t>
  </si>
  <si>
    <t>1456 D</t>
  </si>
  <si>
    <t>1455 D</t>
  </si>
  <si>
    <t>1047 D</t>
  </si>
  <si>
    <t>INDUSTRIAS OMEGA C.A.</t>
  </si>
  <si>
    <t>525 D</t>
  </si>
  <si>
    <t>913 D</t>
  </si>
  <si>
    <t>577 D</t>
  </si>
  <si>
    <t>1776 D</t>
  </si>
  <si>
    <t>TUVAL S.A.</t>
  </si>
  <si>
    <t>COMPUTADORES Y EQUIPOS COMPUEQUIP DOS S.A.</t>
  </si>
  <si>
    <t>CULTIVO Y EXPORTACIÓN ACUÍCOLA CEAEXPORT S.A.</t>
  </si>
  <si>
    <t>1554 D</t>
  </si>
  <si>
    <t>1004 D</t>
  </si>
  <si>
    <t>822 D</t>
  </si>
  <si>
    <t>727 D</t>
  </si>
  <si>
    <t>87 D</t>
  </si>
  <si>
    <t>886 D</t>
  </si>
  <si>
    <t>1448 D</t>
  </si>
  <si>
    <t>1267 D</t>
  </si>
  <si>
    <t>1794 D</t>
  </si>
  <si>
    <t>165 D</t>
  </si>
  <si>
    <t>330 D</t>
  </si>
  <si>
    <t>287 D</t>
  </si>
  <si>
    <t>220 D</t>
  </si>
  <si>
    <t>310 D</t>
  </si>
  <si>
    <t>164 D</t>
  </si>
  <si>
    <t>124 D</t>
  </si>
  <si>
    <t>195 D</t>
  </si>
  <si>
    <t>FIDEICOMISO DE TITULARIZACIÓN PRIMERA EMISIÓN DE FLUJOS FUTUROS LACOSTA COUNTRY CLUB</t>
  </si>
  <si>
    <t>FONDO DE INVERSIÓN COTIZADO FIDUCIA ETF</t>
  </si>
  <si>
    <t>Andes Capital Casa de Valores Andescapital S.A.</t>
  </si>
  <si>
    <t>65 D</t>
  </si>
  <si>
    <t>1464 D</t>
  </si>
  <si>
    <t>1823 D</t>
  </si>
  <si>
    <t>1665 D</t>
  </si>
  <si>
    <t>1798 D</t>
  </si>
  <si>
    <t>1824 D</t>
  </si>
  <si>
    <t>1699 D</t>
  </si>
  <si>
    <t>1648 D</t>
  </si>
  <si>
    <t>930 D</t>
  </si>
  <si>
    <t>1811 D</t>
  </si>
  <si>
    <t>187 D</t>
  </si>
  <si>
    <t>203 D</t>
  </si>
  <si>
    <t>2521 D</t>
  </si>
  <si>
    <t>2136 D</t>
  </si>
  <si>
    <t>2554 D</t>
  </si>
  <si>
    <t>1792 D</t>
  </si>
  <si>
    <t>721 D</t>
  </si>
  <si>
    <t>1694 D</t>
  </si>
  <si>
    <t>1457 D</t>
  </si>
  <si>
    <t>1048 D</t>
  </si>
  <si>
    <t>1309 D</t>
  </si>
  <si>
    <t>BONO DEL ESTADO CDF-RES-2024-0004 JUBILA</t>
  </si>
  <si>
    <t>1371 D</t>
  </si>
  <si>
    <t>1548 D</t>
  </si>
  <si>
    <t>836 D</t>
  </si>
  <si>
    <t>991 D</t>
  </si>
  <si>
    <t>831 D</t>
  </si>
  <si>
    <t>299 D</t>
  </si>
  <si>
    <t>1541 D</t>
  </si>
  <si>
    <t>1493 D</t>
  </si>
  <si>
    <t>1399 D</t>
  </si>
  <si>
    <t>125 D</t>
  </si>
  <si>
    <t>193 D</t>
  </si>
  <si>
    <t>211 D</t>
  </si>
  <si>
    <t>126 D</t>
  </si>
  <si>
    <t>73 D</t>
  </si>
  <si>
    <t>99 D</t>
  </si>
  <si>
    <t>145 D</t>
  </si>
  <si>
    <t>1046 D</t>
  </si>
  <si>
    <t>956 D</t>
  </si>
  <si>
    <t>728 D</t>
  </si>
  <si>
    <t>BABY’S S.A</t>
  </si>
  <si>
    <t>910 D</t>
  </si>
  <si>
    <t>1791 D</t>
  </si>
  <si>
    <t>1092 D</t>
  </si>
  <si>
    <t>ECUAHIELO S.A.</t>
  </si>
  <si>
    <t>1449 D</t>
  </si>
  <si>
    <t>1447 D</t>
  </si>
  <si>
    <t>1793 D</t>
  </si>
  <si>
    <t>1049 D</t>
  </si>
  <si>
    <t>1063 D</t>
  </si>
  <si>
    <t>896 D</t>
  </si>
  <si>
    <t>1360 D</t>
  </si>
  <si>
    <t>IMPORTADORA INDUSTRIAL AGRICOLA DEL MONTE SOCIEDAD ANONIMA INMONTE</t>
  </si>
  <si>
    <t>323 D</t>
  </si>
  <si>
    <t>PETROLEOS DE LOS RIOS PETROLRIOS C.A.</t>
  </si>
  <si>
    <t>567 D</t>
  </si>
  <si>
    <t>409 D</t>
  </si>
  <si>
    <t>813 D</t>
  </si>
  <si>
    <t>904 D</t>
  </si>
  <si>
    <t>1616 D</t>
  </si>
  <si>
    <t>684 D</t>
  </si>
  <si>
    <t>139 D</t>
  </si>
  <si>
    <t>1704 D</t>
  </si>
  <si>
    <t>580 D</t>
  </si>
  <si>
    <t>490 D</t>
  </si>
  <si>
    <t>394 D</t>
  </si>
  <si>
    <t>29 D</t>
  </si>
  <si>
    <t>448 D</t>
  </si>
  <si>
    <t>1702 D</t>
  </si>
  <si>
    <t>FRESTO FOODS S.A</t>
  </si>
  <si>
    <t>1526 D</t>
  </si>
  <si>
    <t>400 D</t>
  </si>
  <si>
    <t>304 D</t>
  </si>
  <si>
    <t>216 D</t>
  </si>
  <si>
    <t>225 D</t>
  </si>
  <si>
    <t>497 D</t>
  </si>
  <si>
    <t>528 D</t>
  </si>
  <si>
    <t>342 D</t>
  </si>
  <si>
    <t>NUPORCA NÚCLEOS PORCINOS DEL ECUADOR C.A.</t>
  </si>
  <si>
    <t>1459 D</t>
  </si>
  <si>
    <t>1805 D</t>
  </si>
  <si>
    <t>984 D</t>
  </si>
  <si>
    <t>893 D</t>
  </si>
  <si>
    <t>43 D</t>
  </si>
  <si>
    <t>132 D</t>
  </si>
  <si>
    <t>111 D</t>
  </si>
  <si>
    <t>DISTRIBUIDORA COMERCIAL DEL NORTE TRICOMNOR S.A</t>
  </si>
  <si>
    <t>33 D</t>
  </si>
  <si>
    <t>FISA FUNDICIONES INDUSTRIALES S.A</t>
  </si>
  <si>
    <t>301 D</t>
  </si>
  <si>
    <t>168 D</t>
  </si>
  <si>
    <t>28 D</t>
  </si>
  <si>
    <t>14 D</t>
  </si>
  <si>
    <t>116 D</t>
  </si>
  <si>
    <t>100 D</t>
  </si>
  <si>
    <t>173 D</t>
  </si>
  <si>
    <t>94 D</t>
  </si>
  <si>
    <t>230 D</t>
  </si>
  <si>
    <t>227 D</t>
  </si>
  <si>
    <t>159 D</t>
  </si>
  <si>
    <t>146 D</t>
  </si>
  <si>
    <t>280 D</t>
  </si>
  <si>
    <t>134 D</t>
  </si>
  <si>
    <t>CUOTAS Y VALORES  DE PARTICIPACIÓN</t>
  </si>
  <si>
    <t>TECAFORTUNA S.A.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</si>
  <si>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al mes de Octubre 2025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</si>
  <si>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 Enero - Octubre 2025</t>
    </r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</si>
  <si>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Octubre de 2025 - No. 361</t>
    </r>
  </si>
  <si>
    <t>EN OCTUBRE DE 2025</t>
  </si>
  <si>
    <t>El monto tranzado en la BVG en el mes de Octubre fue de US$ 778,5 millones, mientras que a nivel nacional  el monto negociado fue de US$ 1.726,9 millones
La participación de la BVG en valores efectivos en el monto nacional es del 45.1%
Por tipo de Renta a Nivel Nacional, la renta variable alcanzó US$ 5,7 millones que representa el 0.3% mientras que en renta fija se cerró US$ 1.721,2 millones que representa el 99.7% del total negociado.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</si>
  <si>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A Octubre de 2025 - No. 361</t>
    </r>
  </si>
  <si>
    <t>En  el período Enero-Octubre  de 2025, el monto transado en BVG es de US$ 7000,8 millones mostrando un  crecimiento del 21,5% respecto al mismo período del año 2024.
Las negociaciones por sector de emisión, en papeles del sector privado se negociaron US$ 2523,2 millones que representa el 36,0% del total transado frente a US$ 4477,6 millones en papeles del sector público que tienen una participación del 64,0%. Los papeles del sector privado muestran un incremento del 8,5% respecto al período anterior mientras los papeles emitidos por el sector público presentan un aumento del 30,3%.</t>
  </si>
  <si>
    <t>COMPORTAMIENTO COMPARATIVO ENERO-OCTUBRE 2025 VS 2024</t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</si>
  <si>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correspondientes a Enero - Octubre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</si>
  <si>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a Enero - Octubre 2025</t>
    </r>
  </si>
  <si>
    <t>BOLETÍN MENSUAL DE OPERACIONES
OCTUBRE 2025</t>
  </si>
  <si>
    <t>82 D</t>
  </si>
  <si>
    <t>37 D</t>
  </si>
  <si>
    <t>107 D</t>
  </si>
  <si>
    <t>171 D</t>
  </si>
  <si>
    <t>172 D</t>
  </si>
  <si>
    <t>2138 D</t>
  </si>
  <si>
    <t>553 D</t>
  </si>
  <si>
    <t>2028 D</t>
  </si>
  <si>
    <t>1520 D</t>
  </si>
  <si>
    <t>2251 D</t>
  </si>
  <si>
    <t>1286 D</t>
  </si>
  <si>
    <t>1271 D</t>
  </si>
  <si>
    <t>1779 D</t>
  </si>
  <si>
    <t>1777 D</t>
  </si>
  <si>
    <t>1055 D</t>
  </si>
  <si>
    <t>1618 D</t>
  </si>
  <si>
    <t>1671 D</t>
  </si>
  <si>
    <t>1786 D</t>
  </si>
  <si>
    <t>1673 D</t>
  </si>
  <si>
    <t>1672 D</t>
  </si>
  <si>
    <t>1097 D</t>
  </si>
  <si>
    <t>1640 D</t>
  </si>
  <si>
    <t>1623 D</t>
  </si>
  <si>
    <t>936 D</t>
  </si>
  <si>
    <t>1090 D</t>
  </si>
  <si>
    <t>915 D</t>
  </si>
  <si>
    <t>1785 D</t>
  </si>
  <si>
    <t>1784 D</t>
  </si>
  <si>
    <t>1679 D</t>
  </si>
  <si>
    <t>1070 D</t>
  </si>
  <si>
    <t>1069 D</t>
  </si>
  <si>
    <t>1060 D</t>
  </si>
  <si>
    <t>1056 D</t>
  </si>
  <si>
    <t>972 D</t>
  </si>
  <si>
    <t>941 D</t>
  </si>
  <si>
    <t>888 D</t>
  </si>
  <si>
    <t>1071 D</t>
  </si>
  <si>
    <t>1062 D</t>
  </si>
  <si>
    <t>1053 D</t>
  </si>
  <si>
    <t>995 D</t>
  </si>
  <si>
    <t>914 D</t>
  </si>
  <si>
    <t>902 D</t>
  </si>
  <si>
    <t>1783 D</t>
  </si>
  <si>
    <t>1800 D</t>
  </si>
  <si>
    <t>1801 D</t>
  </si>
  <si>
    <t>897 D</t>
  </si>
  <si>
    <t>1688 D</t>
  </si>
  <si>
    <t>1687 D</t>
  </si>
  <si>
    <t>1675 D</t>
  </si>
  <si>
    <t>1614 D</t>
  </si>
  <si>
    <t>1615 D</t>
  </si>
  <si>
    <t>1667 D</t>
  </si>
  <si>
    <t>1804 D</t>
  </si>
  <si>
    <t>1664 D</t>
  </si>
  <si>
    <t>1806 D</t>
  </si>
  <si>
    <t>909 D</t>
  </si>
  <si>
    <t>2873 D</t>
  </si>
  <si>
    <t>2529 D</t>
  </si>
  <si>
    <t>2517 D</t>
  </si>
  <si>
    <t>2509 D</t>
  </si>
  <si>
    <t>2523 D</t>
  </si>
  <si>
    <t>2520 D</t>
  </si>
  <si>
    <t>2151 D</t>
  </si>
  <si>
    <t>2170 D</t>
  </si>
  <si>
    <t>2169 D</t>
  </si>
  <si>
    <t>2168 D</t>
  </si>
  <si>
    <t>2536 D</t>
  </si>
  <si>
    <t>2518 D</t>
  </si>
  <si>
    <t>2506 D</t>
  </si>
  <si>
    <t>2135 D</t>
  </si>
  <si>
    <t>1650 D</t>
  </si>
  <si>
    <t>1656 D</t>
  </si>
  <si>
    <t>1669 D</t>
  </si>
  <si>
    <t>2164 D</t>
  </si>
  <si>
    <t>2159 D</t>
  </si>
  <si>
    <t>1426 D</t>
  </si>
  <si>
    <t>2530 D</t>
  </si>
  <si>
    <t>2526 D</t>
  </si>
  <si>
    <t>2522 D</t>
  </si>
  <si>
    <t>2514 D</t>
  </si>
  <si>
    <t>2510 D</t>
  </si>
  <si>
    <t>2029 D</t>
  </si>
  <si>
    <t>2479 D</t>
  </si>
  <si>
    <t>2890 D</t>
  </si>
  <si>
    <t>2254 D</t>
  </si>
  <si>
    <t>2253 D</t>
  </si>
  <si>
    <t>2604 D</t>
  </si>
  <si>
    <t>2228 D</t>
  </si>
  <si>
    <t>2227 D</t>
  </si>
  <si>
    <t>2225 D</t>
  </si>
  <si>
    <t>2242 D</t>
  </si>
  <si>
    <t>1769 D</t>
  </si>
  <si>
    <t>1518 D</t>
  </si>
  <si>
    <t>2231 D</t>
  </si>
  <si>
    <t>2613 D</t>
  </si>
  <si>
    <t>2519 D</t>
  </si>
  <si>
    <t>1511 D</t>
  </si>
  <si>
    <t>2848 D</t>
  </si>
  <si>
    <t>1686 D</t>
  </si>
  <si>
    <t>1482 D</t>
  </si>
  <si>
    <t>1474 D</t>
  </si>
  <si>
    <t>963 D</t>
  </si>
  <si>
    <t>1344 D</t>
  </si>
  <si>
    <t>1336 D</t>
  </si>
  <si>
    <t>1321 D</t>
  </si>
  <si>
    <t>1331 D</t>
  </si>
  <si>
    <t>1330 D</t>
  </si>
  <si>
    <t>1329 D</t>
  </si>
  <si>
    <t>1328 D</t>
  </si>
  <si>
    <t>1323 D</t>
  </si>
  <si>
    <t>789 D</t>
  </si>
  <si>
    <t>1110 D</t>
  </si>
  <si>
    <t>969 D</t>
  </si>
  <si>
    <t>1006 D</t>
  </si>
  <si>
    <t>998 D</t>
  </si>
  <si>
    <t>788 D</t>
  </si>
  <si>
    <t>623 D</t>
  </si>
  <si>
    <t>268 D</t>
  </si>
  <si>
    <t>59 D</t>
  </si>
  <si>
    <t>521 D</t>
  </si>
  <si>
    <t>1231 D</t>
  </si>
  <si>
    <t>862 D</t>
  </si>
  <si>
    <t>147 D</t>
  </si>
  <si>
    <t>137 D</t>
  </si>
  <si>
    <t>152 D</t>
  </si>
  <si>
    <t>2469 D</t>
  </si>
  <si>
    <t>2204 D</t>
  </si>
  <si>
    <t>2196 D</t>
  </si>
  <si>
    <t>1472 D</t>
  </si>
  <si>
    <t>1463 D</t>
  </si>
  <si>
    <t>1084 D</t>
  </si>
  <si>
    <t>BANCO COMERCIAL DE MANABÍ S.A.</t>
  </si>
  <si>
    <t>218 D</t>
  </si>
  <si>
    <t>66 D</t>
  </si>
  <si>
    <t>104 D</t>
  </si>
  <si>
    <t>78 D</t>
  </si>
  <si>
    <t>69 D</t>
  </si>
  <si>
    <t>265 D</t>
  </si>
  <si>
    <t>282 D</t>
  </si>
  <si>
    <t>293 D</t>
  </si>
  <si>
    <t>183 D</t>
  </si>
  <si>
    <t>257 D</t>
  </si>
  <si>
    <t>229 D</t>
  </si>
  <si>
    <t>BANCO VISIONFUND ECUADOR S.A.</t>
  </si>
  <si>
    <t>COOPERATIVA DE AHORRO Y CREDITO CHIBULEO LTDA.</t>
  </si>
  <si>
    <t>58 D</t>
  </si>
  <si>
    <t>46 D</t>
  </si>
  <si>
    <t>54 D</t>
  </si>
  <si>
    <t>76 D</t>
  </si>
  <si>
    <t>20 D</t>
  </si>
  <si>
    <t>245 D</t>
  </si>
  <si>
    <t>184 D</t>
  </si>
  <si>
    <t>201 D</t>
  </si>
  <si>
    <t>207 D</t>
  </si>
  <si>
    <t>270 D</t>
  </si>
  <si>
    <t>93 D</t>
  </si>
  <si>
    <t>(3)</t>
  </si>
  <si>
    <t>61 D</t>
  </si>
  <si>
    <t>AINSA S.A</t>
  </si>
  <si>
    <t>1385 D</t>
  </si>
  <si>
    <t>719 D</t>
  </si>
  <si>
    <t>1283 D</t>
  </si>
  <si>
    <t>1281 D</t>
  </si>
  <si>
    <t>CONTINENTAL TIRE ANDINA S.A.</t>
  </si>
  <si>
    <t>1750 D</t>
  </si>
  <si>
    <t>CORPORACION HVQ S.A.</t>
  </si>
  <si>
    <t>1080 D</t>
  </si>
  <si>
    <t>1073 D</t>
  </si>
  <si>
    <t>1442 D</t>
  </si>
  <si>
    <t>1443 D</t>
  </si>
  <si>
    <t>1373 D</t>
  </si>
  <si>
    <t>1367 D</t>
  </si>
  <si>
    <t>1405 D</t>
  </si>
  <si>
    <t>479 D</t>
  </si>
  <si>
    <t>1764 D</t>
  </si>
  <si>
    <t>423 D</t>
  </si>
  <si>
    <t>725 D</t>
  </si>
  <si>
    <t>1460 D</t>
  </si>
  <si>
    <t>1462 D</t>
  </si>
  <si>
    <t>1827 D</t>
  </si>
  <si>
    <t>FORMAPER S.A</t>
  </si>
  <si>
    <t>1741 D</t>
  </si>
  <si>
    <t>865 D</t>
  </si>
  <si>
    <t>875 D</t>
  </si>
  <si>
    <t>882 D</t>
  </si>
  <si>
    <t>1021 D</t>
  </si>
  <si>
    <t>1406 D</t>
  </si>
  <si>
    <t>IMPORT BLUE POWER TECHNOLOGY AND MACHINERY S.A</t>
  </si>
  <si>
    <t>369 D</t>
  </si>
  <si>
    <t>INVESTEAM S.A.</t>
  </si>
  <si>
    <t>1819 D</t>
  </si>
  <si>
    <t>2525 D</t>
  </si>
  <si>
    <t>823 D</t>
  </si>
  <si>
    <t>1076 D</t>
  </si>
  <si>
    <t>642 D</t>
  </si>
  <si>
    <t>PREDUCA S.A.</t>
  </si>
  <si>
    <t>1921 D</t>
  </si>
  <si>
    <t>2272 D</t>
  </si>
  <si>
    <t>2621 D</t>
  </si>
  <si>
    <t>1441 D</t>
  </si>
  <si>
    <t>1444 D</t>
  </si>
  <si>
    <t>1451 D</t>
  </si>
  <si>
    <t>539 D</t>
  </si>
  <si>
    <t>541 D</t>
  </si>
  <si>
    <t>563 D</t>
  </si>
  <si>
    <t>935 D</t>
  </si>
  <si>
    <t>859 D</t>
  </si>
  <si>
    <t>921 D</t>
  </si>
  <si>
    <t>TIENDAS INDUSTRIALES ASOCIADAS TIA S.A.</t>
  </si>
  <si>
    <t>901 D</t>
  </si>
  <si>
    <t>TUBERIAS PACIFICO S.A. TUPASA</t>
  </si>
  <si>
    <t>2211 D</t>
  </si>
  <si>
    <t>ALL-FISH S.A.</t>
  </si>
  <si>
    <t>389 D</t>
  </si>
  <si>
    <t>370 D</t>
  </si>
  <si>
    <t>744 D</t>
  </si>
  <si>
    <t>1104 D</t>
  </si>
  <si>
    <t>DIMOLFIN S.A.</t>
  </si>
  <si>
    <t>1404 D</t>
  </si>
  <si>
    <t>1132 D</t>
  </si>
  <si>
    <t>1035 D</t>
  </si>
  <si>
    <t>762 D</t>
  </si>
  <si>
    <t>524 D</t>
  </si>
  <si>
    <t>1868 D</t>
  </si>
  <si>
    <t>769 D</t>
  </si>
  <si>
    <t>462 D</t>
  </si>
  <si>
    <t>453 D</t>
  </si>
  <si>
    <t>278 D</t>
  </si>
  <si>
    <t>1128 D</t>
  </si>
  <si>
    <t>1155 D</t>
  </si>
  <si>
    <t>1220 D</t>
  </si>
  <si>
    <t>1305 D</t>
  </si>
  <si>
    <t>1401 D</t>
  </si>
  <si>
    <t>1585 D</t>
  </si>
  <si>
    <t>1610 D</t>
  </si>
  <si>
    <t>1674 D</t>
  </si>
  <si>
    <t>1766 D</t>
  </si>
  <si>
    <t>943 D</t>
  </si>
  <si>
    <t>1559 D</t>
  </si>
  <si>
    <t>1377 D</t>
  </si>
  <si>
    <t>1195 D</t>
  </si>
  <si>
    <t>1735 D</t>
  </si>
  <si>
    <t>1010 D</t>
  </si>
  <si>
    <t>1553 D</t>
  </si>
  <si>
    <t>828 D</t>
  </si>
  <si>
    <t>1189 D</t>
  </si>
  <si>
    <t>644 D</t>
  </si>
  <si>
    <t>463 D</t>
  </si>
  <si>
    <t>638 D</t>
  </si>
  <si>
    <t>457 D</t>
  </si>
  <si>
    <t>1363 D</t>
  </si>
  <si>
    <t>1727 D</t>
  </si>
  <si>
    <t>814 D</t>
  </si>
  <si>
    <t>996 D</t>
  </si>
  <si>
    <t>1888 D</t>
  </si>
  <si>
    <t>1705 D</t>
  </si>
  <si>
    <t>1523 D</t>
  </si>
  <si>
    <t>486 D</t>
  </si>
  <si>
    <t>488 D</t>
  </si>
  <si>
    <t>392 D</t>
  </si>
  <si>
    <t>393 D</t>
  </si>
  <si>
    <t>487 D</t>
  </si>
  <si>
    <t>526 D</t>
  </si>
  <si>
    <t>491 D</t>
  </si>
  <si>
    <t>437 D</t>
  </si>
  <si>
    <t>346 D</t>
  </si>
  <si>
    <t>643 D</t>
  </si>
  <si>
    <t>551 D</t>
  </si>
  <si>
    <t>318 D</t>
  </si>
  <si>
    <t>783 D</t>
  </si>
  <si>
    <t>698 D</t>
  </si>
  <si>
    <t>619 D</t>
  </si>
  <si>
    <t>672 D</t>
  </si>
  <si>
    <t>1747 D</t>
  </si>
  <si>
    <t>1644 D</t>
  </si>
  <si>
    <t>2557 D</t>
  </si>
  <si>
    <t>2465 D</t>
  </si>
  <si>
    <t>2374 D</t>
  </si>
  <si>
    <t>2283 D</t>
  </si>
  <si>
    <t>2100 D</t>
  </si>
  <si>
    <t>2009 D</t>
  </si>
  <si>
    <t>1645 D</t>
  </si>
  <si>
    <t>1278 D</t>
  </si>
  <si>
    <t>1190 D</t>
  </si>
  <si>
    <t>547 D</t>
  </si>
  <si>
    <t>749 D</t>
  </si>
  <si>
    <t>1269 D</t>
  </si>
  <si>
    <t>538 D</t>
  </si>
  <si>
    <t>629 D</t>
  </si>
  <si>
    <t>397 D</t>
  </si>
  <si>
    <t>949 D</t>
  </si>
  <si>
    <t>833 D</t>
  </si>
  <si>
    <t>25 D</t>
  </si>
  <si>
    <t>1117 D</t>
  </si>
  <si>
    <t>89 D</t>
  </si>
  <si>
    <t>246 D</t>
  </si>
  <si>
    <t>179 D</t>
  </si>
  <si>
    <t>169 D</t>
  </si>
  <si>
    <t>285 D</t>
  </si>
  <si>
    <t>309 D</t>
  </si>
  <si>
    <t>254 D</t>
  </si>
  <si>
    <t>200 D</t>
  </si>
  <si>
    <t>197 D</t>
  </si>
  <si>
    <t>77 D</t>
  </si>
  <si>
    <t>81 D</t>
  </si>
  <si>
    <t>49 D</t>
  </si>
  <si>
    <t>247 D</t>
  </si>
  <si>
    <t>FABRICA DE ENVASES S.A. FADESA</t>
  </si>
  <si>
    <t>276 D</t>
  </si>
  <si>
    <t>GROWFLOWERS PRODUCCIONES S.A.</t>
  </si>
  <si>
    <t>INDUSTRIA ECUATORIANA DE CABLES INCABLE S.A.</t>
  </si>
  <si>
    <t>PROCESADORA NACIONAL DE ALIMENTOS C.A. PRONACA</t>
  </si>
  <si>
    <t>355 D</t>
  </si>
  <si>
    <t>348 D</t>
  </si>
  <si>
    <t>340 D</t>
  </si>
  <si>
    <t>295 D</t>
  </si>
  <si>
    <t>194 D</t>
  </si>
  <si>
    <t>186 D</t>
  </si>
  <si>
    <t>298 D</t>
  </si>
  <si>
    <t>294 D</t>
  </si>
  <si>
    <t>286 D</t>
  </si>
  <si>
    <t>284 D</t>
  </si>
  <si>
    <t>283 D</t>
  </si>
  <si>
    <t>277 D</t>
  </si>
  <si>
    <t>130 D</t>
  </si>
  <si>
    <t>140 D</t>
  </si>
  <si>
    <t>178 D</t>
  </si>
  <si>
    <t>1019 D</t>
  </si>
  <si>
    <t>1018 D</t>
  </si>
  <si>
    <t>FIDEICOMISO TITULARIZACIÓN CARTERA AUTOMOTRIZ MUTUALISTA PICHINCHA 2</t>
  </si>
  <si>
    <t>425 D</t>
  </si>
  <si>
    <t>FIDEICOMISO TITULARIZACIÓN CARTERA CREDITO RETAIL II</t>
  </si>
  <si>
    <t>FIDEICOMISO TITULARIZACIÓN DE FLUJOS FUTUROS DE FONDOS VIA NATURA</t>
  </si>
  <si>
    <t>1466 D</t>
  </si>
  <si>
    <t>177 D</t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</si>
  <si>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Octubre de 2025  Hasta: 31 de Octubre de 2025</t>
    </r>
  </si>
  <si>
    <t>FIDEICOMISO MERCANTIL GM HOTEL</t>
  </si>
  <si>
    <t>FIDEICOMISO HOTEL CIUDAD DEL RIO</t>
  </si>
  <si>
    <t>RETRATOREC S.A.</t>
  </si>
  <si>
    <t>SIEMPREVERDE S.A</t>
  </si>
  <si>
    <t>BOLSA DE VALORES DE QUITO BVQ SOCIEDAD ANÓNIMA</t>
  </si>
  <si>
    <t>CONJUNTO CLINICO NACIONAL CONCLINA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</si>
</sst>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1" formatCode="_ * #,##0_ ;_ * \-#,##0_ ;_ * &quot;-&quot;_ ;_ @_ "/>
    <numFmt numFmtId="43" formatCode="_ * #,##0.00_ ;_ * \-#,##0.00_ ;_ * &quot;-&quot;??_ ;_ @_ "/>
    <numFmt numFmtId="164" formatCode="_-&quot;XDR&quot;* #,##0.00_-;\-&quot;XDR&quot;* #,##0.00_-;_-&quot;XDR&quot;* &quot;-&quot;??_-;_-@_-"/>
    <numFmt numFmtId="165" formatCode="_-* #,##0.00_-;\-* #,##0.00_-;_-* &quot;-&quot;??_-;_-@_-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_-* #,##0.00\ _$_-;\-* #,##0.00\ _$_-;_-* &quot;-&quot;??\ _$_-;_-@_-"/>
    <numFmt numFmtId="171" formatCode="0.00000"/>
    <numFmt numFmtId="172" formatCode="0.0000"/>
    <numFmt numFmtId="173" formatCode="_ [$$-300A]* #,##0.00_ ;_ [$$-300A]* \-#,##0.00_ ;_ [$$-300A]* &quot;-&quot;??_ ;_ @_ "/>
  </numFmts>
  <fonts count="8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8"/>
      <color rgb="FFFF0000"/>
      <name val="Arial"/>
      <family val="2"/>
    </font>
    <font>
      <b/>
      <sz val="26"/>
      <color theme="0"/>
      <name val="Poppins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1"/>
      <name val="Arial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sz val="12"/>
      <name val="Calibri"/>
      <family val="2"/>
      <scheme val="minor"/>
    </font>
    <font>
      <b/>
      <sz val="16"/>
      <name val="Segoe UI"/>
      <family val="2"/>
    </font>
    <font>
      <b/>
      <sz val="14"/>
      <color theme="0"/>
      <name val="Segoe UI Variable Display"/>
    </font>
    <font>
      <b/>
      <sz val="10"/>
      <name val="Segoe U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Segoe UI"/>
      <family val="2"/>
    </font>
    <font>
      <sz val="11"/>
      <color rgb="FF000000"/>
      <name val="Calibri"/>
      <family val="2"/>
      <scheme val="minor"/>
    </font>
    <font>
      <sz val="14"/>
      <color theme="0"/>
      <name val="Segoe UI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4"/>
      <color theme="0"/>
      <name val="Segoe UI Variable Display Semib"/>
    </font>
    <font>
      <b/>
      <sz val="16"/>
      <color rgb="FF011389"/>
      <name val="Segoe UI Variable Display Semib"/>
    </font>
    <font>
      <b/>
      <sz val="16"/>
      <color rgb="FF011389"/>
      <name val="Poppins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9"/>
      <color rgb="FFFF0000"/>
      <name val="Arial"/>
      <family val="2"/>
    </font>
    <font>
      <sz val="8"/>
      <color rgb="FFFF0000"/>
      <name val="Poppins"/>
      <family val="3"/>
    </font>
    <font>
      <sz val="8"/>
      <color theme="0"/>
      <name val="Poppins"/>
      <family val="3"/>
    </font>
    <font>
      <b/>
      <sz val="8"/>
      <color theme="0"/>
      <name val="Poppins"/>
      <family val="3"/>
    </font>
    <font>
      <sz val="12"/>
      <color theme="0"/>
      <name val="Arial"/>
      <family val="2"/>
    </font>
    <font>
      <sz val="12"/>
      <color theme="0"/>
      <name val="Segoe UI Variable Display Semib"/>
    </font>
    <font>
      <sz val="10"/>
      <name val="Poppins"/>
      <family val="3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2"/>
      <name val="Poppins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40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65" fillId="0" borderId="0"/>
  </cellStyleXfs>
  <cellXfs count="473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0" fillId="0" borderId="0" xfId="1" applyNumberFormat="1" applyFont="1" applyAlignment="1">
      <alignment horizontal="right" vertical="center"/>
    </xf>
    <xf numFmtId="4" fontId="8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centerContinuous"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8" fillId="0" borderId="1" xfId="1" applyFont="1" applyBorder="1" applyAlignment="1">
      <alignment horizontal="centerContinuous" vertical="center"/>
    </xf>
    <xf numFmtId="0" fontId="8" fillId="0" borderId="1" xfId="1" applyFont="1" applyBorder="1" applyAlignment="1">
      <alignment vertical="center"/>
    </xf>
    <xf numFmtId="0" fontId="11" fillId="0" borderId="0" xfId="1" applyFont="1" applyAlignment="1">
      <alignment horizontal="center" vertical="center"/>
    </xf>
    <xf numFmtId="4" fontId="11" fillId="0" borderId="0" xfId="1" applyNumberFormat="1" applyFont="1" applyAlignment="1">
      <alignment horizontal="center" vertical="center"/>
    </xf>
    <xf numFmtId="10" fontId="11" fillId="0" borderId="0" xfId="3" applyNumberFormat="1" applyFont="1" applyBorder="1" applyAlignment="1">
      <alignment horizontal="center" vertical="center"/>
    </xf>
    <xf numFmtId="167" fontId="8" fillId="0" borderId="0" xfId="3" applyNumberFormat="1" applyFont="1" applyAlignment="1">
      <alignment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left" vertical="center"/>
    </xf>
    <xf numFmtId="4" fontId="8" fillId="0" borderId="0" xfId="1" applyNumberFormat="1" applyFont="1" applyAlignment="1">
      <alignment vertical="center"/>
    </xf>
    <xf numFmtId="3" fontId="8" fillId="0" borderId="0" xfId="1" applyNumberFormat="1" applyFont="1" applyAlignment="1">
      <alignment vertical="center"/>
    </xf>
    <xf numFmtId="0" fontId="10" fillId="2" borderId="0" xfId="1" applyFont="1" applyFill="1" applyAlignment="1">
      <alignment vertical="center"/>
    </xf>
    <xf numFmtId="4" fontId="12" fillId="2" borderId="0" xfId="1" applyNumberFormat="1" applyFont="1" applyFill="1" applyAlignment="1">
      <alignment horizontal="center" vertical="center"/>
    </xf>
    <xf numFmtId="0" fontId="12" fillId="2" borderId="0" xfId="1" applyFont="1" applyFill="1" applyAlignment="1">
      <alignment vertical="center"/>
    </xf>
    <xf numFmtId="0" fontId="8" fillId="2" borderId="0" xfId="1" applyFont="1" applyFill="1" applyAlignment="1">
      <alignment vertical="center"/>
    </xf>
    <xf numFmtId="0" fontId="11" fillId="2" borderId="0" xfId="1" applyFont="1" applyFill="1" applyAlignment="1">
      <alignment vertical="center"/>
    </xf>
    <xf numFmtId="0" fontId="8" fillId="2" borderId="1" xfId="1" applyFont="1" applyFill="1" applyBorder="1" applyAlignment="1">
      <alignment vertical="center"/>
    </xf>
    <xf numFmtId="4" fontId="8" fillId="2" borderId="0" xfId="1" applyNumberFormat="1" applyFont="1" applyFill="1" applyAlignment="1">
      <alignment horizontal="centerContinuous" vertical="center"/>
    </xf>
    <xf numFmtId="0" fontId="8" fillId="2" borderId="0" xfId="1" applyFont="1" applyFill="1" applyAlignment="1">
      <alignment horizontal="centerContinuous" vertical="center"/>
    </xf>
    <xf numFmtId="0" fontId="8" fillId="2" borderId="2" xfId="1" applyFont="1" applyFill="1" applyBorder="1" applyAlignment="1">
      <alignment horizontal="centerContinuous" vertical="center"/>
    </xf>
    <xf numFmtId="3" fontId="12" fillId="2" borderId="0" xfId="1" applyNumberFormat="1" applyFont="1" applyFill="1" applyAlignment="1">
      <alignment horizontal="center" vertical="center"/>
    </xf>
    <xf numFmtId="0" fontId="8" fillId="2" borderId="6" xfId="1" applyFont="1" applyFill="1" applyBorder="1" applyAlignment="1">
      <alignment vertical="center"/>
    </xf>
    <xf numFmtId="4" fontId="8" fillId="2" borderId="7" xfId="1" applyNumberFormat="1" applyFont="1" applyFill="1" applyBorder="1" applyAlignment="1">
      <alignment horizontal="centerContinuous" vertical="center"/>
    </xf>
    <xf numFmtId="0" fontId="8" fillId="2" borderId="7" xfId="1" applyFont="1" applyFill="1" applyBorder="1" applyAlignment="1">
      <alignment horizontal="centerContinuous" vertical="center"/>
    </xf>
    <xf numFmtId="0" fontId="8" fillId="2" borderId="8" xfId="1" applyFont="1" applyFill="1" applyBorder="1" applyAlignment="1">
      <alignment horizontal="centerContinuous" vertical="center"/>
    </xf>
    <xf numFmtId="0" fontId="10" fillId="2" borderId="1" xfId="1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18" fillId="0" borderId="0" xfId="1" applyFont="1" applyAlignment="1">
      <alignment vertical="center"/>
    </xf>
    <xf numFmtId="0" fontId="14" fillId="2" borderId="0" xfId="1" applyFont="1" applyFill="1"/>
    <xf numFmtId="0" fontId="14" fillId="0" borderId="0" xfId="1" applyFont="1"/>
    <xf numFmtId="0" fontId="8" fillId="0" borderId="0" xfId="1" applyFont="1"/>
    <xf numFmtId="0" fontId="8" fillId="3" borderId="0" xfId="1" applyFont="1" applyFill="1" applyAlignment="1">
      <alignment vertical="center"/>
    </xf>
    <xf numFmtId="0" fontId="22" fillId="0" borderId="0" xfId="1" applyFont="1" applyAlignment="1">
      <alignment vertical="center"/>
    </xf>
    <xf numFmtId="0" fontId="23" fillId="2" borderId="1" xfId="1" applyFont="1" applyFill="1" applyBorder="1" applyAlignment="1">
      <alignment vertical="center"/>
    </xf>
    <xf numFmtId="0" fontId="23" fillId="2" borderId="0" xfId="1" applyFont="1" applyFill="1" applyAlignment="1">
      <alignment vertical="center"/>
    </xf>
    <xf numFmtId="3" fontId="24" fillId="2" borderId="0" xfId="1" applyNumberFormat="1" applyFont="1" applyFill="1" applyAlignment="1">
      <alignment horizontal="right" vertical="center"/>
    </xf>
    <xf numFmtId="0" fontId="23" fillId="2" borderId="2" xfId="1" applyFont="1" applyFill="1" applyBorder="1" applyAlignment="1">
      <alignment vertical="center"/>
    </xf>
    <xf numFmtId="0" fontId="25" fillId="2" borderId="1" xfId="1" applyFont="1" applyFill="1" applyBorder="1" applyAlignment="1">
      <alignment vertical="center"/>
    </xf>
    <xf numFmtId="0" fontId="26" fillId="2" borderId="0" xfId="1" applyFont="1" applyFill="1" applyAlignment="1">
      <alignment horizontal="center" vertical="center"/>
    </xf>
    <xf numFmtId="0" fontId="26" fillId="2" borderId="2" xfId="1" applyFont="1" applyFill="1" applyBorder="1" applyAlignment="1">
      <alignment horizontal="center" vertical="center"/>
    </xf>
    <xf numFmtId="4" fontId="26" fillId="2" borderId="0" xfId="1" applyNumberFormat="1" applyFont="1" applyFill="1" applyAlignment="1">
      <alignment horizontal="center" vertical="center"/>
    </xf>
    <xf numFmtId="166" fontId="26" fillId="2" borderId="0" xfId="2" applyNumberFormat="1" applyFont="1" applyFill="1" applyBorder="1" applyAlignment="1">
      <alignment horizontal="centerContinuous" vertical="center"/>
    </xf>
    <xf numFmtId="4" fontId="26" fillId="2" borderId="2" xfId="1" applyNumberFormat="1" applyFont="1" applyFill="1" applyBorder="1" applyAlignment="1">
      <alignment horizontal="center" vertical="center"/>
    </xf>
    <xf numFmtId="0" fontId="26" fillId="2" borderId="1" xfId="1" applyFont="1" applyFill="1" applyBorder="1" applyAlignment="1">
      <alignment vertical="center"/>
    </xf>
    <xf numFmtId="3" fontId="26" fillId="2" borderId="0" xfId="1" applyNumberFormat="1" applyFont="1" applyFill="1" applyAlignment="1">
      <alignment horizontal="center" vertical="center"/>
    </xf>
    <xf numFmtId="3" fontId="26" fillId="2" borderId="0" xfId="3" applyNumberFormat="1" applyFont="1" applyFill="1" applyBorder="1" applyAlignment="1">
      <alignment horizontal="center" vertical="center"/>
    </xf>
    <xf numFmtId="3" fontId="26" fillId="2" borderId="0" xfId="2" applyNumberFormat="1" applyFont="1" applyFill="1" applyBorder="1" applyAlignment="1">
      <alignment horizontal="center" vertical="center"/>
    </xf>
    <xf numFmtId="0" fontId="26" fillId="2" borderId="1" xfId="1" quotePrefix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28" fillId="2" borderId="1" xfId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3" fontId="29" fillId="2" borderId="0" xfId="3" applyNumberFormat="1" applyFont="1" applyFill="1" applyBorder="1" applyAlignment="1">
      <alignment horizontal="center" vertical="center"/>
    </xf>
    <xf numFmtId="0" fontId="28" fillId="2" borderId="2" xfId="1" applyFont="1" applyFill="1" applyBorder="1" applyAlignment="1">
      <alignment vertical="center"/>
    </xf>
    <xf numFmtId="0" fontId="29" fillId="2" borderId="0" xfId="1" applyFont="1" applyFill="1" applyAlignment="1">
      <alignment horizontal="center" vertical="center"/>
    </xf>
    <xf numFmtId="0" fontId="29" fillId="2" borderId="2" xfId="1" applyFont="1" applyFill="1" applyBorder="1" applyAlignment="1">
      <alignment horizontal="center" vertical="center"/>
    </xf>
    <xf numFmtId="4" fontId="29" fillId="2" borderId="0" xfId="1" applyNumberFormat="1" applyFont="1" applyFill="1" applyAlignment="1">
      <alignment horizontal="center" vertical="center"/>
    </xf>
    <xf numFmtId="166" fontId="29" fillId="2" borderId="0" xfId="2" applyNumberFormat="1" applyFont="1" applyFill="1" applyBorder="1" applyAlignment="1">
      <alignment horizontal="centerContinuous" vertical="center"/>
    </xf>
    <xf numFmtId="4" fontId="29" fillId="2" borderId="2" xfId="1" applyNumberFormat="1" applyFont="1" applyFill="1" applyBorder="1" applyAlignment="1">
      <alignment horizontal="center" vertical="center"/>
    </xf>
    <xf numFmtId="0" fontId="29" fillId="2" borderId="1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0" fontId="29" fillId="2" borderId="1" xfId="1" quotePrefix="1" applyFont="1" applyFill="1" applyBorder="1" applyAlignment="1">
      <alignment horizontal="left" vertical="center"/>
    </xf>
    <xf numFmtId="0" fontId="30" fillId="2" borderId="3" xfId="1" applyFont="1" applyFill="1" applyBorder="1" applyAlignment="1">
      <alignment vertical="center"/>
    </xf>
    <xf numFmtId="3" fontId="29" fillId="2" borderId="4" xfId="1" applyNumberFormat="1" applyFont="1" applyFill="1" applyBorder="1" applyAlignment="1">
      <alignment horizontal="center" vertical="center"/>
    </xf>
    <xf numFmtId="4" fontId="31" fillId="2" borderId="4" xfId="1" applyNumberFormat="1" applyFont="1" applyFill="1" applyBorder="1" applyAlignment="1">
      <alignment horizontal="center" vertical="center"/>
    </xf>
    <xf numFmtId="0" fontId="31" fillId="2" borderId="4" xfId="1" applyFont="1" applyFill="1" applyBorder="1" applyAlignment="1">
      <alignment vertical="center"/>
    </xf>
    <xf numFmtId="0" fontId="31" fillId="2" borderId="5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4" fontId="31" fillId="2" borderId="0" xfId="1" applyNumberFormat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29" fillId="2" borderId="6" xfId="1" applyFont="1" applyFill="1" applyBorder="1" applyAlignment="1">
      <alignment vertical="center"/>
    </xf>
    <xf numFmtId="4" fontId="31" fillId="2" borderId="7" xfId="1" applyNumberFormat="1" applyFont="1" applyFill="1" applyBorder="1" applyAlignment="1">
      <alignment horizontal="center" vertical="center"/>
    </xf>
    <xf numFmtId="0" fontId="31" fillId="2" borderId="7" xfId="1" applyFont="1" applyFill="1" applyBorder="1" applyAlignment="1">
      <alignment vertical="center"/>
    </xf>
    <xf numFmtId="0" fontId="31" fillId="2" borderId="8" xfId="1" applyFont="1" applyFill="1" applyBorder="1" applyAlignment="1">
      <alignment vertical="center"/>
    </xf>
    <xf numFmtId="0" fontId="30" fillId="2" borderId="1" xfId="1" applyFont="1" applyFill="1" applyBorder="1" applyAlignment="1">
      <alignment vertical="center"/>
    </xf>
    <xf numFmtId="0" fontId="31" fillId="2" borderId="2" xfId="1" applyFont="1" applyFill="1" applyBorder="1" applyAlignment="1">
      <alignment vertical="center"/>
    </xf>
    <xf numFmtId="4" fontId="28" fillId="2" borderId="0" xfId="1" applyNumberFormat="1" applyFont="1" applyFill="1" applyAlignment="1">
      <alignment horizontal="center" vertical="center"/>
    </xf>
    <xf numFmtId="0" fontId="29" fillId="2" borderId="3" xfId="1" applyFont="1" applyFill="1" applyBorder="1" applyAlignment="1">
      <alignment vertical="center"/>
    </xf>
    <xf numFmtId="4" fontId="28" fillId="2" borderId="4" xfId="1" applyNumberFormat="1" applyFont="1" applyFill="1" applyBorder="1" applyAlignment="1">
      <alignment horizontal="center" vertical="center"/>
    </xf>
    <xf numFmtId="0" fontId="28" fillId="2" borderId="4" xfId="1" applyFont="1" applyFill="1" applyBorder="1" applyAlignment="1">
      <alignment vertical="center"/>
    </xf>
    <xf numFmtId="0" fontId="28" fillId="2" borderId="5" xfId="1" applyFont="1" applyFill="1" applyBorder="1" applyAlignment="1">
      <alignment vertical="center"/>
    </xf>
    <xf numFmtId="10" fontId="29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14" fillId="0" borderId="1" xfId="1" applyFont="1" applyBorder="1"/>
    <xf numFmtId="0" fontId="25" fillId="0" borderId="3" xfId="1" applyFont="1" applyBorder="1" applyAlignment="1">
      <alignment horizontal="left"/>
    </xf>
    <xf numFmtId="3" fontId="25" fillId="0" borderId="4" xfId="1" applyNumberFormat="1" applyFont="1" applyBorder="1" applyAlignment="1">
      <alignment horizontal="right"/>
    </xf>
    <xf numFmtId="3" fontId="25" fillId="0" borderId="4" xfId="1" applyNumberFormat="1" applyFont="1" applyBorder="1"/>
    <xf numFmtId="0" fontId="3" fillId="2" borderId="2" xfId="1" applyFill="1" applyBorder="1"/>
    <xf numFmtId="0" fontId="14" fillId="2" borderId="2" xfId="1" applyFont="1" applyFill="1" applyBorder="1"/>
    <xf numFmtId="3" fontId="14" fillId="2" borderId="0" xfId="1" applyNumberFormat="1" applyFont="1" applyFill="1"/>
    <xf numFmtId="0" fontId="14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26" fillId="0" borderId="9" xfId="1" applyFont="1" applyBorder="1" applyAlignment="1">
      <alignment horizontal="left" vertical="center"/>
    </xf>
    <xf numFmtId="10" fontId="25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0" fontId="38" fillId="3" borderId="11" xfId="1" applyFont="1" applyFill="1" applyBorder="1" applyAlignment="1">
      <alignment horizontal="center" vertical="center" wrapText="1"/>
    </xf>
    <xf numFmtId="0" fontId="38" fillId="3" borderId="13" xfId="1" applyFont="1" applyFill="1" applyBorder="1" applyAlignment="1">
      <alignment horizontal="center" vertical="center" wrapText="1"/>
    </xf>
    <xf numFmtId="0" fontId="33" fillId="0" borderId="12" xfId="1" applyFont="1" applyBorder="1"/>
    <xf numFmtId="0" fontId="37" fillId="0" borderId="0" xfId="1" applyFont="1" applyAlignment="1">
      <alignment horizontal="centerContinuous"/>
    </xf>
    <xf numFmtId="0" fontId="28" fillId="0" borderId="0" xfId="1" applyFont="1" applyAlignment="1">
      <alignment horizontal="centerContinuous"/>
    </xf>
    <xf numFmtId="0" fontId="40" fillId="0" borderId="0" xfId="1" applyFont="1"/>
    <xf numFmtId="3" fontId="31" fillId="0" borderId="0" xfId="1" applyNumberFormat="1" applyFont="1" applyAlignment="1">
      <alignment horizontal="left"/>
    </xf>
    <xf numFmtId="3" fontId="31" fillId="0" borderId="0" xfId="1" applyNumberFormat="1" applyFont="1" applyAlignment="1">
      <alignment horizontal="right"/>
    </xf>
    <xf numFmtId="3" fontId="31" fillId="0" borderId="0" xfId="1" applyNumberFormat="1" applyFont="1"/>
    <xf numFmtId="0" fontId="26" fillId="0" borderId="14" xfId="1" applyFont="1" applyBorder="1" applyAlignment="1">
      <alignment horizontal="left" vertical="center"/>
    </xf>
    <xf numFmtId="10" fontId="25" fillId="0" borderId="14" xfId="3" applyNumberFormat="1" applyFont="1" applyBorder="1" applyAlignment="1">
      <alignment horizontal="center" vertical="center"/>
    </xf>
    <xf numFmtId="0" fontId="38" fillId="3" borderId="15" xfId="1" applyFont="1" applyFill="1" applyBorder="1" applyAlignment="1">
      <alignment horizontal="center" vertical="center" wrapText="1"/>
    </xf>
    <xf numFmtId="0" fontId="38" fillId="3" borderId="17" xfId="1" applyFont="1" applyFill="1" applyBorder="1" applyAlignment="1">
      <alignment horizontal="center" vertical="center" wrapText="1"/>
    </xf>
    <xf numFmtId="0" fontId="28" fillId="0" borderId="18" xfId="1" applyFont="1" applyBorder="1" applyAlignment="1">
      <alignment horizontal="centerContinuous"/>
    </xf>
    <xf numFmtId="3" fontId="25" fillId="0" borderId="14" xfId="1" applyNumberFormat="1" applyFont="1" applyBorder="1" applyAlignment="1">
      <alignment horizontal="right" vertical="center" indent="1"/>
    </xf>
    <xf numFmtId="3" fontId="25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42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42" fillId="3" borderId="0" xfId="2" applyNumberFormat="1" applyFont="1" applyFill="1" applyBorder="1" applyAlignment="1">
      <alignment horizontal="center" vertical="center"/>
    </xf>
    <xf numFmtId="167" fontId="42" fillId="3" borderId="0" xfId="3" applyNumberFormat="1" applyFont="1" applyFill="1" applyBorder="1" applyAlignment="1">
      <alignment horizontal="center" vertical="center"/>
    </xf>
    <xf numFmtId="0" fontId="43" fillId="0" borderId="0" xfId="1" applyFont="1" applyAlignment="1">
      <alignment vertical="center"/>
    </xf>
    <xf numFmtId="167" fontId="33" fillId="0" borderId="0" xfId="3" applyNumberFormat="1" applyFont="1" applyBorder="1" applyAlignment="1">
      <alignment horizontal="center" vertical="center"/>
    </xf>
    <xf numFmtId="3" fontId="33" fillId="0" borderId="0" xfId="1" applyNumberFormat="1" applyFont="1" applyAlignment="1">
      <alignment horizontal="right" vertical="center" indent="1"/>
    </xf>
    <xf numFmtId="0" fontId="36" fillId="0" borderId="0" xfId="1" applyFont="1" applyAlignment="1">
      <alignment vertical="center"/>
    </xf>
    <xf numFmtId="43" fontId="36" fillId="0" borderId="4" xfId="2" applyFont="1" applyBorder="1" applyAlignment="1">
      <alignment vertical="center"/>
    </xf>
    <xf numFmtId="3" fontId="33" fillId="0" borderId="4" xfId="2" applyNumberFormat="1" applyFont="1" applyFill="1" applyBorder="1" applyAlignment="1">
      <alignment horizontal="right" vertical="center" indent="1"/>
    </xf>
    <xf numFmtId="167" fontId="33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36" fillId="0" borderId="0" xfId="1" applyFont="1" applyAlignment="1">
      <alignment horizontal="left" vertical="center"/>
    </xf>
    <xf numFmtId="3" fontId="33" fillId="0" borderId="0" xfId="1" applyNumberFormat="1" applyFont="1" applyAlignment="1">
      <alignment vertical="center"/>
    </xf>
    <xf numFmtId="17" fontId="33" fillId="0" borderId="0" xfId="1" quotePrefix="1" applyNumberFormat="1" applyFont="1" applyAlignment="1">
      <alignment horizontal="right" vertical="center"/>
    </xf>
    <xf numFmtId="10" fontId="33" fillId="0" borderId="0" xfId="3" applyNumberFormat="1" applyFont="1" applyBorder="1" applyAlignment="1">
      <alignment vertical="center"/>
    </xf>
    <xf numFmtId="168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right" vertical="center"/>
    </xf>
    <xf numFmtId="3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left" vertical="center"/>
    </xf>
    <xf numFmtId="2" fontId="33" fillId="0" borderId="0" xfId="2" applyNumberFormat="1" applyFont="1" applyBorder="1" applyAlignment="1">
      <alignment horizontal="right" vertical="center"/>
    </xf>
    <xf numFmtId="3" fontId="11" fillId="0" borderId="0" xfId="1" applyNumberFormat="1" applyFont="1" applyAlignment="1">
      <alignment vertical="center"/>
    </xf>
    <xf numFmtId="10" fontId="11" fillId="0" borderId="0" xfId="3" applyNumberFormat="1" applyFont="1" applyBorder="1" applyAlignment="1">
      <alignment vertical="center"/>
    </xf>
    <xf numFmtId="10" fontId="11" fillId="0" borderId="0" xfId="3" applyNumberFormat="1" applyFont="1" applyBorder="1" applyAlignment="1">
      <alignment horizontal="right" vertical="center"/>
    </xf>
    <xf numFmtId="3" fontId="11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33" fillId="0" borderId="4" xfId="1" applyFont="1" applyBorder="1" applyAlignment="1">
      <alignment horizontal="left" vertical="center"/>
    </xf>
    <xf numFmtId="3" fontId="33" fillId="0" borderId="4" xfId="1" applyNumberFormat="1" applyFont="1" applyBorder="1" applyAlignment="1">
      <alignment vertical="center"/>
    </xf>
    <xf numFmtId="10" fontId="33" fillId="0" borderId="4" xfId="3" applyNumberFormat="1" applyFont="1" applyBorder="1" applyAlignment="1">
      <alignment horizontal="right" vertical="center"/>
    </xf>
    <xf numFmtId="3" fontId="33" fillId="0" borderId="4" xfId="1" applyNumberFormat="1" applyFont="1" applyBorder="1" applyAlignment="1">
      <alignment horizontal="right" vertical="center"/>
    </xf>
    <xf numFmtId="0" fontId="36" fillId="4" borderId="4" xfId="1" applyFont="1" applyFill="1" applyBorder="1" applyAlignment="1">
      <alignment horizontal="left" vertical="center"/>
    </xf>
    <xf numFmtId="3" fontId="36" fillId="4" borderId="4" xfId="1" applyNumberFormat="1" applyFont="1" applyFill="1" applyBorder="1" applyAlignment="1">
      <alignment vertical="center"/>
    </xf>
    <xf numFmtId="10" fontId="36" fillId="4" borderId="4" xfId="3" applyNumberFormat="1" applyFont="1" applyFill="1" applyBorder="1" applyAlignment="1">
      <alignment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center" vertical="center"/>
    </xf>
    <xf numFmtId="0" fontId="44" fillId="0" borderId="0" xfId="1" applyFont="1" applyAlignment="1">
      <alignment horizontal="left" vertical="center"/>
    </xf>
    <xf numFmtId="17" fontId="45" fillId="0" borderId="0" xfId="1" applyNumberFormat="1" applyFont="1" applyAlignment="1">
      <alignment horizontal="right" vertical="center"/>
    </xf>
    <xf numFmtId="41" fontId="46" fillId="0" borderId="0" xfId="4" applyFont="1" applyAlignment="1">
      <alignment horizontal="left" vertical="center"/>
    </xf>
    <xf numFmtId="0" fontId="47" fillId="0" borderId="0" xfId="1" applyFont="1" applyAlignment="1">
      <alignment vertical="center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0" fontId="44" fillId="0" borderId="0" xfId="1" applyFont="1" applyAlignment="1">
      <alignment vertical="center"/>
    </xf>
    <xf numFmtId="10" fontId="26" fillId="2" borderId="2" xfId="10" applyNumberFormat="1" applyFont="1" applyFill="1" applyBorder="1" applyAlignment="1">
      <alignment horizontal="center" vertical="center"/>
    </xf>
    <xf numFmtId="4" fontId="33" fillId="0" borderId="4" xfId="2" applyNumberFormat="1" applyFont="1" applyFill="1" applyBorder="1" applyAlignment="1">
      <alignment horizontal="right" vertical="center" indent="1"/>
    </xf>
    <xf numFmtId="10" fontId="16" fillId="0" borderId="0" xfId="10" applyNumberFormat="1" applyFont="1" applyAlignment="1">
      <alignment vertical="center"/>
    </xf>
    <xf numFmtId="0" fontId="49" fillId="0" borderId="0" xfId="1" applyFont="1" applyAlignment="1">
      <alignment vertical="center"/>
    </xf>
    <xf numFmtId="0" fontId="50" fillId="0" borderId="0" xfId="1" applyFont="1" applyAlignment="1">
      <alignment vertical="center"/>
    </xf>
    <xf numFmtId="9" fontId="16" fillId="0" borderId="0" xfId="10" applyFont="1" applyAlignment="1">
      <alignment vertical="center"/>
    </xf>
    <xf numFmtId="0" fontId="51" fillId="0" borderId="0" xfId="1" applyFont="1"/>
    <xf numFmtId="0" fontId="19" fillId="3" borderId="0" xfId="1" applyFont="1" applyFill="1" applyAlignment="1">
      <alignment vertical="center" wrapText="1"/>
    </xf>
    <xf numFmtId="0" fontId="19" fillId="0" borderId="0" xfId="1" applyFont="1" applyAlignment="1">
      <alignment vertical="center" wrapText="1"/>
    </xf>
    <xf numFmtId="0" fontId="41" fillId="5" borderId="1" xfId="1" applyFont="1" applyFill="1" applyBorder="1" applyAlignment="1">
      <alignment vertical="center" wrapText="1"/>
    </xf>
    <xf numFmtId="0" fontId="54" fillId="0" borderId="0" xfId="1" applyFont="1" applyAlignment="1">
      <alignment vertical="center" wrapText="1"/>
    </xf>
    <xf numFmtId="0" fontId="42" fillId="3" borderId="1" xfId="1" applyFont="1" applyFill="1" applyBorder="1" applyAlignment="1">
      <alignment horizontal="center" vertical="center" wrapText="1"/>
    </xf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0" fontId="3" fillId="0" borderId="0" xfId="4338"/>
    <xf numFmtId="3" fontId="9" fillId="3" borderId="0" xfId="4338" applyNumberFormat="1" applyFont="1" applyFill="1" applyAlignment="1">
      <alignment horizontal="left" vertical="center" indent="1"/>
    </xf>
    <xf numFmtId="3" fontId="8" fillId="0" borderId="0" xfId="4338" applyNumberFormat="1" applyFont="1" applyAlignment="1">
      <alignment horizontal="center" vertical="center"/>
    </xf>
    <xf numFmtId="3" fontId="8" fillId="0" borderId="0" xfId="4338" applyNumberFormat="1" applyFont="1" applyAlignment="1">
      <alignment horizontal="right" vertical="center"/>
    </xf>
    <xf numFmtId="1" fontId="8" fillId="0" borderId="0" xfId="4338" applyNumberFormat="1" applyFont="1" applyAlignment="1">
      <alignment vertical="center"/>
    </xf>
    <xf numFmtId="1" fontId="56" fillId="3" borderId="0" xfId="4338" applyNumberFormat="1" applyFont="1" applyFill="1" applyAlignment="1">
      <alignment vertical="center"/>
    </xf>
    <xf numFmtId="1" fontId="56" fillId="3" borderId="0" xfId="4338" applyNumberFormat="1" applyFont="1" applyFill="1" applyAlignment="1">
      <alignment horizontal="right" vertical="center"/>
    </xf>
    <xf numFmtId="1" fontId="56" fillId="3" borderId="0" xfId="4338" applyNumberFormat="1" applyFont="1" applyFill="1" applyAlignment="1">
      <alignment horizontal="center" vertical="center"/>
    </xf>
    <xf numFmtId="1" fontId="36" fillId="0" borderId="0" xfId="4338" applyNumberFormat="1" applyFont="1"/>
    <xf numFmtId="3" fontId="36" fillId="0" borderId="0" xfId="4338" applyNumberFormat="1" applyFont="1" applyAlignment="1">
      <alignment horizontal="right"/>
    </xf>
    <xf numFmtId="3" fontId="36" fillId="0" borderId="0" xfId="4338" applyNumberFormat="1" applyFont="1" applyAlignment="1">
      <alignment horizontal="center"/>
    </xf>
    <xf numFmtId="1" fontId="33" fillId="0" borderId="4" xfId="4338" applyNumberFormat="1" applyFont="1" applyBorder="1" applyAlignment="1">
      <alignment vertical="center"/>
    </xf>
    <xf numFmtId="4" fontId="33" fillId="0" borderId="4" xfId="4338" applyNumberFormat="1" applyFont="1" applyBorder="1" applyAlignment="1">
      <alignment horizontal="right" vertical="center"/>
    </xf>
    <xf numFmtId="4" fontId="33" fillId="0" borderId="4" xfId="4338" applyNumberFormat="1" applyFont="1" applyBorder="1" applyAlignment="1">
      <alignment horizontal="center" vertical="center"/>
    </xf>
    <xf numFmtId="1" fontId="36" fillId="0" borderId="4" xfId="4338" applyNumberFormat="1" applyFont="1" applyBorder="1" applyAlignment="1">
      <alignment vertical="center"/>
    </xf>
    <xf numFmtId="4" fontId="36" fillId="0" borderId="4" xfId="4338" applyNumberFormat="1" applyFont="1" applyBorder="1" applyAlignment="1">
      <alignment horizontal="right" vertical="center"/>
    </xf>
    <xf numFmtId="1" fontId="23" fillId="0" borderId="0" xfId="4338" applyNumberFormat="1" applyFont="1" applyAlignment="1">
      <alignment vertical="center"/>
    </xf>
    <xf numFmtId="4" fontId="23" fillId="0" borderId="0" xfId="4338" applyNumberFormat="1" applyFont="1" applyAlignment="1">
      <alignment horizontal="right" vertical="center"/>
    </xf>
    <xf numFmtId="4" fontId="3" fillId="0" borderId="0" xfId="4338" applyNumberFormat="1" applyAlignment="1">
      <alignment horizontal="right"/>
    </xf>
    <xf numFmtId="1" fontId="59" fillId="4" borderId="0" xfId="4338" applyNumberFormat="1" applyFont="1" applyFill="1" applyAlignment="1">
      <alignment vertical="center"/>
    </xf>
    <xf numFmtId="4" fontId="36" fillId="4" borderId="0" xfId="4338" applyNumberFormat="1" applyFont="1" applyFill="1" applyAlignment="1">
      <alignment horizontal="right" vertical="center"/>
    </xf>
    <xf numFmtId="4" fontId="36" fillId="4" borderId="0" xfId="4338" applyNumberFormat="1" applyFont="1" applyFill="1" applyAlignment="1">
      <alignment horizontal="center" vertical="center"/>
    </xf>
    <xf numFmtId="4" fontId="61" fillId="4" borderId="0" xfId="4338" applyNumberFormat="1" applyFont="1" applyFill="1" applyAlignment="1">
      <alignment horizontal="center" vertical="center"/>
    </xf>
    <xf numFmtId="4" fontId="2" fillId="0" borderId="0" xfId="7" applyNumberFormat="1" applyFont="1"/>
    <xf numFmtId="0" fontId="54" fillId="0" borderId="0" xfId="1" applyFont="1" applyAlignment="1">
      <alignment horizontal="center" vertical="center" wrapText="1"/>
    </xf>
    <xf numFmtId="0" fontId="5" fillId="0" borderId="0" xfId="4335" applyFont="1" applyAlignment="1">
      <alignment vertical="center"/>
    </xf>
    <xf numFmtId="0" fontId="36" fillId="0" borderId="1" xfId="7" applyFont="1" applyBorder="1" applyAlignment="1">
      <alignment vertical="center"/>
    </xf>
    <xf numFmtId="0" fontId="36" fillId="0" borderId="0" xfId="7" applyFont="1" applyAlignment="1">
      <alignment vertical="center"/>
    </xf>
    <xf numFmtId="0" fontId="36" fillId="0" borderId="0" xfId="7" applyFont="1" applyAlignment="1">
      <alignment horizontal="center" vertical="center"/>
    </xf>
    <xf numFmtId="0" fontId="5" fillId="0" borderId="0" xfId="4336" applyFont="1" applyAlignment="1">
      <alignment vertical="center"/>
    </xf>
    <xf numFmtId="0" fontId="5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33" fillId="0" borderId="3" xfId="7" applyFont="1" applyBorder="1" applyAlignment="1">
      <alignment vertical="center"/>
    </xf>
    <xf numFmtId="171" fontId="33" fillId="0" borderId="4" xfId="7" applyNumberFormat="1" applyFont="1" applyBorder="1" applyAlignment="1">
      <alignment vertical="center"/>
    </xf>
    <xf numFmtId="171" fontId="33" fillId="0" borderId="4" xfId="7" applyNumberFormat="1" applyFont="1" applyBorder="1" applyAlignment="1">
      <alignment horizontal="center" vertical="center"/>
    </xf>
    <xf numFmtId="3" fontId="33" fillId="0" borderId="4" xfId="7" applyNumberFormat="1" applyFont="1" applyBorder="1" applyAlignment="1">
      <alignment vertical="center"/>
    </xf>
    <xf numFmtId="4" fontId="33" fillId="0" borderId="4" xfId="7" applyNumberFormat="1" applyFont="1" applyBorder="1" applyAlignment="1">
      <alignment vertical="center"/>
    </xf>
    <xf numFmtId="0" fontId="36" fillId="4" borderId="1" xfId="7" applyFont="1" applyFill="1" applyBorder="1" applyAlignment="1">
      <alignment vertical="center"/>
    </xf>
    <xf numFmtId="0" fontId="36" fillId="4" borderId="0" xfId="7" applyFont="1" applyFill="1" applyAlignment="1">
      <alignment vertical="center"/>
    </xf>
    <xf numFmtId="0" fontId="36" fillId="4" borderId="0" xfId="7" applyFont="1" applyFill="1" applyAlignment="1">
      <alignment horizontal="center" vertical="center"/>
    </xf>
    <xf numFmtId="3" fontId="36" fillId="4" borderId="0" xfId="7" applyNumberFormat="1" applyFont="1" applyFill="1" applyAlignment="1">
      <alignment vertical="center"/>
    </xf>
    <xf numFmtId="4" fontId="36" fillId="4" borderId="0" xfId="7" applyNumberFormat="1" applyFont="1" applyFill="1" applyAlignment="1">
      <alignment vertical="center"/>
    </xf>
    <xf numFmtId="3" fontId="36" fillId="4" borderId="2" xfId="7" applyNumberFormat="1" applyFont="1" applyFill="1" applyBorder="1" applyAlignment="1">
      <alignment horizontal="center" vertical="center"/>
    </xf>
    <xf numFmtId="0" fontId="25" fillId="0" borderId="1" xfId="7" applyFont="1" applyBorder="1" applyAlignment="1">
      <alignment vertical="center"/>
    </xf>
    <xf numFmtId="0" fontId="25" fillId="0" borderId="0" xfId="7" applyFont="1" applyAlignment="1">
      <alignment vertical="center"/>
    </xf>
    <xf numFmtId="0" fontId="25" fillId="0" borderId="0" xfId="7" applyFont="1" applyAlignment="1">
      <alignment horizontal="center" vertical="center"/>
    </xf>
    <xf numFmtId="4" fontId="25" fillId="0" borderId="0" xfId="7" applyNumberFormat="1" applyFont="1" applyAlignment="1">
      <alignment vertical="center"/>
    </xf>
    <xf numFmtId="4" fontId="5" fillId="0" borderId="0" xfId="7" applyNumberFormat="1" applyFont="1" applyAlignment="1">
      <alignment vertical="center"/>
    </xf>
    <xf numFmtId="0" fontId="5" fillId="0" borderId="0" xfId="4337" applyFont="1" applyAlignment="1">
      <alignment vertical="center"/>
    </xf>
    <xf numFmtId="0" fontId="36" fillId="0" borderId="1" xfId="4337" applyFont="1" applyBorder="1" applyAlignment="1">
      <alignment vertical="center"/>
    </xf>
    <xf numFmtId="0" fontId="36" fillId="0" borderId="0" xfId="4337" applyFont="1" applyAlignment="1">
      <alignment vertical="center"/>
    </xf>
    <xf numFmtId="0" fontId="36" fillId="0" borderId="0" xfId="4337" applyFont="1" applyAlignment="1">
      <alignment horizontal="center" vertical="center"/>
    </xf>
    <xf numFmtId="4" fontId="36" fillId="0" borderId="0" xfId="4337" applyNumberFormat="1" applyFont="1" applyAlignment="1">
      <alignment vertical="center"/>
    </xf>
    <xf numFmtId="0" fontId="55" fillId="0" borderId="0" xfId="4337" applyFont="1" applyAlignment="1">
      <alignment vertical="center"/>
    </xf>
    <xf numFmtId="0" fontId="55" fillId="0" borderId="0" xfId="7" applyFont="1" applyAlignment="1">
      <alignment vertical="center"/>
    </xf>
    <xf numFmtId="0" fontId="56" fillId="6" borderId="1" xfId="7" applyFont="1" applyFill="1" applyBorder="1" applyAlignment="1">
      <alignment vertical="center"/>
    </xf>
    <xf numFmtId="0" fontId="56" fillId="6" borderId="0" xfId="7" applyFont="1" applyFill="1" applyAlignment="1">
      <alignment vertical="center"/>
    </xf>
    <xf numFmtId="0" fontId="56" fillId="6" borderId="0" xfId="7" applyFont="1" applyFill="1" applyAlignment="1">
      <alignment horizontal="center" vertical="center"/>
    </xf>
    <xf numFmtId="3" fontId="56" fillId="6" borderId="0" xfId="7" applyNumberFormat="1" applyFont="1" applyFill="1" applyAlignment="1">
      <alignment vertical="center"/>
    </xf>
    <xf numFmtId="4" fontId="56" fillId="6" borderId="0" xfId="7" applyNumberFormat="1" applyFont="1" applyFill="1" applyAlignment="1">
      <alignment vertical="center"/>
    </xf>
    <xf numFmtId="3" fontId="56" fillId="6" borderId="2" xfId="7" applyNumberFormat="1" applyFont="1" applyFill="1" applyBorder="1" applyAlignment="1">
      <alignment horizontal="center" vertical="center"/>
    </xf>
    <xf numFmtId="0" fontId="17" fillId="0" borderId="1" xfId="7" applyFont="1" applyBorder="1" applyAlignment="1">
      <alignment vertical="center"/>
    </xf>
    <xf numFmtId="0" fontId="17" fillId="0" borderId="0" xfId="7" applyFont="1" applyAlignment="1">
      <alignment vertical="center"/>
    </xf>
    <xf numFmtId="0" fontId="17" fillId="0" borderId="0" xfId="7" applyFont="1" applyAlignment="1">
      <alignment horizontal="center" vertical="center"/>
    </xf>
    <xf numFmtId="3" fontId="17" fillId="0" borderId="0" xfId="7" applyNumberFormat="1" applyFont="1" applyAlignment="1">
      <alignment vertical="center"/>
    </xf>
    <xf numFmtId="4" fontId="17" fillId="0" borderId="0" xfId="7" applyNumberFormat="1" applyFont="1" applyAlignment="1">
      <alignment vertical="center"/>
    </xf>
    <xf numFmtId="3" fontId="17" fillId="0" borderId="2" xfId="7" applyNumberFormat="1" applyFont="1" applyBorder="1" applyAlignment="1">
      <alignment horizontal="center" vertical="center"/>
    </xf>
    <xf numFmtId="0" fontId="56" fillId="6" borderId="3" xfId="7" applyFont="1" applyFill="1" applyBorder="1" applyAlignment="1">
      <alignment vertical="center"/>
    </xf>
    <xf numFmtId="0" fontId="56" fillId="6" borderId="4" xfId="7" applyFont="1" applyFill="1" applyBorder="1" applyAlignment="1">
      <alignment vertical="center"/>
    </xf>
    <xf numFmtId="0" fontId="56" fillId="6" borderId="4" xfId="7" applyFont="1" applyFill="1" applyBorder="1" applyAlignment="1">
      <alignment horizontal="center" vertical="center"/>
    </xf>
    <xf numFmtId="3" fontId="56" fillId="6" borderId="4" xfId="7" applyNumberFormat="1" applyFont="1" applyFill="1" applyBorder="1" applyAlignment="1">
      <alignment vertical="center"/>
    </xf>
    <xf numFmtId="4" fontId="56" fillId="6" borderId="4" xfId="7" applyNumberFormat="1" applyFont="1" applyFill="1" applyBorder="1" applyAlignment="1">
      <alignment vertical="center"/>
    </xf>
    <xf numFmtId="3" fontId="56" fillId="6" borderId="5" xfId="7" applyNumberFormat="1" applyFont="1" applyFill="1" applyBorder="1" applyAlignment="1">
      <alignment horizontal="center" vertical="center"/>
    </xf>
    <xf numFmtId="3" fontId="17" fillId="0" borderId="0" xfId="7" applyNumberFormat="1" applyFont="1" applyAlignment="1">
      <alignment horizontal="center" vertical="center"/>
    </xf>
    <xf numFmtId="0" fontId="33" fillId="0" borderId="1" xfId="7" applyFont="1" applyBorder="1" applyAlignment="1">
      <alignment vertical="center"/>
    </xf>
    <xf numFmtId="171" fontId="33" fillId="0" borderId="0" xfId="7" applyNumberFormat="1" applyFont="1" applyAlignment="1">
      <alignment horizontal="center" vertical="center"/>
    </xf>
    <xf numFmtId="171" fontId="33" fillId="0" borderId="0" xfId="7" applyNumberFormat="1" applyFont="1" applyAlignment="1">
      <alignment vertical="center"/>
    </xf>
    <xf numFmtId="0" fontId="58" fillId="0" borderId="0" xfId="9" applyFont="1" applyAlignment="1">
      <alignment vertical="center"/>
    </xf>
    <xf numFmtId="4" fontId="36" fillId="0" borderId="0" xfId="7" applyNumberFormat="1" applyFont="1" applyAlignment="1">
      <alignment vertical="center"/>
    </xf>
    <xf numFmtId="0" fontId="19" fillId="3" borderId="0" xfId="1" applyFont="1" applyFill="1" applyAlignment="1">
      <alignment horizontal="center" vertical="center" wrapText="1"/>
    </xf>
    <xf numFmtId="173" fontId="5" fillId="0" borderId="0" xfId="4334" applyNumberFormat="1" applyFont="1" applyAlignment="1">
      <alignment vertical="center"/>
    </xf>
    <xf numFmtId="0" fontId="62" fillId="0" borderId="0" xfId="1" applyFont="1"/>
    <xf numFmtId="0" fontId="63" fillId="2" borderId="0" xfId="1" applyFont="1" applyFill="1" applyAlignment="1">
      <alignment horizontal="left"/>
    </xf>
    <xf numFmtId="166" fontId="62" fillId="2" borderId="0" xfId="5" applyNumberFormat="1" applyFont="1" applyFill="1" applyAlignment="1">
      <alignment horizontal="right"/>
    </xf>
    <xf numFmtId="10" fontId="62" fillId="0" borderId="0" xfId="3" applyNumberFormat="1" applyFont="1"/>
    <xf numFmtId="0" fontId="62" fillId="2" borderId="0" xfId="1" applyFont="1" applyFill="1"/>
    <xf numFmtId="3" fontId="62" fillId="2" borderId="0" xfId="1" applyNumberFormat="1" applyFont="1" applyFill="1" applyAlignment="1">
      <alignment horizontal="right"/>
    </xf>
    <xf numFmtId="9" fontId="62" fillId="0" borderId="0" xfId="1" applyNumberFormat="1" applyFont="1"/>
    <xf numFmtId="0" fontId="62" fillId="2" borderId="0" xfId="1" applyFont="1" applyFill="1" applyAlignment="1">
      <alignment horizontal="right"/>
    </xf>
    <xf numFmtId="166" fontId="62" fillId="2" borderId="0" xfId="5" applyNumberFormat="1" applyFont="1" applyFill="1"/>
    <xf numFmtId="3" fontId="62" fillId="2" borderId="0" xfId="1" applyNumberFormat="1" applyFont="1" applyFill="1"/>
    <xf numFmtId="3" fontId="5" fillId="0" borderId="0" xfId="7" applyNumberFormat="1" applyFont="1" applyAlignment="1">
      <alignment vertical="center"/>
    </xf>
    <xf numFmtId="167" fontId="16" fillId="0" borderId="0" xfId="10" applyNumberFormat="1" applyFont="1" applyAlignment="1">
      <alignment vertical="center"/>
    </xf>
    <xf numFmtId="10" fontId="64" fillId="3" borderId="10" xfId="3" applyNumberFormat="1" applyFont="1" applyFill="1" applyBorder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3" fontId="13" fillId="0" borderId="0" xfId="7" applyNumberFormat="1" applyFont="1" applyAlignment="1">
      <alignment vertical="center"/>
    </xf>
    <xf numFmtId="3" fontId="54" fillId="0" borderId="2" xfId="1" applyNumberFormat="1" applyFont="1" applyBorder="1" applyAlignment="1">
      <alignment vertical="center" wrapText="1"/>
    </xf>
    <xf numFmtId="3" fontId="42" fillId="3" borderId="2" xfId="1" applyNumberFormat="1" applyFont="1" applyFill="1" applyBorder="1" applyAlignment="1">
      <alignment horizontal="center" vertical="center" wrapText="1"/>
    </xf>
    <xf numFmtId="3" fontId="36" fillId="0" borderId="2" xfId="7" applyNumberFormat="1" applyFont="1" applyBorder="1" applyAlignment="1">
      <alignment horizontal="center" vertical="center"/>
    </xf>
    <xf numFmtId="3" fontId="33" fillId="0" borderId="5" xfId="7" applyNumberFormat="1" applyFont="1" applyBorder="1" applyAlignment="1">
      <alignment horizontal="center" vertical="center"/>
    </xf>
    <xf numFmtId="3" fontId="25" fillId="0" borderId="2" xfId="7" applyNumberFormat="1" applyFont="1" applyBorder="1" applyAlignment="1">
      <alignment vertical="center"/>
    </xf>
    <xf numFmtId="3" fontId="36" fillId="0" borderId="2" xfId="4337" applyNumberFormat="1" applyFont="1" applyBorder="1" applyAlignment="1">
      <alignment horizontal="center" vertical="center"/>
    </xf>
    <xf numFmtId="0" fontId="3" fillId="3" borderId="0" xfId="6" applyFill="1" applyAlignment="1">
      <alignment vertical="center"/>
    </xf>
    <xf numFmtId="0" fontId="3" fillId="0" borderId="0" xfId="6" applyAlignment="1">
      <alignment vertical="center"/>
    </xf>
    <xf numFmtId="0" fontId="67" fillId="0" borderId="0" xfId="6" applyFont="1" applyAlignment="1">
      <alignment horizontal="left" vertical="center"/>
    </xf>
    <xf numFmtId="0" fontId="68" fillId="0" borderId="0" xfId="6" applyFont="1" applyAlignment="1">
      <alignment horizontal="left" vertical="center"/>
    </xf>
    <xf numFmtId="0" fontId="33" fillId="0" borderId="18" xfId="6" applyFont="1" applyBorder="1" applyAlignment="1">
      <alignment vertical="center"/>
    </xf>
    <xf numFmtId="0" fontId="33" fillId="0" borderId="18" xfId="6" applyFont="1" applyBorder="1" applyAlignment="1">
      <alignment horizontal="left" vertical="center"/>
    </xf>
    <xf numFmtId="4" fontId="33" fillId="0" borderId="18" xfId="6" applyNumberFormat="1" applyFont="1" applyBorder="1" applyAlignment="1">
      <alignment horizontal="right" vertical="center"/>
    </xf>
    <xf numFmtId="10" fontId="33" fillId="0" borderId="18" xfId="6" applyNumberFormat="1" applyFont="1" applyBorder="1" applyAlignment="1">
      <alignment horizontal="right" vertical="center"/>
    </xf>
    <xf numFmtId="3" fontId="33" fillId="0" borderId="18" xfId="6" applyNumberFormat="1" applyFont="1" applyBorder="1" applyAlignment="1">
      <alignment horizontal="center" vertical="center"/>
    </xf>
    <xf numFmtId="0" fontId="14" fillId="0" borderId="0" xfId="6" applyFont="1" applyAlignment="1">
      <alignment vertical="center"/>
    </xf>
    <xf numFmtId="0" fontId="33" fillId="0" borderId="19" xfId="6" applyFont="1" applyBorder="1" applyAlignment="1">
      <alignment vertical="center"/>
    </xf>
    <xf numFmtId="0" fontId="33" fillId="0" borderId="19" xfId="6" applyFont="1" applyBorder="1" applyAlignment="1">
      <alignment horizontal="left" vertical="center"/>
    </xf>
    <xf numFmtId="4" fontId="33" fillId="0" borderId="19" xfId="6" applyNumberFormat="1" applyFont="1" applyBorder="1" applyAlignment="1">
      <alignment horizontal="right" vertical="center"/>
    </xf>
    <xf numFmtId="3" fontId="33" fillId="0" borderId="19" xfId="6" applyNumberFormat="1" applyFont="1" applyBorder="1" applyAlignment="1">
      <alignment horizontal="center" vertical="center"/>
    </xf>
    <xf numFmtId="0" fontId="14" fillId="0" borderId="20" xfId="6" applyFont="1" applyBorder="1" applyAlignment="1">
      <alignment vertical="center"/>
    </xf>
    <xf numFmtId="0" fontId="14" fillId="0" borderId="20" xfId="6" applyFont="1" applyBorder="1" applyAlignment="1">
      <alignment horizontal="left" vertical="center"/>
    </xf>
    <xf numFmtId="4" fontId="14" fillId="0" borderId="20" xfId="6" applyNumberFormat="1" applyFont="1" applyBorder="1" applyAlignment="1">
      <alignment horizontal="right" vertical="center"/>
    </xf>
    <xf numFmtId="10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center" vertical="center"/>
    </xf>
    <xf numFmtId="0" fontId="70" fillId="0" borderId="18" xfId="6" applyFont="1" applyBorder="1" applyAlignment="1">
      <alignment vertical="center"/>
    </xf>
    <xf numFmtId="0" fontId="70" fillId="0" borderId="18" xfId="6" applyFont="1" applyBorder="1" applyAlignment="1">
      <alignment horizontal="left" vertical="center"/>
    </xf>
    <xf numFmtId="4" fontId="70" fillId="0" borderId="18" xfId="6" applyNumberFormat="1" applyFont="1" applyBorder="1" applyAlignment="1">
      <alignment horizontal="right" vertical="center"/>
    </xf>
    <xf numFmtId="10" fontId="70" fillId="0" borderId="18" xfId="6" applyNumberFormat="1" applyFont="1" applyBorder="1" applyAlignment="1">
      <alignment horizontal="right" vertical="center"/>
    </xf>
    <xf numFmtId="3" fontId="70" fillId="0" borderId="18" xfId="6" applyNumberFormat="1" applyFont="1" applyBorder="1" applyAlignment="1">
      <alignment horizontal="center" vertical="center"/>
    </xf>
    <xf numFmtId="0" fontId="71" fillId="0" borderId="0" xfId="6" applyFont="1" applyAlignment="1">
      <alignment vertical="center"/>
    </xf>
    <xf numFmtId="0" fontId="6" fillId="0" borderId="0" xfId="6" applyFont="1" applyAlignment="1">
      <alignment horizontal="left" vertical="center"/>
    </xf>
    <xf numFmtId="4" fontId="72" fillId="0" borderId="0" xfId="6" applyNumberFormat="1" applyFont="1" applyAlignment="1">
      <alignment horizontal="right" vertical="center"/>
    </xf>
    <xf numFmtId="10" fontId="72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6" fillId="0" borderId="0" xfId="6" applyFont="1" applyAlignment="1">
      <alignment horizontal="center" vertical="center"/>
    </xf>
    <xf numFmtId="0" fontId="25" fillId="0" borderId="0" xfId="6" applyFont="1" applyAlignment="1">
      <alignment vertical="center"/>
    </xf>
    <xf numFmtId="4" fontId="25" fillId="0" borderId="0" xfId="6" applyNumberFormat="1" applyFont="1" applyAlignment="1">
      <alignment horizontal="right" vertical="center"/>
    </xf>
    <xf numFmtId="10" fontId="25" fillId="0" borderId="0" xfId="6" applyNumberFormat="1" applyFont="1" applyAlignment="1">
      <alignment horizontal="right" vertical="center"/>
    </xf>
    <xf numFmtId="3" fontId="25" fillId="0" borderId="0" xfId="6" applyNumberFormat="1" applyFont="1" applyAlignment="1">
      <alignment horizontal="center" vertical="center"/>
    </xf>
    <xf numFmtId="0" fontId="26" fillId="0" borderId="0" xfId="6" applyFont="1" applyAlignment="1">
      <alignment vertical="center"/>
    </xf>
    <xf numFmtId="4" fontId="26" fillId="0" borderId="0" xfId="6" applyNumberFormat="1" applyFont="1" applyAlignment="1">
      <alignment horizontal="right" vertical="center"/>
    </xf>
    <xf numFmtId="10" fontId="26" fillId="0" borderId="0" xfId="6" applyNumberFormat="1" applyFont="1" applyAlignment="1">
      <alignment horizontal="right" vertical="center"/>
    </xf>
    <xf numFmtId="3" fontId="26" fillId="0" borderId="0" xfId="6" applyNumberFormat="1" applyFont="1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73" fillId="0" borderId="0" xfId="6" applyFont="1" applyAlignment="1">
      <alignment vertical="center"/>
    </xf>
    <xf numFmtId="0" fontId="74" fillId="0" borderId="0" xfId="6" applyFont="1" applyAlignment="1">
      <alignment vertical="center"/>
    </xf>
    <xf numFmtId="0" fontId="74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75" fillId="0" borderId="0" xfId="1" applyFont="1" applyAlignment="1">
      <alignment horizontal="left" vertical="center"/>
    </xf>
    <xf numFmtId="10" fontId="64" fillId="3" borderId="16" xfId="3" applyNumberFormat="1" applyFont="1" applyFill="1" applyBorder="1" applyAlignment="1">
      <alignment horizontal="center" vertical="center" wrapText="1"/>
    </xf>
    <xf numFmtId="167" fontId="33" fillId="0" borderId="4" xfId="10" applyNumberFormat="1" applyFont="1" applyBorder="1" applyAlignment="1">
      <alignment horizontal="center" vertical="center"/>
    </xf>
    <xf numFmtId="0" fontId="76" fillId="0" borderId="0" xfId="1" applyFont="1"/>
    <xf numFmtId="0" fontId="77" fillId="0" borderId="0" xfId="1" applyFont="1"/>
    <xf numFmtId="0" fontId="77" fillId="2" borderId="0" xfId="1" applyFont="1" applyFill="1"/>
    <xf numFmtId="0" fontId="77" fillId="2" borderId="0" xfId="1" applyFont="1" applyFill="1" applyAlignment="1">
      <alignment horizontal="right"/>
    </xf>
    <xf numFmtId="0" fontId="78" fillId="2" borderId="0" xfId="1" applyFont="1" applyFill="1" applyAlignment="1">
      <alignment horizontal="left"/>
    </xf>
    <xf numFmtId="166" fontId="77" fillId="2" borderId="0" xfId="5" applyNumberFormat="1" applyFont="1" applyFill="1" applyAlignment="1">
      <alignment horizontal="right"/>
    </xf>
    <xf numFmtId="10" fontId="77" fillId="0" borderId="0" xfId="3" applyNumberFormat="1" applyFont="1"/>
    <xf numFmtId="3" fontId="62" fillId="0" borderId="0" xfId="1" applyNumberFormat="1" applyFont="1"/>
    <xf numFmtId="0" fontId="62" fillId="0" borderId="0" xfId="3" applyNumberFormat="1" applyFont="1"/>
    <xf numFmtId="173" fontId="79" fillId="0" borderId="0" xfId="1" applyNumberFormat="1" applyFont="1"/>
    <xf numFmtId="3" fontId="80" fillId="0" borderId="0" xfId="1" applyNumberFormat="1" applyFont="1" applyAlignment="1">
      <alignment horizontal="right"/>
    </xf>
    <xf numFmtId="2" fontId="33" fillId="0" borderId="4" xfId="10" applyNumberFormat="1" applyFont="1" applyBorder="1" applyAlignment="1">
      <alignment horizontal="center" vertical="center"/>
    </xf>
    <xf numFmtId="2" fontId="33" fillId="0" borderId="4" xfId="4338" applyNumberFormat="1" applyFont="1" applyBorder="1" applyAlignment="1">
      <alignment horizontal="center" vertical="center"/>
    </xf>
    <xf numFmtId="2" fontId="36" fillId="0" borderId="4" xfId="4338" applyNumberFormat="1" applyFont="1" applyBorder="1" applyAlignment="1">
      <alignment horizontal="center" vertical="center"/>
    </xf>
    <xf numFmtId="2" fontId="23" fillId="0" borderId="0" xfId="10" applyNumberFormat="1" applyFont="1" applyAlignment="1">
      <alignment horizontal="center" vertical="center"/>
    </xf>
    <xf numFmtId="2" fontId="23" fillId="0" borderId="0" xfId="4338" applyNumberFormat="1" applyFont="1" applyAlignment="1">
      <alignment horizontal="center" vertical="center"/>
    </xf>
    <xf numFmtId="2" fontId="23" fillId="0" borderId="0" xfId="4338" applyNumberFormat="1" applyFont="1" applyAlignment="1">
      <alignment horizontal="right" vertical="center"/>
    </xf>
    <xf numFmtId="0" fontId="81" fillId="0" borderId="0" xfId="1" applyFont="1" applyAlignment="1">
      <alignment vertical="center"/>
    </xf>
    <xf numFmtId="0" fontId="6" fillId="0" borderId="0" xfId="4337" applyFont="1" applyAlignment="1">
      <alignment vertical="center"/>
    </xf>
    <xf numFmtId="0" fontId="6" fillId="0" borderId="0" xfId="7" applyFont="1" applyAlignment="1">
      <alignment vertical="center"/>
    </xf>
    <xf numFmtId="0" fontId="82" fillId="0" borderId="1" xfId="0" applyFont="1" applyBorder="1"/>
    <xf numFmtId="0" fontId="82" fillId="0" borderId="2" xfId="0" applyFont="1" applyBorder="1" applyAlignment="1">
      <alignment horizontal="center"/>
    </xf>
    <xf numFmtId="4" fontId="56" fillId="6" borderId="4" xfId="7" applyNumberFormat="1" applyFont="1" applyFill="1" applyBorder="1" applyAlignment="1">
      <alignment horizontal="center" vertical="center"/>
    </xf>
    <xf numFmtId="0" fontId="33" fillId="0" borderId="4" xfId="7" applyFont="1" applyBorder="1" applyAlignment="1">
      <alignment horizontal="center" vertical="center"/>
    </xf>
    <xf numFmtId="0" fontId="33" fillId="4" borderId="0" xfId="7" applyFont="1" applyFill="1" applyAlignment="1">
      <alignment horizontal="center" vertical="center"/>
    </xf>
    <xf numFmtId="0" fontId="57" fillId="6" borderId="0" xfId="7" applyFont="1" applyFill="1" applyAlignment="1">
      <alignment horizontal="center" vertical="center"/>
    </xf>
    <xf numFmtId="0" fontId="57" fillId="6" borderId="4" xfId="7" applyFont="1" applyFill="1" applyBorder="1" applyAlignment="1">
      <alignment horizontal="center" vertical="center"/>
    </xf>
    <xf numFmtId="0" fontId="66" fillId="6" borderId="4" xfId="7" applyFont="1" applyFill="1" applyBorder="1" applyAlignment="1">
      <alignment horizontal="center" vertical="center"/>
    </xf>
    <xf numFmtId="0" fontId="18" fillId="0" borderId="0" xfId="7" applyFont="1" applyAlignment="1">
      <alignment horizontal="center" vertical="center"/>
    </xf>
    <xf numFmtId="3" fontId="36" fillId="4" borderId="8" xfId="7" applyNumberFormat="1" applyFont="1" applyFill="1" applyBorder="1" applyAlignment="1">
      <alignment horizontal="center" vertical="center"/>
    </xf>
    <xf numFmtId="0" fontId="52" fillId="0" borderId="6" xfId="1" applyFont="1" applyBorder="1" applyAlignment="1">
      <alignment horizontal="center" vertical="center" wrapText="1"/>
    </xf>
    <xf numFmtId="0" fontId="52" fillId="0" borderId="7" xfId="1" applyFont="1" applyBorder="1" applyAlignment="1">
      <alignment horizontal="center" vertical="center" wrapText="1"/>
    </xf>
    <xf numFmtId="3" fontId="52" fillId="0" borderId="8" xfId="1" applyNumberFormat="1" applyFont="1" applyBorder="1" applyAlignment="1">
      <alignment horizontal="center" vertical="center" wrapText="1"/>
    </xf>
    <xf numFmtId="0" fontId="41" fillId="5" borderId="3" xfId="1" applyFont="1" applyFill="1" applyBorder="1" applyAlignment="1">
      <alignment vertical="center" wrapText="1"/>
    </xf>
    <xf numFmtId="0" fontId="54" fillId="0" borderId="4" xfId="1" applyFont="1" applyBorder="1" applyAlignment="1">
      <alignment vertical="center" wrapText="1"/>
    </xf>
    <xf numFmtId="0" fontId="54" fillId="0" borderId="4" xfId="1" applyFont="1" applyBorder="1" applyAlignment="1">
      <alignment horizontal="center" vertical="center" wrapText="1"/>
    </xf>
    <xf numFmtId="3" fontId="54" fillId="0" borderId="5" xfId="1" applyNumberFormat="1" applyFont="1" applyBorder="1" applyAlignment="1">
      <alignment vertical="center" wrapText="1"/>
    </xf>
    <xf numFmtId="3" fontId="49" fillId="0" borderId="0" xfId="1" applyNumberFormat="1" applyFont="1" applyAlignment="1">
      <alignment vertical="center"/>
    </xf>
    <xf numFmtId="3" fontId="36" fillId="0" borderId="2" xfId="4338" applyNumberFormat="1" applyFont="1" applyBorder="1" applyAlignment="1">
      <alignment horizontal="center"/>
    </xf>
    <xf numFmtId="2" fontId="33" fillId="0" borderId="5" xfId="10" applyNumberFormat="1" applyFont="1" applyBorder="1" applyAlignment="1">
      <alignment horizontal="center" vertical="center"/>
    </xf>
    <xf numFmtId="2" fontId="33" fillId="0" borderId="5" xfId="4338" applyNumberFormat="1" applyFont="1" applyBorder="1" applyAlignment="1">
      <alignment horizontal="center" vertical="center"/>
    </xf>
    <xf numFmtId="2" fontId="23" fillId="0" borderId="2" xfId="4338" applyNumberFormat="1" applyFont="1" applyBorder="1" applyAlignment="1">
      <alignment horizontal="center" vertical="center"/>
    </xf>
    <xf numFmtId="4" fontId="33" fillId="0" borderId="21" xfId="4338" applyNumberFormat="1" applyFont="1" applyBorder="1" applyAlignment="1">
      <alignment horizontal="center" vertical="center"/>
    </xf>
    <xf numFmtId="0" fontId="85" fillId="0" borderId="0" xfId="1" applyFont="1" applyAlignment="1">
      <alignment vertical="center"/>
    </xf>
    <xf numFmtId="0" fontId="85" fillId="2" borderId="0" xfId="1" applyFont="1" applyFill="1" applyAlignment="1">
      <alignment vertical="center"/>
    </xf>
    <xf numFmtId="3" fontId="85" fillId="2" borderId="0" xfId="1" applyNumberFormat="1" applyFont="1" applyFill="1" applyAlignment="1">
      <alignment vertical="center"/>
    </xf>
    <xf numFmtId="0" fontId="86" fillId="2" borderId="0" xfId="1" applyFont="1" applyFill="1" applyAlignment="1">
      <alignment horizontal="left" vertical="center"/>
    </xf>
    <xf numFmtId="10" fontId="85" fillId="2" borderId="0" xfId="3" applyNumberFormat="1" applyFont="1" applyFill="1" applyAlignment="1">
      <alignment vertical="center"/>
    </xf>
    <xf numFmtId="3" fontId="85" fillId="0" borderId="0" xfId="1" applyNumberFormat="1" applyFont="1" applyAlignment="1">
      <alignment vertical="center"/>
    </xf>
    <xf numFmtId="0" fontId="5" fillId="0" borderId="1" xfId="7" applyFont="1" applyBorder="1" applyAlignment="1">
      <alignment vertical="center"/>
    </xf>
    <xf numFmtId="3" fontId="75" fillId="0" borderId="0" xfId="1" applyNumberFormat="1" applyFont="1" applyAlignment="1">
      <alignment horizontal="left" vertical="center"/>
    </xf>
    <xf numFmtId="0" fontId="83" fillId="0" borderId="3" xfId="0" applyFont="1" applyBorder="1"/>
    <xf numFmtId="0" fontId="83" fillId="0" borderId="4" xfId="0" applyFont="1" applyBorder="1" applyAlignment="1">
      <alignment horizontal="center"/>
    </xf>
    <xf numFmtId="172" fontId="83" fillId="0" borderId="4" xfId="0" applyNumberFormat="1" applyFont="1" applyBorder="1"/>
    <xf numFmtId="0" fontId="83" fillId="0" borderId="4" xfId="0" applyFont="1" applyBorder="1" applyAlignment="1">
      <alignment horizontal="right"/>
    </xf>
    <xf numFmtId="4" fontId="83" fillId="0" borderId="4" xfId="0" applyNumberFormat="1" applyFont="1" applyBorder="1"/>
    <xf numFmtId="0" fontId="83" fillId="0" borderId="5" xfId="0" applyFont="1" applyBorder="1" applyAlignment="1">
      <alignment horizontal="center"/>
    </xf>
    <xf numFmtId="0" fontId="82" fillId="0" borderId="0" xfId="0" applyFont="1" applyAlignment="1">
      <alignment horizontal="center"/>
    </xf>
    <xf numFmtId="172" fontId="82" fillId="0" borderId="0" xfId="0" applyNumberFormat="1" applyFont="1" applyAlignment="1">
      <alignment horizontal="right"/>
    </xf>
    <xf numFmtId="4" fontId="82" fillId="0" borderId="0" xfId="0" applyNumberFormat="1" applyFont="1"/>
    <xf numFmtId="0" fontId="82" fillId="0" borderId="0" xfId="0" applyFont="1" applyAlignment="1">
      <alignment horizontal="right"/>
    </xf>
    <xf numFmtId="167" fontId="84" fillId="0" borderId="1" xfId="10" applyNumberFormat="1" applyFont="1" applyBorder="1" applyAlignment="1">
      <alignment vertical="center"/>
    </xf>
    <xf numFmtId="4" fontId="14" fillId="0" borderId="0" xfId="6" applyNumberFormat="1" applyFont="1" applyAlignment="1">
      <alignment vertical="center"/>
    </xf>
    <xf numFmtId="0" fontId="86" fillId="0" borderId="0" xfId="1" applyFont="1" applyAlignment="1">
      <alignment horizontal="left" vertical="center"/>
    </xf>
    <xf numFmtId="3" fontId="86" fillId="0" borderId="0" xfId="1" applyNumberFormat="1" applyFont="1" applyAlignment="1">
      <alignment horizontal="left" vertical="center"/>
    </xf>
    <xf numFmtId="0" fontId="87" fillId="0" borderId="0" xfId="0" applyFont="1"/>
    <xf numFmtId="0" fontId="87" fillId="0" borderId="0" xfId="0" applyFont="1" applyAlignment="1">
      <alignment horizontal="center"/>
    </xf>
    <xf numFmtId="4" fontId="87" fillId="0" borderId="0" xfId="0" applyNumberFormat="1" applyFont="1"/>
    <xf numFmtId="0" fontId="88" fillId="0" borderId="0" xfId="0" applyFont="1" applyAlignment="1">
      <alignment horizontal="center"/>
    </xf>
    <xf numFmtId="4" fontId="88" fillId="0" borderId="0" xfId="0" applyNumberFormat="1" applyFont="1"/>
    <xf numFmtId="172" fontId="88" fillId="0" borderId="0" xfId="0" applyNumberFormat="1" applyFont="1" applyAlignment="1">
      <alignment horizontal="right"/>
    </xf>
    <xf numFmtId="172" fontId="87" fillId="0" borderId="0" xfId="0" applyNumberFormat="1" applyFont="1" applyAlignment="1">
      <alignment horizontal="right"/>
    </xf>
    <xf numFmtId="0" fontId="87" fillId="0" borderId="1" xfId="0" applyFont="1" applyBorder="1"/>
    <xf numFmtId="0" fontId="88" fillId="0" borderId="1" xfId="0" applyFont="1" applyBorder="1"/>
    <xf numFmtId="0" fontId="87" fillId="0" borderId="2" xfId="0" applyFont="1" applyBorder="1" applyAlignment="1">
      <alignment horizontal="center"/>
    </xf>
    <xf numFmtId="0" fontId="88" fillId="0" borderId="2" xfId="0" applyFont="1" applyBorder="1" applyAlignment="1">
      <alignment horizontal="center"/>
    </xf>
    <xf numFmtId="0" fontId="19" fillId="3" borderId="1" xfId="1" applyFont="1" applyFill="1" applyBorder="1" applyAlignment="1">
      <alignment horizontal="left" vertical="center" wrapText="1" indent="1"/>
    </xf>
    <xf numFmtId="0" fontId="19" fillId="3" borderId="0" xfId="1" applyFont="1" applyFill="1" applyAlignment="1">
      <alignment horizontal="left" vertical="center" indent="1"/>
    </xf>
    <xf numFmtId="0" fontId="27" fillId="0" borderId="1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27" fillId="0" borderId="2" xfId="1" applyFont="1" applyBorder="1" applyAlignment="1">
      <alignment horizontal="center" vertical="center" wrapText="1"/>
    </xf>
    <xf numFmtId="0" fontId="34" fillId="2" borderId="1" xfId="1" applyFont="1" applyFill="1" applyBorder="1" applyAlignment="1">
      <alignment horizontal="center" vertical="center"/>
    </xf>
    <xf numFmtId="0" fontId="34" fillId="2" borderId="0" xfId="1" applyFont="1" applyFill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33" fillId="2" borderId="3" xfId="0" applyFont="1" applyFill="1" applyBorder="1" applyAlignment="1">
      <alignment horizontal="left" vertical="center" wrapText="1"/>
    </xf>
    <xf numFmtId="0" fontId="33" fillId="2" borderId="4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left" vertical="center" wrapText="1"/>
    </xf>
    <xf numFmtId="0" fontId="35" fillId="2" borderId="1" xfId="1" applyFont="1" applyFill="1" applyBorder="1" applyAlignment="1">
      <alignment horizontal="center" vertical="center"/>
    </xf>
    <xf numFmtId="0" fontId="35" fillId="2" borderId="0" xfId="1" applyFont="1" applyFill="1" applyAlignment="1">
      <alignment horizontal="center" vertical="center"/>
    </xf>
    <xf numFmtId="0" fontId="35" fillId="2" borderId="2" xfId="1" applyFont="1" applyFill="1" applyBorder="1" applyAlignment="1">
      <alignment horizontal="center" vertical="center"/>
    </xf>
    <xf numFmtId="0" fontId="32" fillId="2" borderId="0" xfId="1" applyFont="1" applyFill="1" applyAlignment="1">
      <alignment horizontal="center" vertical="center"/>
    </xf>
    <xf numFmtId="0" fontId="33" fillId="2" borderId="0" xfId="1" applyFont="1" applyFill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 indent="1"/>
    </xf>
    <xf numFmtId="0" fontId="17" fillId="0" borderId="3" xfId="1" applyFont="1" applyBorder="1" applyAlignment="1">
      <alignment horizontal="left" indent="2"/>
    </xf>
    <xf numFmtId="0" fontId="17" fillId="0" borderId="4" xfId="1" applyFont="1" applyBorder="1" applyAlignment="1">
      <alignment horizontal="left" indent="2"/>
    </xf>
    <xf numFmtId="0" fontId="17" fillId="0" borderId="5" xfId="1" applyFont="1" applyBorder="1" applyAlignment="1">
      <alignment horizontal="left" indent="2"/>
    </xf>
    <xf numFmtId="0" fontId="39" fillId="0" borderId="0" xfId="1" applyFont="1" applyAlignment="1">
      <alignment horizontal="center" vertical="center" wrapText="1"/>
    </xf>
    <xf numFmtId="0" fontId="19" fillId="3" borderId="1" xfId="1" applyFont="1" applyFill="1" applyBorder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/>
    </xf>
    <xf numFmtId="0" fontId="19" fillId="3" borderId="2" xfId="1" applyFont="1" applyFill="1" applyBorder="1" applyAlignment="1">
      <alignment horizontal="left" vertical="center" wrapText="1"/>
    </xf>
    <xf numFmtId="0" fontId="19" fillId="3" borderId="1" xfId="1" applyFont="1" applyFill="1" applyBorder="1" applyAlignment="1">
      <alignment horizontal="left" vertical="center" wrapText="1" indent="2"/>
    </xf>
    <xf numFmtId="0" fontId="19" fillId="3" borderId="0" xfId="1" applyFont="1" applyFill="1" applyAlignment="1">
      <alignment horizontal="left" vertical="center" wrapText="1" indent="2"/>
    </xf>
    <xf numFmtId="0" fontId="41" fillId="3" borderId="0" xfId="1" applyFont="1" applyFill="1" applyAlignment="1">
      <alignment horizontal="center" vertical="center" wrapText="1"/>
    </xf>
    <xf numFmtId="0" fontId="69" fillId="3" borderId="0" xfId="1" applyFont="1" applyFill="1" applyAlignment="1">
      <alignment horizontal="center" vertical="center" wrapText="1"/>
    </xf>
    <xf numFmtId="0" fontId="69" fillId="3" borderId="0" xfId="1" applyFont="1" applyFill="1" applyAlignment="1">
      <alignment horizontal="center" vertical="center"/>
    </xf>
    <xf numFmtId="0" fontId="53" fillId="2" borderId="1" xfId="1" applyFont="1" applyFill="1" applyBorder="1" applyAlignment="1">
      <alignment horizontal="center" vertical="center"/>
    </xf>
    <xf numFmtId="0" fontId="53" fillId="2" borderId="0" xfId="1" applyFont="1" applyFill="1" applyAlignment="1">
      <alignment horizontal="center" vertical="center"/>
    </xf>
    <xf numFmtId="0" fontId="53" fillId="2" borderId="2" xfId="1" applyFont="1" applyFill="1" applyBorder="1" applyAlignment="1">
      <alignment horizontal="center" vertical="center"/>
    </xf>
    <xf numFmtId="0" fontId="53" fillId="2" borderId="6" xfId="1" applyFont="1" applyFill="1" applyBorder="1" applyAlignment="1">
      <alignment horizontal="center" vertical="center"/>
    </xf>
    <xf numFmtId="0" fontId="53" fillId="2" borderId="7" xfId="1" applyFont="1" applyFill="1" applyBorder="1" applyAlignment="1">
      <alignment horizontal="center" vertical="center"/>
    </xf>
    <xf numFmtId="0" fontId="53" fillId="2" borderId="8" xfId="1" applyFont="1" applyFill="1" applyBorder="1" applyAlignment="1">
      <alignment horizontal="center" vertical="center"/>
    </xf>
    <xf numFmtId="1" fontId="19" fillId="3" borderId="0" xfId="4338" applyNumberFormat="1" applyFont="1" applyFill="1" applyAlignment="1">
      <alignment horizontal="left" vertical="center" wrapText="1" indent="1"/>
    </xf>
  </cellXfs>
  <cellStyles count="4340"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Moneda" xfId="4334" builtinId="4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" xfId="4339" xr:uid="{9BEE3439-F007-4791-9ECF-14B156807E75}"/>
    <cellStyle name="Normal 4 2" xfId="9" xr:uid="{BB711DD7-E3DA-4557-ADD4-6CE8B8F51D2F}"/>
    <cellStyle name="Normal 5" xfId="8" xr:uid="{D54325BF-DB54-45B9-8F96-85599107F19C}"/>
    <cellStyle name="Normal_OPECE" xfId="4337" xr:uid="{890CB297-8FE9-40EA-BDDD-6012BB3B79CB}"/>
    <cellStyle name="Normal_OPSEP" xfId="4335" xr:uid="{DDD5AB70-BE49-4481-B9B6-29E6D5A09F0D}"/>
    <cellStyle name="Normal_Posturas _1" xfId="4336" xr:uid="{47A37A53-D0F5-4A9A-BEDB-D08A97D63ECE}"/>
    <cellStyle name="Normal_TITULOS" xfId="4338" xr:uid="{0F5C99D3-361D-439E-AF31-6A00E752E8AA}"/>
    <cellStyle name="Porcentaje" xfId="10" builtinId="5"/>
    <cellStyle name="Porcentaje 2" xfId="3" xr:uid="{5F56194C-3893-47FE-80C6-05BC99659134}"/>
  </cellStyles>
  <dxfs count="0"/>
  <tableStyles count="1" defaultTableStyle="TableStyleMedium2" defaultPivotStyle="PivotStyleLight16">
    <tableStyle name="Invisible" pivot="0" table="0" count="0" xr9:uid="{31BCC2D2-B814-4D30-83B7-0E6D626025E7}"/>
  </tableStyles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Bonos del Estado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1796211619.96</c:v>
                </c:pt>
                <c:pt idx="1">
                  <c:v>1174148566.2700005</c:v>
                </c:pt>
                <c:pt idx="2">
                  <c:v>1160740406.4499993</c:v>
                </c:pt>
                <c:pt idx="3">
                  <c:v>1006354761.9699998</c:v>
                </c:pt>
                <c:pt idx="4">
                  <c:v>851313513.65000081</c:v>
                </c:pt>
                <c:pt idx="5">
                  <c:v>1012024225.5599998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Bonos del Estado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1796110975.3299997</c:v>
                </c:pt>
                <c:pt idx="1">
                  <c:v>1493440368.6400003</c:v>
                </c:pt>
                <c:pt idx="2">
                  <c:v>1066921498.6900003</c:v>
                </c:pt>
                <c:pt idx="3">
                  <c:v>455124570.65000075</c:v>
                </c:pt>
                <c:pt idx="4">
                  <c:v>395911199.54999983</c:v>
                </c:pt>
                <c:pt idx="5">
                  <c:v>555279389.87000084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5.5207362978334971E-2"/>
                  <c:y val="5.962068617632829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2.7516953980137527E-2"/>
                  <c:y val="-8.82015357307355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6969015573.9899797</c:v>
                </c:pt>
                <c:pt idx="1">
                  <c:v>8073293577.8600016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Enero-Octubre 2025</a:t>
            </a:r>
            <a:endParaRPr lang="es-MX" sz="900" b="1">
              <a:latin typeface="Segoe UI Variable Display Semib" pitchFamily="2" charset="0"/>
            </a:endParaRP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7000793093.8599796</c:v>
                </c:pt>
                <c:pt idx="1">
                  <c:v>8157618779.5500011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31777519.870000001</c:v>
                </c:pt>
                <c:pt idx="1">
                  <c:v>84325201.689999998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4.0102613480776136E-2"/>
                  <c:y val="-0.146566724320524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8.6640704570627877E-2"/>
                  <c:y val="0.1755906822732885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3735282682.0332437</c:v>
                </c:pt>
                <c:pt idx="1">
                  <c:v>4243220928.2856016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8.758260093575114E-2"/>
                  <c:y val="0.128340444290504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3767060201.9032435</c:v>
                </c:pt>
                <c:pt idx="1">
                  <c:v>4327546129.9756012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5.3065665552817123E-2"/>
                  <c:y val="-8.85199645752498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5.4146357637852707E-2"/>
                  <c:y val="0.1057837494739470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31777519.870000001</c:v>
                </c:pt>
                <c:pt idx="1">
                  <c:v>84325201.689999998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1150920.1099999996</c:v>
                </c:pt>
                <c:pt idx="1">
                  <c:v>777368977.84999979</c:v>
                </c:pt>
                <c:pt idx="2">
                  <c:v>778519897.9599998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b="0"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4550772.6700000009</c:v>
                </c:pt>
                <c:pt idx="1">
                  <c:v>943847540.17000198</c:v>
                </c:pt>
                <c:pt idx="2">
                  <c:v>948398312.84000194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ax val="10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1150920.1099999996</c:v>
                </c:pt>
                <c:pt idx="1">
                  <c:v>396975219.95690328</c:v>
                </c:pt>
                <c:pt idx="2">
                  <c:v>398126140.06690329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4550772.6700000009</c:v>
                </c:pt>
                <c:pt idx="1">
                  <c:v>512951445.06871182</c:v>
                </c:pt>
                <c:pt idx="2">
                  <c:v>517502217.73871183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7</xdr:col>
      <xdr:colOff>738433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6180252" cy="7867846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OCTUBRE 2025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0.01967</cdr:x>
      <cdr:y>0.01489</cdr:y>
    </cdr:from>
    <cdr:to>
      <cdr:x>0.98779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473" y="78275"/>
          <a:ext cx="6226153" cy="101121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Enero-Octubre  2025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Enero-Octubre 2024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275664</xdr:colOff>
      <xdr:row>38</xdr:row>
      <xdr:rowOff>99191</xdr:rowOff>
    </xdr:from>
    <xdr:to>
      <xdr:col>8</xdr:col>
      <xdr:colOff>403411</xdr:colOff>
      <xdr:row>61</xdr:row>
      <xdr:rowOff>130735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490817" y="8490156"/>
          <a:ext cx="10419229" cy="3509850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7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535699" y="9291654"/>
          <a:ext cx="3514195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759404</xdr:colOff>
      <xdr:row>0</xdr:row>
      <xdr:rowOff>0</xdr:rowOff>
    </xdr:from>
    <xdr:to>
      <xdr:col>9</xdr:col>
      <xdr:colOff>2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23440" y="0"/>
          <a:ext cx="3369253" cy="970118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Enero-Octubre 2025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Enero-Octubre 2025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0.02365</cdr:x>
      <cdr:y>0</cdr:y>
    </cdr:from>
    <cdr:to>
      <cdr:x>0.98257</cdr:x>
      <cdr:y>0.20739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201" y="0"/>
          <a:ext cx="3292421" cy="717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Enero-Octubre </a:t>
          </a:r>
          <a:r>
            <a:rPr lang="es-MX" sz="1100" b="0" i="0" baseline="0">
              <a:effectLst/>
              <a:latin typeface="+mn-lt"/>
              <a:ea typeface="+mn-ea"/>
              <a:cs typeface="+mn-cs"/>
            </a:rPr>
            <a:t>2025</a:t>
          </a:r>
          <a:endParaRPr lang="es-EC" sz="900" b="0">
            <a:effectLst/>
          </a:endParaRP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0.17733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29" y="76717"/>
          <a:ext cx="3035949" cy="5427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1100" b="0" i="0" baseline="0">
              <a:effectLst/>
              <a:latin typeface="+mn-lt"/>
              <a:ea typeface="+mn-ea"/>
              <a:cs typeface="+mn-cs"/>
            </a:rPr>
            <a:t>Enero-Octubre 2025</a:t>
          </a:r>
          <a:endParaRPr lang="es-EC" sz="900" b="0">
            <a:effectLst/>
          </a:endParaRP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Enero-Octubre 2025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76C7AFB4-9D1D-4965-AEBB-141BE5D7DF01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casas de valores Silvercross, Advfinsa, Masvalores, Picaval y Plusbursátil por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EC921D-D533-4469-97B2-28575D175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3D78B6F7-1174-46A3-9FA2-5767855968F8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45F5B79B-AD9A-45CC-B945-227F7749401C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F35A10B-4352-4169-B13A-5A735AFECF2E}"/>
            </a:ext>
          </a:extLst>
        </xdr:cNvPr>
        <xdr:cNvSpPr>
          <a:spLocks noChangeArrowheads="1"/>
        </xdr:cNvSpPr>
      </xdr:nvSpPr>
      <xdr:spPr bwMode="auto">
        <a:xfrm>
          <a:off x="2674620" y="187611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Advfinsa, Plusbursátil y Masvalores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acumulado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DFC039-CC95-4393-BCF0-94A924633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C429B404-BCAC-48A7-A98C-A6A8ADF3B7DA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DD5D0A50-8DF8-43E5-8FE5-742548756512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-1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A30D-CE69-4E8B-AC71-D17C21CA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6</xdr:col>
      <xdr:colOff>893066</xdr:colOff>
      <xdr:row>2</xdr:row>
      <xdr:rowOff>13804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8AEF7-7474-460A-82A4-CF51273F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59129" y="7358185"/>
          <a:ext cx="12772841" cy="5249593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7" zoomScaleNormal="117" workbookViewId="0"/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zoomScale="79" zoomScaleNormal="79" workbookViewId="0">
      <selection activeCell="B1" sqref="B1:C1"/>
    </sheetView>
  </sheetViews>
  <sheetFormatPr baseColWidth="10" defaultColWidth="11.5546875" defaultRowHeight="19.8" x14ac:dyDescent="0.3"/>
  <cols>
    <col min="1" max="1" width="0.6640625" style="7" customWidth="1"/>
    <col min="2" max="2" width="34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34" t="s">
        <v>473</v>
      </c>
      <c r="C1" s="435"/>
      <c r="D1" s="48"/>
      <c r="E1" s="48"/>
      <c r="F1" s="48"/>
      <c r="G1" s="65"/>
    </row>
    <row r="2" spans="1:13" ht="9.75" customHeight="1" x14ac:dyDescent="0.3">
      <c r="B2" s="436" t="s">
        <v>0</v>
      </c>
      <c r="C2" s="437"/>
      <c r="D2" s="437"/>
      <c r="E2" s="437"/>
      <c r="F2" s="437"/>
      <c r="G2" s="438"/>
    </row>
    <row r="3" spans="1:13" s="8" customFormat="1" ht="23.25" customHeight="1" x14ac:dyDescent="0.3">
      <c r="B3" s="436"/>
      <c r="C3" s="437"/>
      <c r="D3" s="437"/>
      <c r="E3" s="437"/>
      <c r="F3" s="437"/>
      <c r="G3" s="438"/>
      <c r="H3" s="66"/>
      <c r="I3" s="7"/>
      <c r="J3" s="7"/>
      <c r="K3" s="7"/>
      <c r="L3" s="7"/>
      <c r="M3" s="7"/>
    </row>
    <row r="4" spans="1:13" s="10" customFormat="1" ht="68.400000000000006" customHeight="1" x14ac:dyDescent="0.3">
      <c r="B4" s="442" t="s">
        <v>475</v>
      </c>
      <c r="C4" s="443"/>
      <c r="D4" s="443"/>
      <c r="E4" s="443"/>
      <c r="F4" s="443"/>
      <c r="G4" s="444"/>
      <c r="H4" s="9"/>
      <c r="I4" s="9"/>
      <c r="J4" s="9"/>
      <c r="K4" s="9"/>
      <c r="L4" s="9"/>
      <c r="M4" s="9"/>
    </row>
    <row r="5" spans="1:13" s="10" customFormat="1" ht="68.400000000000006" customHeight="1" x14ac:dyDescent="0.3">
      <c r="B5" s="445"/>
      <c r="C5" s="446"/>
      <c r="D5" s="446"/>
      <c r="E5" s="446"/>
      <c r="F5" s="446"/>
      <c r="G5" s="447"/>
      <c r="H5" s="9"/>
      <c r="I5" s="9"/>
      <c r="J5" s="9"/>
      <c r="K5" s="9"/>
      <c r="L5" s="9"/>
      <c r="M5" s="9"/>
    </row>
    <row r="6" spans="1:13" s="8" customFormat="1" x14ac:dyDescent="0.3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3">
      <c r="A7" s="49"/>
      <c r="B7" s="439" t="s">
        <v>1</v>
      </c>
      <c r="C7" s="440"/>
      <c r="D7" s="440"/>
      <c r="E7" s="440"/>
      <c r="F7" s="440"/>
      <c r="G7" s="441"/>
      <c r="H7" s="11"/>
      <c r="I7" s="7"/>
      <c r="J7" s="7"/>
      <c r="K7" s="7"/>
      <c r="L7" s="7"/>
      <c r="M7" s="7"/>
    </row>
    <row r="8" spans="1:13" s="8" customFormat="1" x14ac:dyDescent="0.3">
      <c r="A8" s="49"/>
      <c r="B8" s="439" t="s">
        <v>2</v>
      </c>
      <c r="C8" s="440"/>
      <c r="D8" s="440"/>
      <c r="E8" s="440"/>
      <c r="F8" s="440"/>
      <c r="G8" s="441"/>
      <c r="H8" s="11"/>
      <c r="I8" s="7"/>
      <c r="J8" s="7"/>
      <c r="K8" s="7"/>
      <c r="L8" s="7"/>
      <c r="M8" s="7"/>
    </row>
    <row r="9" spans="1:13" s="8" customFormat="1" x14ac:dyDescent="0.3">
      <c r="A9" s="49"/>
      <c r="B9" s="439" t="s">
        <v>474</v>
      </c>
      <c r="C9" s="440"/>
      <c r="D9" s="440"/>
      <c r="E9" s="440"/>
      <c r="F9" s="440"/>
      <c r="G9" s="441"/>
      <c r="H9" s="11"/>
      <c r="I9" s="7"/>
      <c r="J9" s="7"/>
      <c r="K9" s="7"/>
      <c r="L9" s="7"/>
      <c r="M9" s="7"/>
    </row>
    <row r="10" spans="1:13" s="8" customFormat="1" x14ac:dyDescent="0.3">
      <c r="A10" s="49"/>
      <c r="B10" s="448" t="s">
        <v>3</v>
      </c>
      <c r="C10" s="449"/>
      <c r="D10" s="449"/>
      <c r="E10" s="449"/>
      <c r="F10" s="449"/>
      <c r="G10" s="450"/>
      <c r="H10" s="11"/>
      <c r="I10" s="7"/>
      <c r="J10" s="7"/>
      <c r="K10" s="7"/>
      <c r="L10" s="7"/>
      <c r="M10" s="7"/>
    </row>
    <row r="11" spans="1:13" s="8" customFormat="1" x14ac:dyDescent="0.3">
      <c r="A11" s="49"/>
      <c r="B11" s="50"/>
      <c r="C11" s="51"/>
      <c r="D11" s="52"/>
      <c r="E11" s="51"/>
      <c r="F11" s="51"/>
      <c r="G11" s="53"/>
      <c r="H11" s="12"/>
      <c r="I11" s="7"/>
      <c r="J11" s="7"/>
      <c r="K11" s="7"/>
      <c r="L11" s="7"/>
      <c r="M11" s="7"/>
    </row>
    <row r="12" spans="1:13" s="8" customFormat="1" ht="24" x14ac:dyDescent="0.3">
      <c r="A12" s="49"/>
      <c r="B12" s="54"/>
      <c r="C12" s="55" t="s">
        <v>4</v>
      </c>
      <c r="D12" s="55" t="s">
        <v>4</v>
      </c>
      <c r="E12" s="55"/>
      <c r="F12" s="55" t="s">
        <v>5</v>
      </c>
      <c r="G12" s="56" t="s">
        <v>6</v>
      </c>
      <c r="H12" s="13"/>
      <c r="I12" s="7"/>
      <c r="J12" s="7"/>
      <c r="K12" s="7"/>
      <c r="L12" s="7"/>
      <c r="M12" s="7"/>
    </row>
    <row r="13" spans="1:13" s="8" customFormat="1" x14ac:dyDescent="0.3">
      <c r="A13" s="49"/>
      <c r="B13" s="54"/>
      <c r="C13" s="57" t="s">
        <v>7</v>
      </c>
      <c r="D13" s="55" t="s">
        <v>8</v>
      </c>
      <c r="E13" s="58"/>
      <c r="F13" s="57" t="s">
        <v>9</v>
      </c>
      <c r="G13" s="59" t="s">
        <v>10</v>
      </c>
      <c r="H13" s="12"/>
      <c r="I13" s="7"/>
      <c r="J13" s="7"/>
      <c r="K13" s="7"/>
      <c r="L13" s="7"/>
      <c r="M13" s="7"/>
    </row>
    <row r="14" spans="1:13" s="8" customFormat="1" ht="24" customHeight="1" x14ac:dyDescent="0.3">
      <c r="A14" s="49"/>
      <c r="B14" s="60" t="s">
        <v>11</v>
      </c>
      <c r="C14" s="61">
        <v>1150920.1099999996</v>
      </c>
      <c r="D14" s="61">
        <v>4550772.6700000009</v>
      </c>
      <c r="E14" s="62"/>
      <c r="F14" s="63">
        <f>SUM(C14:E14)</f>
        <v>5701692.7800000003</v>
      </c>
      <c r="G14" s="193">
        <f>+C14/F14</f>
        <v>0.20185586183056317</v>
      </c>
      <c r="H14" s="13"/>
      <c r="I14" s="16"/>
      <c r="J14" s="4"/>
      <c r="K14" s="7"/>
      <c r="L14" s="7"/>
      <c r="M14" s="7"/>
    </row>
    <row r="15" spans="1:13" s="8" customFormat="1" ht="42.6" x14ac:dyDescent="0.3">
      <c r="A15" s="49"/>
      <c r="B15" s="60" t="s">
        <v>12</v>
      </c>
      <c r="C15" s="61">
        <v>777368977.84999979</v>
      </c>
      <c r="D15" s="61">
        <v>943847540.17000198</v>
      </c>
      <c r="E15" s="63"/>
      <c r="F15" s="63">
        <f>SUM(C15:E15)</f>
        <v>1721216518.0200019</v>
      </c>
      <c r="G15" s="193">
        <f>+C15/F15</f>
        <v>0.45163927356695643</v>
      </c>
      <c r="H15" s="419"/>
      <c r="I15" s="7"/>
      <c r="J15" s="7"/>
      <c r="K15" s="7"/>
      <c r="L15" s="7"/>
      <c r="M15" s="7"/>
    </row>
    <row r="16" spans="1:13" s="8" customFormat="1" ht="24" customHeight="1" x14ac:dyDescent="0.3">
      <c r="A16" s="49"/>
      <c r="B16" s="64" t="s">
        <v>13</v>
      </c>
      <c r="C16" s="61">
        <f>SUM(C14:C15)</f>
        <v>778519897.9599998</v>
      </c>
      <c r="D16" s="61">
        <f>SUM(D14:D15)</f>
        <v>948398312.84000194</v>
      </c>
      <c r="E16" s="61"/>
      <c r="F16" s="63">
        <f>SUM(F14:F15)</f>
        <v>1726918210.8000019</v>
      </c>
      <c r="G16" s="193">
        <f>+C16/F16</f>
        <v>0.45081457424630855</v>
      </c>
      <c r="H16" s="12"/>
      <c r="I16" s="7"/>
      <c r="J16" s="5"/>
      <c r="K16" s="7"/>
      <c r="L16" s="7"/>
      <c r="M16" s="7"/>
    </row>
    <row r="17" spans="2:13" s="8" customFormat="1" ht="24" x14ac:dyDescent="0.3">
      <c r="B17" s="35"/>
      <c r="C17" s="61"/>
      <c r="D17" s="61"/>
      <c r="E17" s="22"/>
      <c r="F17" s="23"/>
      <c r="G17" s="36"/>
      <c r="H17" s="12"/>
      <c r="I17" s="7"/>
      <c r="J17" s="7"/>
      <c r="K17" s="7"/>
      <c r="L17" s="7"/>
      <c r="M17" s="7"/>
    </row>
    <row r="18" spans="2:13" s="8" customFormat="1" ht="24" x14ac:dyDescent="0.3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4" x14ac:dyDescent="0.3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4" x14ac:dyDescent="0.3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4" x14ac:dyDescent="0.3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4" x14ac:dyDescent="0.3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4" x14ac:dyDescent="0.3">
      <c r="B23" s="24"/>
      <c r="C23" s="24"/>
      <c r="D23" s="24"/>
      <c r="E23" s="24"/>
      <c r="F23" s="23"/>
      <c r="G23" s="23"/>
      <c r="H23" s="189"/>
      <c r="I23" s="186"/>
      <c r="J23" s="187" t="s">
        <v>14</v>
      </c>
      <c r="K23" s="187" t="s">
        <v>15</v>
      </c>
      <c r="L23" s="7"/>
      <c r="M23" s="7"/>
    </row>
    <row r="24" spans="2:13" s="8" customFormat="1" ht="24" x14ac:dyDescent="0.3">
      <c r="B24" s="24"/>
      <c r="C24" s="24"/>
      <c r="D24" s="24"/>
      <c r="E24" s="24"/>
      <c r="F24" s="23"/>
      <c r="G24" s="23"/>
      <c r="H24" s="189"/>
      <c r="I24" s="186" t="s">
        <v>11</v>
      </c>
      <c r="J24" s="188">
        <f>C14</f>
        <v>1150920.1099999996</v>
      </c>
      <c r="K24" s="188">
        <f>D14</f>
        <v>4550772.6700000009</v>
      </c>
      <c r="L24" s="7"/>
      <c r="M24" s="7"/>
    </row>
    <row r="25" spans="2:13" s="8" customFormat="1" ht="24" x14ac:dyDescent="0.3">
      <c r="B25" s="24"/>
      <c r="C25" s="24"/>
      <c r="D25" s="24"/>
      <c r="E25" s="24"/>
      <c r="F25" s="23"/>
      <c r="G25" s="23"/>
      <c r="H25" s="189"/>
      <c r="I25" s="186" t="s">
        <v>12</v>
      </c>
      <c r="J25" s="188">
        <f t="shared" ref="J25:K26" si="0">C15</f>
        <v>777368977.84999979</v>
      </c>
      <c r="K25" s="188">
        <f t="shared" si="0"/>
        <v>943847540.17000198</v>
      </c>
      <c r="L25" s="7"/>
      <c r="M25" s="7"/>
    </row>
    <row r="26" spans="2:13" s="8" customFormat="1" ht="24" x14ac:dyDescent="0.3">
      <c r="B26" s="24"/>
      <c r="C26" s="24"/>
      <c r="D26" s="24"/>
      <c r="E26" s="24"/>
      <c r="F26" s="23"/>
      <c r="G26" s="23"/>
      <c r="H26" s="189"/>
      <c r="I26" s="186" t="s">
        <v>13</v>
      </c>
      <c r="J26" s="188">
        <f t="shared" si="0"/>
        <v>778519897.9599998</v>
      </c>
      <c r="K26" s="188">
        <f t="shared" si="0"/>
        <v>948398312.84000194</v>
      </c>
      <c r="L26" s="7"/>
      <c r="M26" s="7"/>
    </row>
    <row r="27" spans="2:13" s="8" customFormat="1" ht="24" x14ac:dyDescent="0.3">
      <c r="B27" s="25"/>
      <c r="C27" s="24"/>
      <c r="D27" s="24"/>
      <c r="E27" s="24"/>
      <c r="F27" s="23"/>
      <c r="G27" s="23"/>
      <c r="H27" s="189"/>
      <c r="I27" s="190"/>
      <c r="J27" s="190"/>
      <c r="K27" s="190"/>
      <c r="L27" s="7"/>
      <c r="M27" s="7"/>
    </row>
    <row r="28" spans="2:13" s="8" customFormat="1" ht="24" x14ac:dyDescent="0.3">
      <c r="B28" s="25"/>
      <c r="C28" s="24"/>
      <c r="D28" s="24"/>
      <c r="E28" s="24"/>
      <c r="F28" s="23"/>
      <c r="G28" s="23"/>
      <c r="H28" s="189"/>
      <c r="I28" s="190"/>
      <c r="J28" s="191"/>
      <c r="K28" s="190"/>
      <c r="L28" s="7"/>
      <c r="M28" s="7"/>
    </row>
    <row r="29" spans="2:13" s="8" customFormat="1" ht="24" x14ac:dyDescent="0.3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4" x14ac:dyDescent="0.3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4" x14ac:dyDescent="0.3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4" x14ac:dyDescent="0.3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4" x14ac:dyDescent="0.3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3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3">
      <c r="B35" s="439" t="s">
        <v>16</v>
      </c>
      <c r="C35" s="440"/>
      <c r="D35" s="440"/>
      <c r="E35" s="440"/>
      <c r="F35" s="440"/>
      <c r="G35" s="441"/>
      <c r="H35" s="6"/>
      <c r="I35" s="7"/>
      <c r="J35" s="20"/>
      <c r="K35" s="7"/>
      <c r="L35" s="7"/>
      <c r="M35" s="7"/>
    </row>
    <row r="36" spans="2:13" s="8" customFormat="1" x14ac:dyDescent="0.3">
      <c r="B36" s="439" t="s">
        <v>2</v>
      </c>
      <c r="C36" s="440"/>
      <c r="D36" s="440"/>
      <c r="E36" s="440"/>
      <c r="F36" s="440"/>
      <c r="G36" s="441"/>
      <c r="H36" s="6"/>
      <c r="I36" s="7"/>
      <c r="J36" s="7"/>
      <c r="K36" s="7"/>
      <c r="L36" s="7"/>
      <c r="M36" s="7"/>
    </row>
    <row r="37" spans="2:13" s="8" customFormat="1" x14ac:dyDescent="0.3">
      <c r="B37" s="439" t="str">
        <f>B9</f>
        <v>EN OCTUBRE DE 2025</v>
      </c>
      <c r="C37" s="440"/>
      <c r="D37" s="440"/>
      <c r="E37" s="440"/>
      <c r="F37" s="440"/>
      <c r="G37" s="441"/>
      <c r="H37" s="6"/>
      <c r="I37" s="7"/>
      <c r="J37" s="7"/>
      <c r="K37" s="7"/>
      <c r="L37" s="7"/>
      <c r="M37" s="7"/>
    </row>
    <row r="38" spans="2:13" s="8" customFormat="1" x14ac:dyDescent="0.3">
      <c r="B38" s="448" t="s">
        <v>17</v>
      </c>
      <c r="C38" s="449"/>
      <c r="D38" s="449"/>
      <c r="E38" s="449"/>
      <c r="F38" s="449"/>
      <c r="G38" s="450"/>
      <c r="H38" s="6"/>
      <c r="I38" s="7"/>
      <c r="J38" s="7"/>
      <c r="K38" s="7"/>
      <c r="L38" s="7"/>
      <c r="M38" s="7"/>
    </row>
    <row r="39" spans="2:13" s="8" customFormat="1" x14ac:dyDescent="0.3">
      <c r="B39" s="67"/>
      <c r="C39" s="68"/>
      <c r="D39" s="69"/>
      <c r="E39" s="68"/>
      <c r="F39" s="68"/>
      <c r="G39" s="70"/>
      <c r="H39" s="7"/>
      <c r="I39" s="7"/>
      <c r="J39" s="7"/>
      <c r="K39" s="7"/>
      <c r="L39" s="7"/>
      <c r="M39" s="7"/>
    </row>
    <row r="40" spans="2:13" s="8" customFormat="1" ht="24" x14ac:dyDescent="0.3">
      <c r="B40" s="67"/>
      <c r="C40" s="71" t="s">
        <v>4</v>
      </c>
      <c r="D40" s="71" t="s">
        <v>4</v>
      </c>
      <c r="E40" s="71"/>
      <c r="F40" s="71" t="s">
        <v>5</v>
      </c>
      <c r="G40" s="72" t="s">
        <v>6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67"/>
      <c r="C41" s="73" t="s">
        <v>7</v>
      </c>
      <c r="D41" s="71" t="s">
        <v>8</v>
      </c>
      <c r="E41" s="74"/>
      <c r="F41" s="73" t="s">
        <v>9</v>
      </c>
      <c r="G41" s="75" t="s">
        <v>10</v>
      </c>
      <c r="H41" s="14"/>
      <c r="I41" s="7"/>
      <c r="J41" s="7"/>
      <c r="K41" s="7"/>
      <c r="L41" s="7"/>
      <c r="M41" s="7"/>
    </row>
    <row r="42" spans="2:13" s="8" customFormat="1" ht="24" x14ac:dyDescent="0.3">
      <c r="B42" s="76" t="s">
        <v>11</v>
      </c>
      <c r="C42" s="61">
        <f>+C14</f>
        <v>1150920.1099999996</v>
      </c>
      <c r="D42" s="61">
        <f>+D14</f>
        <v>4550772.6700000009</v>
      </c>
      <c r="E42" s="61"/>
      <c r="F42" s="61">
        <f>SUM(C42:E42)</f>
        <v>5701692.7800000003</v>
      </c>
      <c r="G42" s="99">
        <f>C42/F42</f>
        <v>0.20185586183056317</v>
      </c>
      <c r="H42" s="15"/>
      <c r="I42" s="7"/>
      <c r="J42" s="7"/>
      <c r="K42" s="7"/>
      <c r="L42" s="7"/>
      <c r="M42" s="7"/>
    </row>
    <row r="43" spans="2:13" s="8" customFormat="1" ht="24" x14ac:dyDescent="0.3">
      <c r="B43" s="76" t="s">
        <v>12</v>
      </c>
      <c r="C43" s="61">
        <f>C44-C42</f>
        <v>396975219.95690328</v>
      </c>
      <c r="D43" s="61">
        <f>D44-D42</f>
        <v>512951445.06871182</v>
      </c>
      <c r="E43" s="61"/>
      <c r="F43" s="61">
        <f>SUM(C43:E43)</f>
        <v>909926665.0256151</v>
      </c>
      <c r="G43" s="99">
        <f>C43/F43</f>
        <v>0.43627166365734338</v>
      </c>
      <c r="H43" s="15"/>
      <c r="I43" s="7"/>
      <c r="J43" s="7"/>
      <c r="K43" s="7"/>
      <c r="L43" s="7"/>
      <c r="M43" s="7"/>
    </row>
    <row r="44" spans="2:13" s="8" customFormat="1" ht="24" x14ac:dyDescent="0.3">
      <c r="B44" s="78" t="s">
        <v>13</v>
      </c>
      <c r="C44" s="61">
        <v>398126140.06690329</v>
      </c>
      <c r="D44" s="61">
        <v>517502217.73871183</v>
      </c>
      <c r="E44" s="61"/>
      <c r="F44" s="61">
        <f>SUM(F42:F43)</f>
        <v>915628357.80561507</v>
      </c>
      <c r="G44" s="99">
        <f>C44/F44</f>
        <v>0.43481193725918238</v>
      </c>
      <c r="H44" s="15"/>
      <c r="I44" s="7"/>
      <c r="J44" s="7"/>
      <c r="K44" s="7"/>
      <c r="L44" s="7"/>
      <c r="M44" s="7"/>
    </row>
    <row r="45" spans="2:13" s="8" customFormat="1" ht="24" x14ac:dyDescent="0.3">
      <c r="B45" s="79"/>
      <c r="C45" s="80"/>
      <c r="D45" s="81"/>
      <c r="E45" s="81"/>
      <c r="F45" s="82"/>
      <c r="G45" s="83"/>
      <c r="H45" s="17"/>
      <c r="I45" s="7"/>
      <c r="J45" s="7"/>
      <c r="K45" s="7"/>
      <c r="L45" s="7"/>
      <c r="M45" s="7"/>
    </row>
    <row r="46" spans="2:13" s="8" customFormat="1" ht="24" x14ac:dyDescent="0.3">
      <c r="B46" s="84"/>
      <c r="C46" s="77"/>
      <c r="D46" s="85"/>
      <c r="E46" s="85"/>
      <c r="F46" s="86"/>
      <c r="G46" s="86"/>
      <c r="H46" s="17"/>
      <c r="I46" s="7"/>
      <c r="J46" s="7"/>
      <c r="K46" s="7"/>
      <c r="L46" s="7"/>
      <c r="M46" s="7"/>
    </row>
    <row r="47" spans="2:13" s="8" customFormat="1" ht="24" x14ac:dyDescent="0.3">
      <c r="B47" s="84"/>
      <c r="C47" s="77"/>
      <c r="D47" s="85"/>
      <c r="E47" s="85"/>
      <c r="F47" s="86"/>
      <c r="G47" s="86"/>
      <c r="H47" s="17"/>
      <c r="I47" s="7"/>
      <c r="J47" s="7"/>
      <c r="K47" s="7"/>
      <c r="L47" s="7"/>
      <c r="M47" s="7"/>
    </row>
    <row r="48" spans="2:13" s="8" customFormat="1" ht="24" x14ac:dyDescent="0.3">
      <c r="B48" s="84"/>
      <c r="C48" s="77"/>
      <c r="D48" s="85"/>
      <c r="E48" s="85"/>
      <c r="F48" s="86"/>
      <c r="G48" s="86"/>
      <c r="H48" s="17"/>
      <c r="I48" s="7"/>
      <c r="J48" s="7"/>
      <c r="K48" s="7"/>
      <c r="L48" s="7"/>
      <c r="M48" s="7"/>
    </row>
    <row r="49" spans="2:13" s="8" customFormat="1" ht="24" x14ac:dyDescent="0.3">
      <c r="B49" s="84"/>
      <c r="C49" s="77"/>
      <c r="D49" s="85"/>
      <c r="E49" s="85"/>
      <c r="F49" s="86"/>
      <c r="G49" s="86"/>
      <c r="H49" s="17"/>
      <c r="I49" s="7"/>
      <c r="J49" s="7"/>
      <c r="K49" s="7"/>
      <c r="L49" s="7"/>
      <c r="M49" s="7"/>
    </row>
    <row r="50" spans="2:13" s="8" customFormat="1" ht="24" x14ac:dyDescent="0.3">
      <c r="B50" s="84"/>
      <c r="C50" s="85"/>
      <c r="D50" s="85"/>
      <c r="E50" s="85"/>
      <c r="F50" s="86"/>
      <c r="G50" s="86"/>
      <c r="H50" s="17"/>
      <c r="I50" s="7"/>
      <c r="J50" s="7"/>
      <c r="K50" s="7"/>
      <c r="L50" s="7"/>
      <c r="M50" s="7"/>
    </row>
    <row r="51" spans="2:13" s="8" customFormat="1" ht="24" x14ac:dyDescent="0.3">
      <c r="B51" s="68"/>
      <c r="C51" s="68"/>
      <c r="D51" s="68"/>
      <c r="E51" s="68"/>
      <c r="F51" s="86"/>
      <c r="G51" s="86"/>
      <c r="H51" s="17"/>
      <c r="I51" s="192"/>
      <c r="J51" s="187" t="s">
        <v>14</v>
      </c>
      <c r="K51" s="187" t="s">
        <v>15</v>
      </c>
      <c r="L51" s="7"/>
      <c r="M51" s="7"/>
    </row>
    <row r="52" spans="2:13" s="8" customFormat="1" ht="24" x14ac:dyDescent="0.3">
      <c r="B52" s="68"/>
      <c r="C52" s="68"/>
      <c r="D52" s="68"/>
      <c r="E52" s="68"/>
      <c r="F52" s="86"/>
      <c r="G52" s="86"/>
      <c r="H52" s="17"/>
      <c r="I52" s="186" t="s">
        <v>11</v>
      </c>
      <c r="J52" s="188">
        <f>C42</f>
        <v>1150920.1099999996</v>
      </c>
      <c r="K52" s="188">
        <f>D42</f>
        <v>4550772.6700000009</v>
      </c>
      <c r="L52" s="7"/>
      <c r="M52" s="7"/>
    </row>
    <row r="53" spans="2:13" s="8" customFormat="1" ht="24" x14ac:dyDescent="0.3">
      <c r="B53" s="68"/>
      <c r="C53" s="68"/>
      <c r="D53" s="68"/>
      <c r="E53" s="68"/>
      <c r="F53" s="86"/>
      <c r="G53" s="86"/>
      <c r="H53" s="17"/>
      <c r="I53" s="186" t="s">
        <v>12</v>
      </c>
      <c r="J53" s="188">
        <f t="shared" ref="J53:K54" si="1">C43</f>
        <v>396975219.95690328</v>
      </c>
      <c r="K53" s="188">
        <f t="shared" si="1"/>
        <v>512951445.06871182</v>
      </c>
      <c r="L53" s="7"/>
      <c r="M53" s="7"/>
    </row>
    <row r="54" spans="2:13" s="8" customFormat="1" ht="24" x14ac:dyDescent="0.3">
      <c r="B54" s="68"/>
      <c r="C54" s="68"/>
      <c r="D54" s="68"/>
      <c r="E54" s="68"/>
      <c r="F54" s="86"/>
      <c r="G54" s="86"/>
      <c r="H54" s="17"/>
      <c r="I54" s="186" t="s">
        <v>13</v>
      </c>
      <c r="J54" s="188">
        <f t="shared" si="1"/>
        <v>398126140.06690329</v>
      </c>
      <c r="K54" s="188">
        <f t="shared" si="1"/>
        <v>517502217.73871183</v>
      </c>
      <c r="L54" s="7"/>
      <c r="M54" s="7"/>
    </row>
    <row r="55" spans="2:13" s="8" customFormat="1" ht="24" x14ac:dyDescent="0.3">
      <c r="B55" s="68"/>
      <c r="C55" s="68"/>
      <c r="D55" s="68"/>
      <c r="E55" s="68"/>
      <c r="F55" s="86"/>
      <c r="G55" s="86"/>
      <c r="H55" s="17"/>
      <c r="I55" s="7"/>
      <c r="J55" s="7"/>
      <c r="K55" s="7"/>
      <c r="L55" s="7"/>
      <c r="M55" s="7"/>
    </row>
    <row r="56" spans="2:13" s="8" customFormat="1" ht="24" x14ac:dyDescent="0.3">
      <c r="B56" s="68"/>
      <c r="C56" s="68"/>
      <c r="D56" s="68"/>
      <c r="E56" s="68"/>
      <c r="F56" s="86"/>
      <c r="G56" s="86"/>
      <c r="H56" s="17"/>
      <c r="I56" s="7"/>
      <c r="J56" s="7"/>
      <c r="K56" s="7"/>
      <c r="L56" s="7"/>
      <c r="M56" s="7"/>
    </row>
    <row r="57" spans="2:13" s="8" customFormat="1" ht="24" x14ac:dyDescent="0.3">
      <c r="B57" s="87"/>
      <c r="C57" s="68"/>
      <c r="D57" s="68"/>
      <c r="E57" s="68"/>
      <c r="F57" s="86"/>
      <c r="G57" s="86"/>
      <c r="H57" s="17"/>
      <c r="I57" s="7"/>
      <c r="J57" s="7"/>
      <c r="K57" s="7"/>
      <c r="L57" s="7"/>
      <c r="M57" s="7"/>
    </row>
    <row r="58" spans="2:13" s="8" customFormat="1" ht="24" x14ac:dyDescent="0.3">
      <c r="B58" s="87"/>
      <c r="C58" s="68"/>
      <c r="D58" s="68"/>
      <c r="E58" s="68"/>
      <c r="F58" s="86"/>
      <c r="G58" s="86"/>
      <c r="H58" s="17"/>
      <c r="I58" s="7"/>
      <c r="J58" s="7"/>
      <c r="K58" s="7"/>
      <c r="L58" s="7"/>
      <c r="M58" s="7"/>
    </row>
    <row r="59" spans="2:13" s="8" customFormat="1" ht="24" x14ac:dyDescent="0.3">
      <c r="B59" s="87"/>
      <c r="C59" s="68"/>
      <c r="D59" s="68"/>
      <c r="E59" s="68"/>
      <c r="F59" s="86"/>
      <c r="G59" s="86"/>
      <c r="H59" s="17"/>
      <c r="I59" s="7"/>
      <c r="J59" s="7"/>
      <c r="K59" s="7"/>
      <c r="L59" s="7"/>
      <c r="M59" s="7"/>
    </row>
    <row r="60" spans="2:13" s="8" customFormat="1" ht="24" x14ac:dyDescent="0.3">
      <c r="B60" s="87"/>
      <c r="C60" s="68"/>
      <c r="D60" s="68"/>
      <c r="E60" s="68"/>
      <c r="F60" s="86"/>
      <c r="G60" s="86"/>
      <c r="H60" s="17"/>
      <c r="I60" s="7"/>
      <c r="J60" s="7"/>
      <c r="K60" s="7"/>
      <c r="L60" s="7"/>
      <c r="M60" s="7"/>
    </row>
    <row r="61" spans="2:13" s="8" customFormat="1" ht="24" x14ac:dyDescent="0.3">
      <c r="B61" s="87"/>
      <c r="C61" s="68"/>
      <c r="D61" s="68"/>
      <c r="E61" s="68"/>
      <c r="F61" s="86"/>
      <c r="G61" s="86"/>
      <c r="H61" s="17"/>
      <c r="I61" s="7"/>
      <c r="J61" s="7"/>
      <c r="K61" s="7"/>
      <c r="L61" s="7"/>
      <c r="M61" s="7"/>
    </row>
    <row r="62" spans="2:13" s="8" customFormat="1" ht="24" x14ac:dyDescent="0.3">
      <c r="B62" s="88"/>
      <c r="C62" s="89"/>
      <c r="D62" s="89"/>
      <c r="E62" s="89"/>
      <c r="F62" s="90"/>
      <c r="G62" s="91"/>
      <c r="H62" s="17"/>
      <c r="I62" s="7"/>
      <c r="J62" s="7"/>
      <c r="K62" s="7"/>
      <c r="L62" s="7"/>
      <c r="M62" s="7"/>
    </row>
    <row r="63" spans="2:13" s="8" customFormat="1" ht="24" x14ac:dyDescent="0.3">
      <c r="B63" s="92" t="s">
        <v>18</v>
      </c>
      <c r="C63" s="85"/>
      <c r="D63" s="85"/>
      <c r="E63" s="85"/>
      <c r="F63" s="86"/>
      <c r="G63" s="93"/>
      <c r="H63" s="17"/>
      <c r="I63" s="7"/>
      <c r="J63" s="7"/>
      <c r="K63" s="7"/>
      <c r="L63" s="7"/>
      <c r="M63" s="7"/>
    </row>
    <row r="64" spans="2:13" s="8" customFormat="1" ht="24" x14ac:dyDescent="0.3">
      <c r="B64" s="92" t="s">
        <v>19</v>
      </c>
      <c r="C64" s="85"/>
      <c r="D64" s="85"/>
      <c r="E64" s="85"/>
      <c r="F64" s="86"/>
      <c r="G64" s="93"/>
      <c r="H64" s="17"/>
      <c r="I64" s="7"/>
      <c r="J64" s="7"/>
      <c r="K64" s="7"/>
      <c r="L64" s="7"/>
      <c r="M64" s="7"/>
    </row>
    <row r="65" spans="2:13" s="8" customFormat="1" ht="24" x14ac:dyDescent="0.3">
      <c r="B65" s="92" t="s">
        <v>20</v>
      </c>
      <c r="C65" s="85"/>
      <c r="D65" s="85"/>
      <c r="E65" s="85"/>
      <c r="F65" s="86"/>
      <c r="G65" s="93"/>
      <c r="H65" s="17"/>
      <c r="I65" s="7"/>
      <c r="J65" s="7"/>
      <c r="K65" s="7"/>
      <c r="L65" s="7"/>
      <c r="M65" s="7"/>
    </row>
    <row r="66" spans="2:13" s="8" customFormat="1" ht="24" x14ac:dyDescent="0.3">
      <c r="B66" s="92" t="s">
        <v>21</v>
      </c>
      <c r="C66" s="85"/>
      <c r="D66" s="85"/>
      <c r="E66" s="85"/>
      <c r="F66" s="86"/>
      <c r="G66" s="93"/>
      <c r="H66" s="17"/>
      <c r="I66" s="7"/>
      <c r="J66" s="7"/>
      <c r="K66" s="7"/>
      <c r="L66" s="7"/>
      <c r="M66" s="7"/>
    </row>
    <row r="67" spans="2:13" s="8" customFormat="1" ht="24" x14ac:dyDescent="0.3">
      <c r="B67" s="92" t="s">
        <v>22</v>
      </c>
      <c r="C67" s="85"/>
      <c r="D67" s="85"/>
      <c r="E67" s="85"/>
      <c r="F67" s="86"/>
      <c r="G67" s="93"/>
      <c r="H67" s="17"/>
      <c r="I67" s="7"/>
      <c r="J67" s="7"/>
      <c r="K67" s="7"/>
      <c r="L67" s="7"/>
      <c r="M67" s="7"/>
    </row>
    <row r="68" spans="2:13" s="8" customFormat="1" ht="24" x14ac:dyDescent="0.3">
      <c r="B68" s="92" t="s">
        <v>23</v>
      </c>
      <c r="C68" s="85"/>
      <c r="D68" s="85"/>
      <c r="E68" s="85"/>
      <c r="F68" s="86"/>
      <c r="G68" s="93"/>
      <c r="H68" s="17"/>
      <c r="I68" s="7"/>
      <c r="J68" s="7"/>
      <c r="K68" s="7"/>
      <c r="L68" s="7"/>
      <c r="M68" s="7"/>
    </row>
    <row r="69" spans="2:13" s="8" customFormat="1" ht="24" x14ac:dyDescent="0.3">
      <c r="B69" s="67"/>
      <c r="C69" s="85"/>
      <c r="D69" s="85"/>
      <c r="E69" s="85"/>
      <c r="F69" s="86"/>
      <c r="G69" s="93"/>
      <c r="H69" s="17"/>
      <c r="I69" s="7"/>
      <c r="J69" s="7"/>
      <c r="K69" s="7"/>
      <c r="L69" s="7"/>
      <c r="M69" s="7"/>
    </row>
    <row r="70" spans="2:13" s="8" customFormat="1" x14ac:dyDescent="0.3">
      <c r="B70" s="76" t="s">
        <v>24</v>
      </c>
      <c r="C70" s="94"/>
      <c r="D70" s="94"/>
      <c r="E70" s="94"/>
      <c r="F70" s="68"/>
      <c r="G70" s="70"/>
      <c r="H70" s="7"/>
      <c r="I70" s="7"/>
      <c r="J70" s="7"/>
      <c r="K70" s="7"/>
      <c r="L70" s="7"/>
      <c r="M70" s="7"/>
    </row>
    <row r="71" spans="2:13" s="8" customFormat="1" x14ac:dyDescent="0.3">
      <c r="B71" s="95" t="s">
        <v>25</v>
      </c>
      <c r="C71" s="96"/>
      <c r="D71" s="96"/>
      <c r="E71" s="96"/>
      <c r="F71" s="97"/>
      <c r="G71" s="98"/>
      <c r="H71" s="7"/>
      <c r="I71" s="7"/>
      <c r="J71" s="7"/>
      <c r="K71" s="7"/>
      <c r="L71" s="7"/>
      <c r="M71" s="7"/>
    </row>
  </sheetData>
  <mergeCells count="11">
    <mergeCell ref="B10:G10"/>
    <mergeCell ref="B35:G35"/>
    <mergeCell ref="B36:G36"/>
    <mergeCell ref="B37:G37"/>
    <mergeCell ref="B38:G38"/>
    <mergeCell ref="B1:C1"/>
    <mergeCell ref="B2:G3"/>
    <mergeCell ref="B8:G8"/>
    <mergeCell ref="B9:G9"/>
    <mergeCell ref="B4:G5"/>
    <mergeCell ref="B7:G7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A1:H31"/>
  <sheetViews>
    <sheetView showGridLines="0" zoomScale="70" zoomScaleNormal="70" workbookViewId="0">
      <selection activeCell="C9" sqref="C9"/>
    </sheetView>
  </sheetViews>
  <sheetFormatPr baseColWidth="10" defaultColWidth="11.5546875" defaultRowHeight="13.2" x14ac:dyDescent="0.3"/>
  <cols>
    <col min="1" max="1" width="1.109375" style="37" customWidth="1"/>
    <col min="2" max="2" width="85.6640625" style="37" customWidth="1"/>
    <col min="3" max="4" width="24.5546875" style="37" customWidth="1"/>
    <col min="5" max="5" width="23.88671875" style="37" customWidth="1"/>
    <col min="6" max="6" width="21.44140625" style="37" bestFit="1" customWidth="1"/>
    <col min="7" max="7" width="20.6640625" style="37" bestFit="1" customWidth="1"/>
    <col min="8" max="8" width="15.44140625" style="37" bestFit="1" customWidth="1"/>
    <col min="9" max="16384" width="11.5546875" style="37"/>
  </cols>
  <sheetData>
    <row r="1" spans="1:8" s="7" customFormat="1" ht="73.5" customHeight="1" x14ac:dyDescent="0.3">
      <c r="A1" s="375" t="s">
        <v>181</v>
      </c>
      <c r="B1" s="453" t="s">
        <v>476</v>
      </c>
      <c r="C1" s="435"/>
      <c r="D1" s="48"/>
    </row>
    <row r="2" spans="1:8" ht="39.75" customHeight="1" x14ac:dyDescent="0.3">
      <c r="B2" s="451" t="s">
        <v>478</v>
      </c>
      <c r="C2" s="451"/>
      <c r="D2" s="451"/>
      <c r="E2" s="451"/>
    </row>
    <row r="3" spans="1:8" s="7" customFormat="1" ht="51" customHeight="1" x14ac:dyDescent="0.3">
      <c r="B3" s="452" t="s">
        <v>477</v>
      </c>
      <c r="C3" s="452"/>
      <c r="D3" s="452"/>
      <c r="E3" s="452"/>
    </row>
    <row r="4" spans="1:8" s="7" customFormat="1" ht="87.75" customHeight="1" x14ac:dyDescent="0.3">
      <c r="B4" s="452"/>
      <c r="C4" s="452"/>
      <c r="D4" s="452"/>
      <c r="E4" s="452"/>
    </row>
    <row r="5" spans="1:8" ht="15" x14ac:dyDescent="0.3">
      <c r="B5" s="146"/>
      <c r="C5" s="146"/>
      <c r="D5" s="146"/>
      <c r="E5" s="146"/>
    </row>
    <row r="6" spans="1:8" s="39" customFormat="1" ht="42" customHeight="1" x14ac:dyDescent="0.3">
      <c r="B6" s="149"/>
      <c r="C6" s="147">
        <v>2024</v>
      </c>
      <c r="D6" s="147">
        <v>2025</v>
      </c>
      <c r="E6" s="148" t="s">
        <v>26</v>
      </c>
    </row>
    <row r="7" spans="1:8" s="40" customFormat="1" ht="27.75" customHeight="1" x14ac:dyDescent="0.3">
      <c r="B7" s="153" t="s">
        <v>27</v>
      </c>
      <c r="C7" s="154">
        <v>5762788002.7299709</v>
      </c>
      <c r="D7" s="154">
        <v>7000793093.8600264</v>
      </c>
      <c r="E7" s="155">
        <f>(D7-C7)/C7</f>
        <v>0.21482745687392676</v>
      </c>
    </row>
    <row r="8" spans="1:8" s="40" customFormat="1" ht="28.5" customHeight="1" x14ac:dyDescent="0.3">
      <c r="B8" s="153" t="s">
        <v>28</v>
      </c>
      <c r="C8" s="154">
        <v>27311791.482132565</v>
      </c>
      <c r="D8" s="154">
        <f>D7/D18</f>
        <v>33820256.492077425</v>
      </c>
      <c r="E8" s="155">
        <f t="shared" ref="E8:E17" si="0">(D8-C8)/C8</f>
        <v>0.23830238357680464</v>
      </c>
    </row>
    <row r="9" spans="1:8" s="40" customFormat="1" ht="28.5" customHeight="1" x14ac:dyDescent="0.3">
      <c r="B9" s="153" t="s">
        <v>29</v>
      </c>
      <c r="C9" s="154">
        <v>2516229321.8888779</v>
      </c>
      <c r="D9" s="154">
        <v>3767060201.9032702</v>
      </c>
      <c r="E9" s="155">
        <f t="shared" si="0"/>
        <v>0.49710527936914001</v>
      </c>
    </row>
    <row r="10" spans="1:8" s="40" customFormat="1" ht="28.5" customHeight="1" x14ac:dyDescent="0.3">
      <c r="B10" s="153" t="s">
        <v>30</v>
      </c>
      <c r="C10" s="154">
        <v>5750518353.799984</v>
      </c>
      <c r="D10" s="154">
        <f>D7-D11</f>
        <v>6969015573.9900265</v>
      </c>
      <c r="E10" s="155">
        <f t="shared" si="0"/>
        <v>0.21189345815840249</v>
      </c>
      <c r="G10" s="195"/>
    </row>
    <row r="11" spans="1:8" s="40" customFormat="1" ht="28.5" customHeight="1" x14ac:dyDescent="0.3">
      <c r="B11" s="153" t="s">
        <v>31</v>
      </c>
      <c r="C11" s="154">
        <v>12269648.930000007</v>
      </c>
      <c r="D11" s="154">
        <v>31777519.870000012</v>
      </c>
      <c r="E11" s="155">
        <f t="shared" si="0"/>
        <v>1.5899290233400341</v>
      </c>
    </row>
    <row r="12" spans="1:8" s="40" customFormat="1" ht="28.5" customHeight="1" x14ac:dyDescent="0.3">
      <c r="B12" s="153" t="s">
        <v>32</v>
      </c>
      <c r="C12" s="154">
        <f>C7-C13</f>
        <v>2325369377.0499616</v>
      </c>
      <c r="D12" s="154">
        <v>2523224952.2999992</v>
      </c>
      <c r="E12" s="155">
        <f t="shared" si="0"/>
        <v>8.5085654435272398E-2</v>
      </c>
      <c r="F12" s="300"/>
      <c r="G12" s="198"/>
      <c r="H12" s="300"/>
    </row>
    <row r="13" spans="1:8" s="40" customFormat="1" ht="28.5" customHeight="1" x14ac:dyDescent="0.3">
      <c r="B13" s="153" t="s">
        <v>33</v>
      </c>
      <c r="C13" s="154">
        <v>3437418625.6800094</v>
      </c>
      <c r="D13" s="154">
        <v>4477568141.5600119</v>
      </c>
      <c r="E13" s="155">
        <f>(D13-C13)/C13</f>
        <v>0.30259611328958641</v>
      </c>
      <c r="F13" s="300"/>
      <c r="G13" s="198"/>
      <c r="H13" s="300"/>
    </row>
    <row r="14" spans="1:8" s="40" customFormat="1" ht="28.5" customHeight="1" x14ac:dyDescent="0.3">
      <c r="B14" s="153" t="s">
        <v>34</v>
      </c>
      <c r="C14" s="154">
        <v>6858.0050000000001</v>
      </c>
      <c r="D14" s="154">
        <v>9349.0490000000009</v>
      </c>
      <c r="E14" s="155">
        <f t="shared" si="0"/>
        <v>0.36323158119598931</v>
      </c>
      <c r="G14" s="198"/>
    </row>
    <row r="15" spans="1:8" s="40" customFormat="1" ht="28.5" customHeight="1" x14ac:dyDescent="0.3">
      <c r="B15" s="153" t="s">
        <v>35</v>
      </c>
      <c r="C15" s="154">
        <v>12027</v>
      </c>
      <c r="D15" s="154">
        <v>18626</v>
      </c>
      <c r="E15" s="155">
        <f t="shared" si="0"/>
        <v>0.54868213186995929</v>
      </c>
    </row>
    <row r="16" spans="1:8" s="40" customFormat="1" ht="28.5" customHeight="1" x14ac:dyDescent="0.3">
      <c r="B16" s="153" t="s">
        <v>36</v>
      </c>
      <c r="C16" s="154">
        <v>57</v>
      </c>
      <c r="D16" s="154">
        <f>D15/D18</f>
        <v>89.980676328502412</v>
      </c>
      <c r="E16" s="155">
        <f t="shared" si="0"/>
        <v>0.57860835664039323</v>
      </c>
    </row>
    <row r="17" spans="2:5" s="40" customFormat="1" ht="28.5" customHeight="1" x14ac:dyDescent="0.3">
      <c r="B17" s="153" t="s">
        <v>37</v>
      </c>
      <c r="C17" s="194">
        <v>151.3329</v>
      </c>
      <c r="D17" s="194">
        <v>165.4247</v>
      </c>
      <c r="E17" s="155">
        <f t="shared" si="0"/>
        <v>9.3117887782498104E-2</v>
      </c>
    </row>
    <row r="18" spans="2:5" s="40" customFormat="1" ht="28.5" customHeight="1" x14ac:dyDescent="0.3">
      <c r="B18" s="153" t="s">
        <v>38</v>
      </c>
      <c r="C18" s="154">
        <v>211</v>
      </c>
      <c r="D18" s="154">
        <v>207</v>
      </c>
      <c r="E18" s="155" t="s">
        <v>39</v>
      </c>
    </row>
    <row r="19" spans="2:5" s="40" customFormat="1" ht="20.399999999999999" x14ac:dyDescent="0.3">
      <c r="B19" s="152"/>
      <c r="C19" s="151"/>
      <c r="D19" s="151"/>
      <c r="E19" s="150"/>
    </row>
    <row r="22" spans="2:5" x14ac:dyDescent="0.3">
      <c r="C22" s="38"/>
    </row>
    <row r="25" spans="2:5" x14ac:dyDescent="0.3">
      <c r="C25" s="38"/>
    </row>
    <row r="31" spans="2:5" x14ac:dyDescent="0.3">
      <c r="C31" s="3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W69"/>
  <sheetViews>
    <sheetView showGridLines="0" zoomScale="78" zoomScaleNormal="78" workbookViewId="0"/>
  </sheetViews>
  <sheetFormatPr baseColWidth="10" defaultColWidth="11.5546875" defaultRowHeight="13.2" x14ac:dyDescent="0.3"/>
  <cols>
    <col min="1" max="1" width="3" style="37" customWidth="1"/>
    <col min="2" max="2" width="51.6640625" style="37" customWidth="1"/>
    <col min="3" max="3" width="20.88671875" style="37" customWidth="1"/>
    <col min="4" max="4" width="12.6640625" style="37" customWidth="1"/>
    <col min="5" max="5" width="23.6640625" style="37" customWidth="1"/>
    <col min="6" max="6" width="13.33203125" style="37" customWidth="1"/>
    <col min="7" max="7" width="18.33203125" style="37" customWidth="1"/>
    <col min="8" max="8" width="22.6640625" style="37" customWidth="1"/>
    <col min="9" max="9" width="23.109375" style="37" customWidth="1"/>
    <col min="10" max="10" width="4.109375" style="37" customWidth="1"/>
    <col min="11" max="11" width="6.5546875" style="37" customWidth="1"/>
    <col min="12" max="12" width="38.88671875" style="196" customWidth="1"/>
    <col min="13" max="13" width="13.6640625" style="196" bestFit="1" customWidth="1"/>
    <col min="14" max="14" width="11.5546875" style="196" bestFit="1" customWidth="1"/>
    <col min="15" max="15" width="16.33203125" style="196" customWidth="1"/>
    <col min="16" max="16" width="14.44140625" style="196" bestFit="1" customWidth="1"/>
    <col min="17" max="19" width="11.5546875" style="196"/>
    <col min="20" max="16384" width="11.5546875" style="37"/>
  </cols>
  <sheetData>
    <row r="1" spans="2:19" ht="74.25" customHeight="1" x14ac:dyDescent="0.3">
      <c r="B1" s="453" t="s">
        <v>479</v>
      </c>
      <c r="C1" s="453"/>
      <c r="D1" s="453"/>
      <c r="E1" s="453"/>
      <c r="F1" s="453"/>
      <c r="G1" s="156"/>
      <c r="H1" s="156"/>
    </row>
    <row r="2" spans="2:19" ht="11.25" customHeight="1" x14ac:dyDescent="0.3">
      <c r="B2" s="157"/>
      <c r="C2" s="157"/>
      <c r="D2" s="157"/>
      <c r="E2" s="157"/>
      <c r="F2" s="157"/>
      <c r="G2" s="157"/>
      <c r="H2" s="158"/>
      <c r="I2" s="158"/>
    </row>
    <row r="3" spans="2:19" s="44" customFormat="1" ht="40.799999999999997" x14ac:dyDescent="0.3">
      <c r="B3" s="184" t="s">
        <v>40</v>
      </c>
      <c r="C3" s="145" t="s">
        <v>237</v>
      </c>
      <c r="D3" s="185" t="s">
        <v>41</v>
      </c>
      <c r="E3" s="145" t="s">
        <v>77</v>
      </c>
      <c r="F3" s="185" t="s">
        <v>41</v>
      </c>
      <c r="G3" s="185" t="s">
        <v>42</v>
      </c>
      <c r="H3" s="145" t="s">
        <v>241</v>
      </c>
      <c r="I3" s="145" t="s">
        <v>78</v>
      </c>
      <c r="L3" s="196"/>
      <c r="M3" s="196"/>
      <c r="N3" s="197"/>
      <c r="O3" s="197"/>
      <c r="P3" s="197"/>
      <c r="Q3" s="197"/>
      <c r="R3" s="197"/>
      <c r="S3" s="197"/>
    </row>
    <row r="4" spans="2:19" s="44" customFormat="1" ht="12" customHeight="1" x14ac:dyDescent="0.3">
      <c r="B4" s="159"/>
      <c r="C4" s="160"/>
      <c r="D4" s="161"/>
      <c r="E4" s="160"/>
      <c r="F4" s="162"/>
      <c r="G4" s="163"/>
      <c r="H4" s="164"/>
      <c r="I4" s="165"/>
      <c r="L4" s="196"/>
      <c r="M4" s="196"/>
      <c r="N4" s="197"/>
      <c r="O4" s="197"/>
      <c r="P4" s="197"/>
      <c r="Q4" s="197"/>
      <c r="R4" s="197"/>
      <c r="S4" s="197"/>
    </row>
    <row r="5" spans="2:19" s="44" customFormat="1" ht="18" customHeight="1" x14ac:dyDescent="0.3">
      <c r="B5" s="177" t="s">
        <v>43</v>
      </c>
      <c r="C5" s="178">
        <v>18047076.090000007</v>
      </c>
      <c r="D5" s="179">
        <f t="shared" ref="D5:D23" si="0">C5/$C$25</f>
        <v>2.5778616576781965E-3</v>
      </c>
      <c r="E5" s="178">
        <v>12016945.93</v>
      </c>
      <c r="F5" s="179">
        <f t="shared" ref="F5:F23" si="1">E5/$E$25</f>
        <v>2.0852660074094729E-3</v>
      </c>
      <c r="G5" s="179">
        <f>(C5-E5)/E5</f>
        <v>0.50180222122377538</v>
      </c>
      <c r="H5" s="180">
        <f t="shared" ref="H5:H23" si="2">C5/$M$40</f>
        <v>87183.942463768151</v>
      </c>
      <c r="I5" s="180">
        <f t="shared" ref="I5:I23" si="3">E5/$P$40</f>
        <v>56952.350379146919</v>
      </c>
      <c r="L5" s="196"/>
      <c r="M5" s="196"/>
      <c r="N5" s="197"/>
      <c r="O5" s="197"/>
      <c r="P5" s="197"/>
      <c r="Q5" s="197"/>
      <c r="R5" s="197"/>
      <c r="S5" s="197"/>
    </row>
    <row r="6" spans="2:19" s="44" customFormat="1" ht="20.399999999999999" x14ac:dyDescent="0.3">
      <c r="B6" s="177" t="s">
        <v>44</v>
      </c>
      <c r="C6" s="178">
        <v>1960</v>
      </c>
      <c r="D6" s="179">
        <f t="shared" si="0"/>
        <v>2.7996827983946639E-7</v>
      </c>
      <c r="E6" s="178">
        <v>6533</v>
      </c>
      <c r="F6" s="179">
        <f t="shared" si="1"/>
        <v>1.1336526689694515E-6</v>
      </c>
      <c r="G6" s="179">
        <f t="shared" ref="G6:G8" si="4">(C6-E6)/E6</f>
        <v>-0.69998469309658651</v>
      </c>
      <c r="H6" s="180">
        <f t="shared" si="2"/>
        <v>9.4685990338164245</v>
      </c>
      <c r="I6" s="180">
        <f t="shared" si="3"/>
        <v>30.962085308056871</v>
      </c>
      <c r="L6" s="196"/>
      <c r="M6" s="196"/>
      <c r="N6" s="197"/>
      <c r="O6" s="197"/>
      <c r="P6" s="197"/>
      <c r="Q6" s="197"/>
      <c r="R6" s="197"/>
      <c r="S6" s="197"/>
    </row>
    <row r="7" spans="2:19" s="44" customFormat="1" ht="20.399999999999999" x14ac:dyDescent="0.3">
      <c r="B7" s="177" t="s">
        <v>45</v>
      </c>
      <c r="C7" s="178">
        <v>13728483.780000001</v>
      </c>
      <c r="D7" s="179">
        <f t="shared" si="0"/>
        <v>1.9609897901482734E-3</v>
      </c>
      <c r="E7" s="178">
        <v>246170</v>
      </c>
      <c r="F7" s="179">
        <f t="shared" si="1"/>
        <v>4.271717090467012E-5</v>
      </c>
      <c r="G7" s="179">
        <f t="shared" si="4"/>
        <v>54.76830556119755</v>
      </c>
      <c r="H7" s="180">
        <f t="shared" si="2"/>
        <v>66321.177681159432</v>
      </c>
      <c r="I7" s="180">
        <f t="shared" si="3"/>
        <v>1166.6824644549763</v>
      </c>
      <c r="L7" s="196"/>
      <c r="M7" s="196"/>
      <c r="N7" s="197"/>
      <c r="O7" s="197"/>
      <c r="P7" s="197"/>
      <c r="Q7" s="197"/>
      <c r="R7" s="197"/>
      <c r="S7" s="197"/>
    </row>
    <row r="8" spans="2:19" s="44" customFormat="1" ht="20.399999999999999" x14ac:dyDescent="0.3">
      <c r="B8" s="177" t="s">
        <v>46</v>
      </c>
      <c r="C8" s="178">
        <v>366075.71</v>
      </c>
      <c r="D8" s="179">
        <f t="shared" si="0"/>
        <v>5.2290605520260888E-5</v>
      </c>
      <c r="E8" s="178">
        <v>450999.19999999995</v>
      </c>
      <c r="F8" s="179">
        <f t="shared" si="1"/>
        <v>7.8260591884752391E-5</v>
      </c>
      <c r="G8" s="179">
        <f t="shared" si="4"/>
        <v>-0.18830075530067447</v>
      </c>
      <c r="H8" s="180">
        <f t="shared" si="2"/>
        <v>1768.4816908212561</v>
      </c>
      <c r="I8" s="180">
        <f t="shared" si="3"/>
        <v>2137.4369668246445</v>
      </c>
      <c r="L8" s="196"/>
      <c r="M8" s="196"/>
      <c r="N8" s="197"/>
      <c r="O8" s="197"/>
      <c r="P8" s="197"/>
      <c r="Q8" s="197"/>
      <c r="R8" s="197"/>
      <c r="S8" s="197"/>
    </row>
    <row r="9" spans="2:19" s="44" customFormat="1" ht="20.399999999999999" x14ac:dyDescent="0.3">
      <c r="B9" s="177" t="s">
        <v>47</v>
      </c>
      <c r="C9" s="178">
        <v>20118225.93</v>
      </c>
      <c r="D9" s="179">
        <f t="shared" si="0"/>
        <v>2.8737066872672697E-3</v>
      </c>
      <c r="E9" s="178">
        <v>20211940.669999998</v>
      </c>
      <c r="F9" s="179">
        <f t="shared" si="1"/>
        <v>3.5073198355422778E-3</v>
      </c>
      <c r="G9" s="179">
        <f t="shared" ref="G9:G23" si="5">(C9-E9)/E9</f>
        <v>-4.6366027651712069E-3</v>
      </c>
      <c r="H9" s="180">
        <f t="shared" si="2"/>
        <v>97189.497246376806</v>
      </c>
      <c r="I9" s="180">
        <f t="shared" si="3"/>
        <v>95791.188009478661</v>
      </c>
      <c r="L9" s="196"/>
      <c r="M9" s="196"/>
      <c r="N9" s="197"/>
      <c r="O9" s="197"/>
      <c r="P9" s="197"/>
      <c r="Q9" s="197"/>
      <c r="R9" s="197"/>
      <c r="S9" s="197"/>
    </row>
    <row r="10" spans="2:19" s="44" customFormat="1" ht="20.399999999999999" x14ac:dyDescent="0.3">
      <c r="B10" s="177" t="s">
        <v>48</v>
      </c>
      <c r="C10" s="178">
        <v>1006354761.9699998</v>
      </c>
      <c r="D10" s="179">
        <f t="shared" si="0"/>
        <v>0.14374867939642677</v>
      </c>
      <c r="E10" s="178">
        <v>395911199.54999983</v>
      </c>
      <c r="F10" s="179">
        <f t="shared" si="1"/>
        <v>6.8701329870619082E-2</v>
      </c>
      <c r="G10" s="179">
        <f t="shared" si="5"/>
        <v>1.5418699019220514</v>
      </c>
      <c r="H10" s="180">
        <f t="shared" si="2"/>
        <v>4861617.2075845404</v>
      </c>
      <c r="I10" s="180">
        <f t="shared" si="3"/>
        <v>1876356.3959715632</v>
      </c>
      <c r="L10" s="196"/>
      <c r="M10" s="196"/>
      <c r="N10" s="197"/>
      <c r="O10" s="197"/>
      <c r="P10" s="197"/>
      <c r="Q10" s="197"/>
      <c r="R10" s="197"/>
      <c r="S10" s="197"/>
    </row>
    <row r="11" spans="2:19" s="44" customFormat="1" ht="20.399999999999999" x14ac:dyDescent="0.3">
      <c r="B11" s="177" t="s">
        <v>49</v>
      </c>
      <c r="C11" s="178">
        <v>1796211619.96</v>
      </c>
      <c r="D11" s="179">
        <f t="shared" si="0"/>
        <v>0.25657259054482784</v>
      </c>
      <c r="E11" s="178">
        <v>1796110975.3299997</v>
      </c>
      <c r="F11" s="179">
        <f t="shared" si="1"/>
        <v>0.31167396310243056</v>
      </c>
      <c r="G11" s="179">
        <f t="shared" si="5"/>
        <v>5.603475029256553E-5</v>
      </c>
      <c r="H11" s="180">
        <f t="shared" si="2"/>
        <v>8677350.8210628014</v>
      </c>
      <c r="I11" s="180">
        <f t="shared" si="3"/>
        <v>8512374.290663505</v>
      </c>
      <c r="L11" s="196"/>
      <c r="M11" s="196"/>
      <c r="N11" s="197"/>
      <c r="O11" s="197"/>
      <c r="P11" s="197"/>
      <c r="Q11" s="197"/>
      <c r="R11" s="197"/>
      <c r="S11" s="197"/>
    </row>
    <row r="12" spans="2:19" s="44" customFormat="1" ht="20.399999999999999" x14ac:dyDescent="0.3">
      <c r="B12" s="177" t="s">
        <v>50</v>
      </c>
      <c r="C12" s="178">
        <v>3549840</v>
      </c>
      <c r="D12" s="179">
        <f t="shared" si="0"/>
        <v>5.0706255025782213E-4</v>
      </c>
      <c r="E12" s="178">
        <v>3842307.95</v>
      </c>
      <c r="F12" s="179">
        <f t="shared" si="1"/>
        <v>6.6674462919333267E-4</v>
      </c>
      <c r="G12" s="179">
        <f t="shared" si="5"/>
        <v>-7.6117779679788597E-2</v>
      </c>
      <c r="H12" s="180">
        <f t="shared" si="2"/>
        <v>17148.985507246376</v>
      </c>
      <c r="I12" s="180">
        <f t="shared" si="3"/>
        <v>18209.990284360192</v>
      </c>
      <c r="L12" s="196"/>
      <c r="M12" s="196"/>
      <c r="N12" s="197"/>
      <c r="O12" s="197"/>
      <c r="P12" s="197"/>
      <c r="Q12" s="197"/>
      <c r="R12" s="197"/>
      <c r="S12" s="197"/>
    </row>
    <row r="13" spans="2:19" s="44" customFormat="1" ht="20.399999999999999" x14ac:dyDescent="0.3">
      <c r="B13" s="177" t="s">
        <v>51</v>
      </c>
      <c r="C13" s="178">
        <v>1160740406.4499993</v>
      </c>
      <c r="D13" s="179">
        <f t="shared" si="0"/>
        <v>0.16580127292549457</v>
      </c>
      <c r="E13" s="178">
        <v>1066921498.6900003</v>
      </c>
      <c r="F13" s="179">
        <f t="shared" si="1"/>
        <v>0.18513981395542722</v>
      </c>
      <c r="G13" s="179">
        <f t="shared" si="5"/>
        <v>8.7934218098700639E-2</v>
      </c>
      <c r="H13" s="180">
        <f t="shared" si="2"/>
        <v>5607441.5770531371</v>
      </c>
      <c r="I13" s="180">
        <f t="shared" si="3"/>
        <v>5056499.9937914703</v>
      </c>
      <c r="L13" s="196"/>
      <c r="M13" s="196"/>
      <c r="N13" s="197"/>
      <c r="O13" s="197"/>
      <c r="P13" s="197"/>
      <c r="Q13" s="197"/>
      <c r="R13" s="197"/>
      <c r="S13" s="197"/>
    </row>
    <row r="14" spans="2:19" s="44" customFormat="1" ht="20.399999999999999" x14ac:dyDescent="0.3">
      <c r="B14" s="177" t="s">
        <v>52</v>
      </c>
      <c r="C14" s="178">
        <v>1174148566.2700005</v>
      </c>
      <c r="D14" s="179">
        <f t="shared" si="0"/>
        <v>0.16771650733397334</v>
      </c>
      <c r="E14" s="178">
        <v>1493440368.6400003</v>
      </c>
      <c r="F14" s="179">
        <f t="shared" si="1"/>
        <v>0.25915240469240136</v>
      </c>
      <c r="G14" s="179">
        <f t="shared" si="5"/>
        <v>-0.21379615087059858</v>
      </c>
      <c r="H14" s="180">
        <f t="shared" si="2"/>
        <v>5672215.2959903404</v>
      </c>
      <c r="I14" s="180">
        <f t="shared" si="3"/>
        <v>7077916.4390521348</v>
      </c>
      <c r="L14" s="196"/>
      <c r="M14" s="196"/>
      <c r="N14" s="197"/>
      <c r="O14" s="197"/>
      <c r="P14" s="197"/>
      <c r="Q14" s="197"/>
      <c r="R14" s="197"/>
      <c r="S14" s="197"/>
    </row>
    <row r="15" spans="2:19" s="44" customFormat="1" ht="20.399999999999999" x14ac:dyDescent="0.3">
      <c r="B15" s="177" t="s">
        <v>53</v>
      </c>
      <c r="C15" s="178">
        <v>810115.28999999992</v>
      </c>
      <c r="D15" s="179">
        <f t="shared" si="0"/>
        <v>1.1571764500660736E-4</v>
      </c>
      <c r="E15" s="178">
        <v>1206836.4600000002</v>
      </c>
      <c r="F15" s="179">
        <f t="shared" si="1"/>
        <v>2.0941885410816547E-4</v>
      </c>
      <c r="G15" s="179">
        <f t="shared" si="5"/>
        <v>-0.32872819404213244</v>
      </c>
      <c r="H15" s="180">
        <f t="shared" si="2"/>
        <v>3913.6004347826083</v>
      </c>
      <c r="I15" s="180">
        <f t="shared" si="3"/>
        <v>5719.6040758293848</v>
      </c>
      <c r="L15" s="196"/>
      <c r="M15" s="196"/>
      <c r="N15" s="197"/>
      <c r="O15" s="197"/>
      <c r="P15" s="197"/>
      <c r="Q15" s="197"/>
      <c r="R15" s="197"/>
      <c r="S15" s="197"/>
    </row>
    <row r="16" spans="2:19" s="44" customFormat="1" ht="20.399999999999999" x14ac:dyDescent="0.3">
      <c r="B16" s="177" t="s">
        <v>54</v>
      </c>
      <c r="C16" s="178">
        <v>4106605.91</v>
      </c>
      <c r="D16" s="179">
        <f t="shared" si="0"/>
        <v>5.8659152683739112E-4</v>
      </c>
      <c r="E16" s="178">
        <v>5077645.6100000003</v>
      </c>
      <c r="F16" s="179">
        <f t="shared" si="1"/>
        <v>8.8110921442790743E-4</v>
      </c>
      <c r="G16" s="179">
        <f t="shared" si="5"/>
        <v>-0.19123817898744613</v>
      </c>
      <c r="H16" s="180">
        <f t="shared" si="2"/>
        <v>19838.675893719806</v>
      </c>
      <c r="I16" s="180">
        <f t="shared" si="3"/>
        <v>24064.671137440761</v>
      </c>
      <c r="L16" s="196"/>
      <c r="M16" s="196"/>
      <c r="N16" s="197"/>
      <c r="O16" s="197"/>
      <c r="P16" s="197"/>
      <c r="Q16" s="197"/>
      <c r="R16" s="197"/>
      <c r="S16" s="197"/>
    </row>
    <row r="17" spans="2:23" s="44" customFormat="1" ht="20.399999999999999" x14ac:dyDescent="0.3">
      <c r="B17" s="177" t="s">
        <v>55</v>
      </c>
      <c r="C17" s="178">
        <v>284421595.1099999</v>
      </c>
      <c r="D17" s="179">
        <f t="shared" si="0"/>
        <v>4.0627053434767274E-2</v>
      </c>
      <c r="E17" s="178">
        <v>358673216.88000065</v>
      </c>
      <c r="F17" s="179">
        <f t="shared" si="1"/>
        <v>6.2239530017430225E-2</v>
      </c>
      <c r="G17" s="179">
        <f t="shared" si="5"/>
        <v>-0.20701746959501222</v>
      </c>
      <c r="H17" s="180">
        <f t="shared" si="2"/>
        <v>1374017.3676811589</v>
      </c>
      <c r="I17" s="180">
        <f t="shared" si="3"/>
        <v>1699873.0657819936</v>
      </c>
      <c r="L17" s="196"/>
      <c r="M17" s="196"/>
      <c r="N17" s="197"/>
      <c r="O17" s="197"/>
      <c r="P17" s="197"/>
      <c r="Q17" s="197"/>
      <c r="R17" s="197"/>
      <c r="S17" s="197"/>
    </row>
    <row r="18" spans="2:23" s="44" customFormat="1" ht="20.399999999999999" x14ac:dyDescent="0.3">
      <c r="B18" s="177" t="s">
        <v>233</v>
      </c>
      <c r="C18" s="178">
        <v>514885248.86000001</v>
      </c>
      <c r="D18" s="179">
        <f t="shared" si="0"/>
        <v>7.3546702774515194E-2</v>
      </c>
      <c r="E18" s="178">
        <v>0</v>
      </c>
      <c r="F18" s="179">
        <f t="shared" ref="F18" si="6">E18/$E$25</f>
        <v>0</v>
      </c>
      <c r="G18" s="179" t="s">
        <v>39</v>
      </c>
      <c r="H18" s="180">
        <f t="shared" ref="H18" si="7">C18/$M$40</f>
        <v>2487368.3519806764</v>
      </c>
      <c r="I18" s="180">
        <f t="shared" si="3"/>
        <v>0</v>
      </c>
      <c r="L18" s="196"/>
      <c r="M18" s="196"/>
      <c r="N18" s="197"/>
      <c r="O18" s="197"/>
      <c r="P18" s="197"/>
      <c r="Q18" s="197"/>
      <c r="R18" s="197"/>
      <c r="S18" s="197"/>
      <c r="T18" s="197"/>
    </row>
    <row r="19" spans="2:23" s="44" customFormat="1" ht="20.399999999999999" x14ac:dyDescent="0.3">
      <c r="B19" s="177" t="s">
        <v>56</v>
      </c>
      <c r="C19" s="178">
        <v>851313513.65000081</v>
      </c>
      <c r="D19" s="179">
        <f t="shared" si="0"/>
        <v>0.12160243878606265</v>
      </c>
      <c r="E19" s="178">
        <v>455124570.65000075</v>
      </c>
      <c r="F19" s="179">
        <f t="shared" si="1"/>
        <v>7.8976455568796733E-2</v>
      </c>
      <c r="G19" s="179">
        <f t="shared" si="5"/>
        <v>0.87050660093822252</v>
      </c>
      <c r="H19" s="180">
        <f t="shared" si="2"/>
        <v>4112625.6698067673</v>
      </c>
      <c r="I19" s="180">
        <f t="shared" si="3"/>
        <v>2156988.4864928946</v>
      </c>
      <c r="L19" s="196"/>
      <c r="M19" s="196"/>
      <c r="N19" s="197"/>
      <c r="O19" s="197"/>
      <c r="P19" s="197"/>
      <c r="Q19" s="197"/>
      <c r="R19" s="197"/>
      <c r="S19" s="197"/>
      <c r="T19" s="197"/>
    </row>
    <row r="20" spans="2:23" s="44" customFormat="1" ht="20.399999999999999" x14ac:dyDescent="0.3">
      <c r="B20" s="177" t="s">
        <v>57</v>
      </c>
      <c r="C20" s="178">
        <v>97620586.63000004</v>
      </c>
      <c r="D20" s="179">
        <f t="shared" si="0"/>
        <v>1.394421822230649E-2</v>
      </c>
      <c r="E20" s="178">
        <v>125558659.93999997</v>
      </c>
      <c r="F20" s="179">
        <f t="shared" si="1"/>
        <v>2.1787832535314362E-2</v>
      </c>
      <c r="G20" s="179">
        <f t="shared" si="5"/>
        <v>-0.22251012652851299</v>
      </c>
      <c r="H20" s="180">
        <f t="shared" si="2"/>
        <v>471597.0368599036</v>
      </c>
      <c r="I20" s="180">
        <f t="shared" si="3"/>
        <v>595064.73905213259</v>
      </c>
      <c r="L20" s="196"/>
      <c r="M20" s="196"/>
      <c r="N20" s="197"/>
      <c r="O20" s="197"/>
      <c r="P20" s="197"/>
      <c r="Q20" s="197"/>
      <c r="R20" s="197"/>
      <c r="S20" s="197"/>
      <c r="T20" s="197"/>
    </row>
    <row r="21" spans="2:23" s="44" customFormat="1" ht="20.399999999999999" x14ac:dyDescent="0.3">
      <c r="B21" s="177" t="s">
        <v>58</v>
      </c>
      <c r="C21" s="178">
        <v>24661658.780000005</v>
      </c>
      <c r="D21" s="179">
        <f t="shared" si="0"/>
        <v>3.5226949931757524E-3</v>
      </c>
      <c r="E21" s="178">
        <v>14596207.190000003</v>
      </c>
      <c r="F21" s="179">
        <f t="shared" si="1"/>
        <v>2.532837783219746E-3</v>
      </c>
      <c r="G21" s="179">
        <f t="shared" si="5"/>
        <v>0.6895936361396634</v>
      </c>
      <c r="H21" s="180">
        <f t="shared" si="2"/>
        <v>119138.44821256041</v>
      </c>
      <c r="I21" s="180">
        <f t="shared" si="3"/>
        <v>69176.337393364942</v>
      </c>
      <c r="L21" s="196"/>
      <c r="M21" s="196"/>
      <c r="N21" s="197"/>
      <c r="O21" s="197"/>
      <c r="P21" s="197"/>
      <c r="Q21" s="197"/>
      <c r="R21" s="197"/>
      <c r="S21" s="197"/>
      <c r="T21" s="197"/>
    </row>
    <row r="22" spans="2:23" s="44" customFormat="1" ht="20.399999999999999" x14ac:dyDescent="0.3">
      <c r="B22" s="177" t="s">
        <v>59</v>
      </c>
      <c r="C22" s="178">
        <v>0</v>
      </c>
      <c r="D22" s="179">
        <f t="shared" si="0"/>
        <v>0</v>
      </c>
      <c r="E22" s="178">
        <v>0</v>
      </c>
      <c r="F22" s="179">
        <f t="shared" si="1"/>
        <v>0</v>
      </c>
      <c r="G22" s="179" t="s">
        <v>39</v>
      </c>
      <c r="H22" s="180">
        <f t="shared" si="2"/>
        <v>0</v>
      </c>
      <c r="I22" s="180">
        <f t="shared" si="3"/>
        <v>0</v>
      </c>
      <c r="L22" s="196"/>
      <c r="M22" s="196"/>
      <c r="N22" s="197"/>
      <c r="O22" s="197"/>
      <c r="P22" s="197"/>
      <c r="Q22" s="197"/>
      <c r="R22" s="197"/>
      <c r="S22" s="197"/>
      <c r="T22" s="197"/>
      <c r="U22" s="197"/>
      <c r="V22" s="197"/>
      <c r="W22" s="197"/>
    </row>
    <row r="23" spans="2:23" s="44" customFormat="1" ht="20.399999999999999" x14ac:dyDescent="0.3">
      <c r="B23" s="177" t="s">
        <v>60</v>
      </c>
      <c r="C23" s="178">
        <v>29706753.470000003</v>
      </c>
      <c r="D23" s="179">
        <f t="shared" si="0"/>
        <v>4.2433411574545913E-3</v>
      </c>
      <c r="E23" s="178">
        <v>13391927.040000001</v>
      </c>
      <c r="F23" s="179">
        <f t="shared" si="1"/>
        <v>2.3238625182213637E-3</v>
      </c>
      <c r="G23" s="179">
        <f t="shared" si="5"/>
        <v>1.2182583119867416</v>
      </c>
      <c r="H23" s="180">
        <f t="shared" si="2"/>
        <v>143510.88632850244</v>
      </c>
      <c r="I23" s="180">
        <f t="shared" si="3"/>
        <v>63468.848530805692</v>
      </c>
      <c r="L23" s="196"/>
      <c r="M23" s="196"/>
      <c r="N23" s="197"/>
      <c r="O23" s="197"/>
      <c r="P23" s="197"/>
      <c r="Q23" s="197"/>
      <c r="R23" s="197"/>
      <c r="S23" s="197"/>
      <c r="T23" s="197"/>
      <c r="U23" s="197"/>
      <c r="V23" s="197"/>
      <c r="W23" s="197"/>
    </row>
    <row r="24" spans="2:23" s="44" customFormat="1" ht="20.399999999999999" x14ac:dyDescent="0.3">
      <c r="B24" s="166"/>
      <c r="C24" s="160"/>
      <c r="D24" s="162"/>
      <c r="E24" s="165"/>
      <c r="F24" s="162"/>
      <c r="G24" s="167"/>
      <c r="H24" s="165"/>
      <c r="I24" s="165"/>
      <c r="L24" s="196"/>
      <c r="M24" s="196"/>
      <c r="N24" s="197"/>
      <c r="O24" s="197"/>
      <c r="P24" s="197"/>
      <c r="Q24" s="197"/>
      <c r="R24" s="197"/>
      <c r="S24" s="197"/>
      <c r="T24" s="197"/>
      <c r="U24" s="197"/>
      <c r="V24" s="197"/>
      <c r="W24" s="197"/>
    </row>
    <row r="25" spans="2:23" s="44" customFormat="1" ht="20.399999999999999" x14ac:dyDescent="0.3">
      <c r="B25" s="181" t="s">
        <v>13</v>
      </c>
      <c r="C25" s="182">
        <f>SUM(C5:C23)</f>
        <v>7000793093.8599997</v>
      </c>
      <c r="D25" s="183">
        <f>SUM(D5:D24)</f>
        <v>1</v>
      </c>
      <c r="E25" s="182">
        <f>SUM(E5:E24)</f>
        <v>5762788002.7300005</v>
      </c>
      <c r="F25" s="183">
        <f>SUM(F5:F24)</f>
        <v>1.0000000000000002</v>
      </c>
      <c r="G25" s="183">
        <f t="shared" ref="G25" si="8">(C25-E25)/E25</f>
        <v>0.21482745687391591</v>
      </c>
      <c r="H25" s="182">
        <f>C25/BVGInfo!$D$18</f>
        <v>33820256.492077291</v>
      </c>
      <c r="I25" s="182">
        <f>E25/BVGInfo!$C$18</f>
        <v>27311791.482132703</v>
      </c>
      <c r="L25" s="196"/>
      <c r="M25" s="196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2:23" ht="5.25" customHeight="1" x14ac:dyDescent="0.3">
      <c r="B26" s="18"/>
      <c r="C26" s="168"/>
      <c r="D26" s="169"/>
      <c r="E26" s="168"/>
      <c r="F26" s="169"/>
      <c r="G26" s="170"/>
      <c r="H26" s="171"/>
      <c r="I26" s="171"/>
      <c r="T26" s="196"/>
      <c r="U26" s="196"/>
      <c r="V26" s="196"/>
      <c r="W26" s="196"/>
    </row>
    <row r="27" spans="2:23" x14ac:dyDescent="0.3">
      <c r="B27" s="172"/>
      <c r="C27" s="173"/>
      <c r="D27" s="174"/>
      <c r="E27" s="175"/>
      <c r="F27" s="174"/>
      <c r="G27" s="174"/>
      <c r="H27" s="144"/>
      <c r="I27" s="144"/>
      <c r="T27" s="196"/>
      <c r="U27" s="196"/>
      <c r="V27" s="196"/>
      <c r="W27" s="196"/>
    </row>
    <row r="28" spans="2:23" x14ac:dyDescent="0.3">
      <c r="C28" s="38"/>
      <c r="E28" s="176"/>
      <c r="F28" s="158"/>
      <c r="H28" s="158"/>
      <c r="I28" s="158"/>
      <c r="T28" s="196"/>
      <c r="U28" s="196"/>
      <c r="V28" s="196"/>
      <c r="W28" s="196"/>
    </row>
    <row r="29" spans="2:23" x14ac:dyDescent="0.3">
      <c r="E29" s="158"/>
      <c r="F29" s="158"/>
      <c r="H29" s="158"/>
      <c r="I29" s="158"/>
      <c r="L29" s="401"/>
      <c r="M29" s="401"/>
      <c r="N29" s="401"/>
      <c r="O29" s="401"/>
      <c r="P29" s="401"/>
      <c r="Q29" s="401"/>
      <c r="R29" s="401"/>
      <c r="T29" s="196"/>
      <c r="U29" s="196"/>
      <c r="V29" s="196"/>
      <c r="W29" s="196"/>
    </row>
    <row r="30" spans="2:23" x14ac:dyDescent="0.3">
      <c r="E30" s="158"/>
      <c r="F30" s="158"/>
      <c r="H30" s="158"/>
      <c r="I30" s="158"/>
      <c r="L30" s="401"/>
      <c r="M30" s="401"/>
      <c r="N30" s="401"/>
      <c r="O30" s="401"/>
      <c r="P30" s="401"/>
      <c r="Q30" s="401"/>
      <c r="R30" s="401"/>
      <c r="T30" s="196"/>
      <c r="U30" s="196"/>
      <c r="V30" s="196"/>
      <c r="W30" s="196"/>
    </row>
    <row r="31" spans="2:23" x14ac:dyDescent="0.3">
      <c r="E31" s="158"/>
      <c r="F31" s="158"/>
      <c r="H31" s="158"/>
      <c r="I31" s="158"/>
      <c r="L31" s="402"/>
      <c r="M31" s="403">
        <v>2025</v>
      </c>
      <c r="N31" s="402"/>
      <c r="O31" s="404"/>
      <c r="P31" s="403">
        <v>2024</v>
      </c>
      <c r="Q31" s="402"/>
      <c r="R31" s="401"/>
      <c r="T31" s="196"/>
      <c r="U31" s="196"/>
      <c r="V31" s="196"/>
      <c r="W31" s="196"/>
    </row>
    <row r="32" spans="2:23" ht="11.25" customHeight="1" x14ac:dyDescent="0.3">
      <c r="E32" s="158"/>
      <c r="F32" s="158"/>
      <c r="H32" s="158"/>
      <c r="I32" s="158"/>
      <c r="L32" s="402"/>
      <c r="M32" s="402"/>
      <c r="N32" s="402"/>
      <c r="O32" s="404"/>
      <c r="P32" s="403"/>
      <c r="Q32" s="402"/>
      <c r="R32" s="401"/>
      <c r="T32" s="196"/>
      <c r="U32" s="196"/>
      <c r="V32" s="196"/>
      <c r="W32" s="196"/>
    </row>
    <row r="33" spans="5:23" x14ac:dyDescent="0.3">
      <c r="E33" s="158"/>
      <c r="F33" s="158"/>
      <c r="H33" s="158"/>
      <c r="I33" s="158"/>
      <c r="L33" s="404" t="s">
        <v>49</v>
      </c>
      <c r="M33" s="403">
        <v>1796211619.96</v>
      </c>
      <c r="N33" s="405">
        <f>+M33/$M$39</f>
        <v>0.25657259054482784</v>
      </c>
      <c r="O33" s="404" t="s">
        <v>49</v>
      </c>
      <c r="P33" s="403">
        <v>1796110975.3299997</v>
      </c>
      <c r="Q33" s="405">
        <f>+P33/$P$39</f>
        <v>0.31167396310243045</v>
      </c>
      <c r="R33" s="401"/>
      <c r="T33" s="196"/>
      <c r="U33" s="196"/>
      <c r="V33" s="196"/>
      <c r="W33" s="196"/>
    </row>
    <row r="34" spans="5:23" x14ac:dyDescent="0.3">
      <c r="E34" s="158"/>
      <c r="F34" s="158"/>
      <c r="H34" s="158"/>
      <c r="I34" s="158"/>
      <c r="L34" s="404" t="s">
        <v>52</v>
      </c>
      <c r="M34" s="403">
        <v>1174148566.2700005</v>
      </c>
      <c r="N34" s="405">
        <f t="shared" ref="N34:N39" si="9">+M34/$M$39</f>
        <v>0.16771650733397334</v>
      </c>
      <c r="O34" s="404" t="s">
        <v>52</v>
      </c>
      <c r="P34" s="403">
        <v>1493440368.6400003</v>
      </c>
      <c r="Q34" s="405">
        <f t="shared" ref="Q34:Q39" si="10">+P34/$P$39</f>
        <v>0.25915240469240125</v>
      </c>
      <c r="R34" s="401"/>
      <c r="T34" s="196"/>
      <c r="U34" s="196"/>
      <c r="V34" s="196"/>
      <c r="W34" s="196"/>
    </row>
    <row r="35" spans="5:23" x14ac:dyDescent="0.3">
      <c r="E35" s="158"/>
      <c r="F35" s="158"/>
      <c r="H35" s="158"/>
      <c r="I35" s="158"/>
      <c r="L35" s="404" t="s">
        <v>51</v>
      </c>
      <c r="M35" s="403">
        <v>1160740406.4499993</v>
      </c>
      <c r="N35" s="405">
        <f t="shared" si="9"/>
        <v>0.16580127292549457</v>
      </c>
      <c r="O35" s="404" t="s">
        <v>51</v>
      </c>
      <c r="P35" s="403">
        <v>1066921498.6900003</v>
      </c>
      <c r="Q35" s="405">
        <f t="shared" si="10"/>
        <v>0.18513981395542717</v>
      </c>
      <c r="R35" s="401"/>
      <c r="T35" s="196"/>
      <c r="U35" s="196"/>
      <c r="V35" s="196"/>
      <c r="W35" s="196"/>
    </row>
    <row r="36" spans="5:23" x14ac:dyDescent="0.3">
      <c r="E36" s="158"/>
      <c r="F36" s="158"/>
      <c r="H36" s="158"/>
      <c r="I36" s="158"/>
      <c r="L36" s="404" t="s">
        <v>48</v>
      </c>
      <c r="M36" s="403">
        <v>1006354761.9699998</v>
      </c>
      <c r="N36" s="405">
        <f t="shared" si="9"/>
        <v>0.14374867939642677</v>
      </c>
      <c r="O36" s="404" t="s">
        <v>56</v>
      </c>
      <c r="P36" s="403">
        <v>455124570.65000075</v>
      </c>
      <c r="Q36" s="405">
        <f t="shared" si="10"/>
        <v>7.8976455568796705E-2</v>
      </c>
      <c r="R36" s="401"/>
      <c r="T36" s="196"/>
      <c r="U36" s="196"/>
      <c r="V36" s="196"/>
      <c r="W36" s="196"/>
    </row>
    <row r="37" spans="5:23" x14ac:dyDescent="0.3">
      <c r="E37" s="158"/>
      <c r="F37" s="158"/>
      <c r="H37" s="158"/>
      <c r="I37" s="158"/>
      <c r="L37" s="404" t="s">
        <v>56</v>
      </c>
      <c r="M37" s="403">
        <v>851313513.65000081</v>
      </c>
      <c r="N37" s="405">
        <f t="shared" si="9"/>
        <v>0.12160243878606265</v>
      </c>
      <c r="O37" s="404" t="s">
        <v>48</v>
      </c>
      <c r="P37" s="403">
        <v>395911199.54999983</v>
      </c>
      <c r="Q37" s="405">
        <f t="shared" si="10"/>
        <v>6.8701329870619054E-2</v>
      </c>
      <c r="R37" s="401"/>
      <c r="T37" s="196"/>
      <c r="U37" s="196"/>
      <c r="V37" s="196"/>
      <c r="W37" s="196"/>
    </row>
    <row r="38" spans="5:23" x14ac:dyDescent="0.3">
      <c r="E38" s="158"/>
      <c r="F38" s="158"/>
      <c r="H38" s="158"/>
      <c r="I38" s="158"/>
      <c r="L38" s="404" t="s">
        <v>61</v>
      </c>
      <c r="M38" s="403">
        <v>1012024225.5599998</v>
      </c>
      <c r="N38" s="405">
        <f t="shared" si="9"/>
        <v>0.14455851101321493</v>
      </c>
      <c r="O38" s="404" t="s">
        <v>61</v>
      </c>
      <c r="P38" s="403">
        <v>555279389.87000084</v>
      </c>
      <c r="Q38" s="405">
        <f t="shared" si="10"/>
        <v>9.6356032810325246E-2</v>
      </c>
      <c r="R38" s="401"/>
      <c r="T38" s="196"/>
      <c r="U38" s="196"/>
      <c r="V38" s="196"/>
      <c r="W38" s="196"/>
    </row>
    <row r="39" spans="5:23" x14ac:dyDescent="0.3">
      <c r="E39" s="158"/>
      <c r="F39" s="158"/>
      <c r="H39" s="158"/>
      <c r="I39" s="158"/>
      <c r="L39" s="404" t="s">
        <v>62</v>
      </c>
      <c r="M39" s="403">
        <f>SUM(M33:M38)</f>
        <v>7000793093.8599997</v>
      </c>
      <c r="N39" s="405">
        <f t="shared" si="9"/>
        <v>1</v>
      </c>
      <c r="O39" s="404" t="s">
        <v>62</v>
      </c>
      <c r="P39" s="403">
        <f>SUM(P33:P38)</f>
        <v>5762788002.7300024</v>
      </c>
      <c r="Q39" s="405">
        <f t="shared" si="10"/>
        <v>1</v>
      </c>
      <c r="R39" s="401"/>
      <c r="T39" s="196"/>
      <c r="U39" s="196"/>
      <c r="V39" s="196"/>
      <c r="W39" s="196"/>
    </row>
    <row r="40" spans="5:23" x14ac:dyDescent="0.3">
      <c r="E40" s="158"/>
      <c r="F40" s="158"/>
      <c r="H40" s="158"/>
      <c r="I40" s="158"/>
      <c r="L40" s="404" t="s">
        <v>63</v>
      </c>
      <c r="M40" s="402">
        <v>207</v>
      </c>
      <c r="N40" s="405"/>
      <c r="O40" s="404" t="s">
        <v>63</v>
      </c>
      <c r="P40" s="402">
        <v>211</v>
      </c>
      <c r="Q40" s="402"/>
      <c r="R40" s="401"/>
      <c r="T40" s="196"/>
      <c r="U40" s="196"/>
      <c r="V40" s="196"/>
      <c r="W40" s="196"/>
    </row>
    <row r="41" spans="5:23" x14ac:dyDescent="0.3">
      <c r="E41" s="158"/>
      <c r="F41" s="158"/>
      <c r="H41" s="158"/>
      <c r="I41" s="158"/>
      <c r="L41" s="401"/>
      <c r="M41" s="401"/>
      <c r="N41" s="401"/>
      <c r="O41" s="401"/>
      <c r="P41" s="406"/>
      <c r="Q41" s="401"/>
      <c r="R41" s="401"/>
      <c r="T41" s="196"/>
      <c r="U41" s="196"/>
      <c r="V41" s="196"/>
      <c r="W41" s="196"/>
    </row>
    <row r="42" spans="5:23" x14ac:dyDescent="0.3">
      <c r="E42" s="158"/>
      <c r="F42" s="158"/>
      <c r="H42" s="158"/>
      <c r="I42" s="158"/>
      <c r="L42" s="421"/>
      <c r="M42" s="422"/>
      <c r="N42" s="421"/>
      <c r="O42" s="401"/>
      <c r="P42" s="401"/>
      <c r="Q42" s="421"/>
      <c r="R42" s="421"/>
      <c r="T42" s="196"/>
      <c r="U42" s="196"/>
      <c r="V42" s="196"/>
      <c r="W42" s="196"/>
    </row>
    <row r="43" spans="5:23" x14ac:dyDescent="0.3">
      <c r="E43" s="158"/>
      <c r="F43" s="158"/>
      <c r="H43" s="158"/>
      <c r="I43" s="158"/>
      <c r="L43" s="421"/>
      <c r="M43" s="421"/>
      <c r="N43" s="421"/>
      <c r="O43" s="401"/>
      <c r="P43" s="401"/>
      <c r="Q43" s="401"/>
      <c r="R43" s="421"/>
      <c r="T43" s="196"/>
      <c r="U43" s="196"/>
      <c r="V43" s="196"/>
      <c r="W43" s="196"/>
    </row>
    <row r="44" spans="5:23" x14ac:dyDescent="0.3">
      <c r="E44" s="158"/>
      <c r="F44" s="158"/>
      <c r="H44" s="158"/>
      <c r="I44" s="158"/>
      <c r="L44" s="421"/>
      <c r="M44" s="421"/>
      <c r="N44" s="421"/>
      <c r="O44" s="401"/>
      <c r="P44" s="401"/>
      <c r="Q44" s="401"/>
      <c r="R44" s="421"/>
      <c r="T44" s="196"/>
      <c r="U44" s="196"/>
      <c r="V44" s="196"/>
      <c r="W44" s="196"/>
    </row>
    <row r="45" spans="5:23" x14ac:dyDescent="0.3">
      <c r="E45" s="158"/>
      <c r="F45" s="158"/>
      <c r="H45" s="158"/>
      <c r="I45" s="158"/>
      <c r="L45" s="421"/>
      <c r="M45" s="421"/>
      <c r="N45" s="421"/>
      <c r="O45" s="401"/>
      <c r="P45" s="401"/>
      <c r="Q45" s="401"/>
      <c r="R45" s="421"/>
      <c r="T45" s="196"/>
      <c r="U45" s="196"/>
      <c r="V45" s="196"/>
      <c r="W45" s="196"/>
    </row>
    <row r="46" spans="5:23" x14ac:dyDescent="0.3">
      <c r="E46" s="158"/>
      <c r="F46" s="158"/>
      <c r="H46" s="158"/>
      <c r="I46" s="158"/>
      <c r="L46" s="355"/>
      <c r="M46" s="355"/>
      <c r="N46" s="355"/>
      <c r="R46" s="355"/>
      <c r="T46" s="196"/>
      <c r="U46" s="196"/>
      <c r="V46" s="196"/>
      <c r="W46" s="196"/>
    </row>
    <row r="47" spans="5:23" x14ac:dyDescent="0.3">
      <c r="E47" s="158"/>
      <c r="F47" s="158"/>
      <c r="H47" s="158"/>
      <c r="I47" s="158"/>
      <c r="L47" s="355"/>
      <c r="M47" s="355"/>
      <c r="N47" s="355"/>
      <c r="R47" s="355"/>
      <c r="T47" s="196"/>
      <c r="U47" s="196"/>
      <c r="V47" s="196"/>
      <c r="W47" s="196"/>
    </row>
    <row r="48" spans="5:23" x14ac:dyDescent="0.3">
      <c r="E48" s="158"/>
      <c r="F48" s="158"/>
      <c r="H48" s="158"/>
      <c r="I48" s="158"/>
      <c r="L48" s="355"/>
      <c r="M48" s="355"/>
      <c r="N48" s="355"/>
      <c r="R48" s="355"/>
      <c r="T48" s="196"/>
      <c r="U48" s="196"/>
      <c r="V48" s="196"/>
      <c r="W48" s="196"/>
    </row>
    <row r="49" spans="12:23" x14ac:dyDescent="0.3">
      <c r="L49" s="355"/>
      <c r="M49" s="355"/>
      <c r="N49" s="355"/>
      <c r="R49" s="355"/>
      <c r="T49" s="196"/>
      <c r="U49" s="196"/>
      <c r="V49" s="196"/>
      <c r="W49" s="196"/>
    </row>
    <row r="50" spans="12:23" x14ac:dyDescent="0.3">
      <c r="L50" s="355"/>
      <c r="M50" s="355"/>
      <c r="N50" s="355"/>
      <c r="R50" s="355"/>
      <c r="T50" s="196"/>
      <c r="U50" s="196"/>
      <c r="V50" s="196"/>
      <c r="W50" s="196"/>
    </row>
    <row r="51" spans="12:23" x14ac:dyDescent="0.3">
      <c r="L51" s="355"/>
      <c r="M51" s="355"/>
      <c r="N51" s="355"/>
      <c r="R51" s="355"/>
      <c r="T51" s="196"/>
      <c r="U51" s="196"/>
      <c r="V51" s="196"/>
      <c r="W51" s="196"/>
    </row>
    <row r="52" spans="12:23" x14ac:dyDescent="0.3">
      <c r="L52" s="355"/>
      <c r="M52" s="355"/>
      <c r="N52" s="355"/>
      <c r="R52" s="355"/>
      <c r="T52" s="196"/>
      <c r="U52" s="196"/>
      <c r="V52" s="196"/>
      <c r="W52" s="196"/>
    </row>
    <row r="53" spans="12:23" x14ac:dyDescent="0.3">
      <c r="L53" s="355"/>
      <c r="M53" s="355"/>
      <c r="N53" s="355"/>
      <c r="R53" s="355"/>
      <c r="T53" s="196"/>
      <c r="U53" s="196"/>
      <c r="V53" s="196"/>
      <c r="W53" s="196"/>
    </row>
    <row r="54" spans="12:23" x14ac:dyDescent="0.3">
      <c r="L54" s="355"/>
      <c r="M54" s="355"/>
      <c r="N54" s="355"/>
      <c r="R54" s="355"/>
      <c r="T54" s="196"/>
      <c r="U54" s="196"/>
      <c r="V54" s="196"/>
      <c r="W54" s="196"/>
    </row>
    <row r="55" spans="12:23" x14ac:dyDescent="0.3">
      <c r="L55" s="355"/>
      <c r="M55" s="355"/>
      <c r="N55" s="355"/>
      <c r="R55" s="355"/>
      <c r="T55" s="196"/>
      <c r="U55" s="196"/>
      <c r="V55" s="196"/>
      <c r="W55" s="196"/>
    </row>
    <row r="56" spans="12:23" x14ac:dyDescent="0.3">
      <c r="L56" s="355"/>
      <c r="M56" s="355"/>
      <c r="N56" s="355"/>
      <c r="R56" s="355"/>
      <c r="T56" s="196"/>
      <c r="U56" s="196"/>
      <c r="V56" s="196"/>
      <c r="W56" s="196"/>
    </row>
    <row r="57" spans="12:23" x14ac:dyDescent="0.3">
      <c r="L57" s="355"/>
      <c r="M57" s="355"/>
      <c r="N57" s="355"/>
      <c r="R57" s="355"/>
      <c r="T57" s="196"/>
      <c r="U57" s="196"/>
      <c r="V57" s="196"/>
      <c r="W57" s="196"/>
    </row>
    <row r="58" spans="12:23" x14ac:dyDescent="0.3">
      <c r="L58" s="355"/>
      <c r="M58" s="355"/>
      <c r="N58" s="355"/>
      <c r="R58" s="355"/>
      <c r="T58" s="196"/>
      <c r="U58" s="196"/>
      <c r="V58" s="196"/>
      <c r="W58" s="196"/>
    </row>
    <row r="59" spans="12:23" x14ac:dyDescent="0.3">
      <c r="L59" s="355"/>
      <c r="M59" s="355"/>
      <c r="N59" s="355"/>
      <c r="R59" s="355"/>
      <c r="T59" s="196"/>
      <c r="U59" s="196"/>
      <c r="V59" s="196"/>
      <c r="W59" s="196"/>
    </row>
    <row r="60" spans="12:23" x14ac:dyDescent="0.3">
      <c r="L60" s="355"/>
      <c r="M60" s="355"/>
      <c r="N60" s="355"/>
      <c r="R60" s="355"/>
      <c r="T60" s="196"/>
      <c r="U60" s="196"/>
      <c r="V60" s="196"/>
      <c r="W60" s="196"/>
    </row>
    <row r="61" spans="12:23" x14ac:dyDescent="0.3">
      <c r="L61" s="355"/>
      <c r="M61" s="355"/>
      <c r="N61" s="355"/>
      <c r="R61" s="355"/>
      <c r="T61" s="196"/>
      <c r="U61" s="196"/>
      <c r="V61" s="196"/>
      <c r="W61" s="196"/>
    </row>
    <row r="62" spans="12:23" x14ac:dyDescent="0.3">
      <c r="L62" s="355"/>
      <c r="M62" s="355"/>
      <c r="N62" s="355"/>
      <c r="R62" s="355"/>
      <c r="T62" s="196"/>
      <c r="U62" s="196"/>
      <c r="V62" s="196"/>
      <c r="W62" s="196"/>
    </row>
    <row r="63" spans="12:23" x14ac:dyDescent="0.3">
      <c r="L63" s="355"/>
      <c r="M63" s="355"/>
      <c r="N63" s="355"/>
      <c r="Q63" s="355"/>
      <c r="R63" s="355"/>
      <c r="T63" s="196"/>
      <c r="U63" s="196"/>
      <c r="V63" s="196"/>
      <c r="W63" s="196"/>
    </row>
    <row r="64" spans="12:23" x14ac:dyDescent="0.3">
      <c r="L64" s="355"/>
      <c r="M64" s="355"/>
      <c r="N64" s="355"/>
      <c r="Q64" s="355"/>
      <c r="R64" s="355"/>
      <c r="T64" s="196"/>
      <c r="U64" s="196"/>
      <c r="V64" s="196"/>
      <c r="W64" s="196"/>
    </row>
    <row r="65" spans="12:23" x14ac:dyDescent="0.3">
      <c r="L65" s="355"/>
      <c r="M65" s="408"/>
      <c r="N65" s="355"/>
      <c r="Q65" s="355"/>
      <c r="R65" s="355"/>
      <c r="T65" s="196"/>
      <c r="U65" s="196"/>
      <c r="V65" s="196"/>
      <c r="W65" s="196"/>
    </row>
    <row r="66" spans="12:23" x14ac:dyDescent="0.3">
      <c r="L66" s="355"/>
      <c r="M66" s="355"/>
      <c r="N66" s="355"/>
      <c r="P66" s="355"/>
      <c r="Q66" s="355"/>
      <c r="R66" s="355"/>
      <c r="T66" s="196"/>
      <c r="U66" s="196"/>
      <c r="V66" s="196"/>
      <c r="W66" s="196"/>
    </row>
    <row r="67" spans="12:23" x14ac:dyDescent="0.3">
      <c r="L67" s="355"/>
      <c r="M67" s="355"/>
      <c r="N67" s="355"/>
      <c r="P67" s="355"/>
      <c r="Q67" s="355"/>
      <c r="R67" s="355"/>
      <c r="T67" s="196"/>
      <c r="U67" s="196"/>
      <c r="V67" s="196"/>
      <c r="W67" s="196"/>
    </row>
    <row r="68" spans="12:23" x14ac:dyDescent="0.3">
      <c r="L68" s="355"/>
      <c r="M68" s="355"/>
      <c r="N68" s="355"/>
      <c r="T68" s="196"/>
      <c r="U68" s="196"/>
      <c r="V68" s="196"/>
      <c r="W68" s="196"/>
    </row>
    <row r="69" spans="12:23" x14ac:dyDescent="0.3">
      <c r="M69" s="395"/>
      <c r="T69" s="196"/>
      <c r="U69" s="196"/>
      <c r="V69" s="196"/>
      <c r="W69" s="196"/>
    </row>
  </sheetData>
  <sortState xmlns:xlrd2="http://schemas.microsoft.com/office/spreadsheetml/2017/richdata2" ref="O43:P61">
    <sortCondition descending="1" ref="P43:P61"/>
  </sortState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T65"/>
  <sheetViews>
    <sheetView showGridLines="0" zoomScale="85" zoomScaleNormal="85" workbookViewId="0"/>
  </sheetViews>
  <sheetFormatPr baseColWidth="10" defaultColWidth="11.5546875" defaultRowHeight="13.2" x14ac:dyDescent="0.25"/>
  <cols>
    <col min="1" max="1" width="3.109375" style="1" customWidth="1"/>
    <col min="2" max="2" width="27.33203125" style="1" customWidth="1"/>
    <col min="3" max="3" width="21.33203125" style="1" customWidth="1"/>
    <col min="4" max="4" width="22.5546875" style="1" customWidth="1"/>
    <col min="5" max="5" width="25.33203125" style="1" customWidth="1"/>
    <col min="6" max="6" width="25.109375" style="1" customWidth="1"/>
    <col min="7" max="7" width="20" style="41" customWidth="1"/>
    <col min="8" max="8" width="8.33203125" style="41" customWidth="1"/>
    <col min="9" max="9" width="6.88671875" style="41" customWidth="1"/>
    <col min="10" max="10" width="18.109375" style="289" customWidth="1"/>
    <col min="11" max="11" width="24.88671875" style="289" customWidth="1"/>
    <col min="12" max="12" width="21" style="289" bestFit="1" customWidth="1"/>
    <col min="13" max="13" width="6.44140625" style="289" bestFit="1" customWidth="1"/>
    <col min="14" max="16" width="11.5546875" style="289"/>
    <col min="17" max="20" width="11.5546875" style="199"/>
    <col min="21" max="16384" width="11.5546875" style="1"/>
  </cols>
  <sheetData>
    <row r="1" spans="1:20" ht="75" customHeight="1" x14ac:dyDescent="0.25">
      <c r="B1" s="458" t="s">
        <v>480</v>
      </c>
      <c r="C1" s="459"/>
      <c r="D1" s="459"/>
      <c r="E1" s="459"/>
      <c r="F1" s="460"/>
      <c r="G1" s="100"/>
      <c r="I1" s="111"/>
    </row>
    <row r="2" spans="1:20" ht="15.75" customHeight="1" x14ac:dyDescent="0.25">
      <c r="A2" s="102"/>
      <c r="B2" s="101"/>
      <c r="G2" s="1"/>
      <c r="H2" s="1"/>
      <c r="I2" s="102"/>
    </row>
    <row r="3" spans="1:20" ht="9.75" customHeight="1" x14ac:dyDescent="0.3">
      <c r="B3" s="106"/>
      <c r="C3" s="103"/>
      <c r="D3" s="104"/>
      <c r="E3" s="105"/>
      <c r="F3" s="105"/>
      <c r="I3" s="111"/>
    </row>
    <row r="4" spans="1:20" s="46" customFormat="1" ht="35.25" customHeight="1" x14ac:dyDescent="0.9">
      <c r="B4" s="107"/>
      <c r="C4" s="130"/>
      <c r="D4" s="129" t="s">
        <v>10</v>
      </c>
      <c r="E4" s="128" t="s">
        <v>64</v>
      </c>
      <c r="F4" s="128" t="s">
        <v>65</v>
      </c>
      <c r="G4" s="301" t="s">
        <v>66</v>
      </c>
      <c r="H4" s="45"/>
      <c r="I4" s="112"/>
      <c r="J4" s="359"/>
      <c r="K4" s="359"/>
      <c r="L4" s="359"/>
      <c r="M4" s="359"/>
      <c r="N4" s="359"/>
      <c r="O4" s="359"/>
      <c r="P4" s="359"/>
      <c r="Q4" s="358"/>
      <c r="R4" s="358"/>
      <c r="S4" s="358"/>
      <c r="T4" s="358"/>
    </row>
    <row r="5" spans="1:20" s="46" customFormat="1" ht="17.399999999999999" customHeight="1" x14ac:dyDescent="0.9">
      <c r="B5" s="107"/>
      <c r="C5" s="118" t="s">
        <v>67</v>
      </c>
      <c r="D5" s="143">
        <v>31777519.870000001</v>
      </c>
      <c r="E5" s="143">
        <v>84325201.689999998</v>
      </c>
      <c r="F5" s="143">
        <f>SUM(D5:E5)</f>
        <v>116102721.56</v>
      </c>
      <c r="G5" s="119">
        <f>D5/F5</f>
        <v>0.27370176549718428</v>
      </c>
      <c r="H5" s="113"/>
      <c r="I5" s="114"/>
      <c r="J5" s="359"/>
      <c r="K5" s="359"/>
      <c r="L5" s="359"/>
      <c r="M5" s="359"/>
      <c r="N5" s="359"/>
      <c r="O5" s="359"/>
      <c r="P5" s="359"/>
      <c r="Q5" s="358"/>
      <c r="R5" s="358"/>
      <c r="S5" s="358"/>
      <c r="T5" s="358"/>
    </row>
    <row r="6" spans="1:20" s="46" customFormat="1" ht="17.399999999999999" customHeight="1" x14ac:dyDescent="0.9">
      <c r="B6" s="107"/>
      <c r="C6" s="118" t="s">
        <v>12</v>
      </c>
      <c r="D6" s="143">
        <v>6969015573.9899797</v>
      </c>
      <c r="E6" s="143">
        <v>8073293577.8600016</v>
      </c>
      <c r="F6" s="143">
        <f>SUM(D6:E6)</f>
        <v>15042309151.849981</v>
      </c>
      <c r="G6" s="119">
        <f t="shared" ref="G6:G7" si="0">D6/F6</f>
        <v>0.46329426576988642</v>
      </c>
      <c r="H6" s="113"/>
      <c r="I6" s="114"/>
      <c r="J6" s="359"/>
      <c r="K6" s="360"/>
      <c r="L6" s="360"/>
      <c r="M6" s="359"/>
      <c r="N6" s="359"/>
      <c r="O6" s="359"/>
      <c r="P6" s="359"/>
      <c r="Q6" s="358"/>
      <c r="R6" s="358"/>
      <c r="S6" s="358"/>
      <c r="T6" s="358"/>
    </row>
    <row r="7" spans="1:20" s="46" customFormat="1" ht="17.399999999999999" customHeight="1" x14ac:dyDescent="0.9">
      <c r="B7" s="107"/>
      <c r="C7" s="118" t="s">
        <v>13</v>
      </c>
      <c r="D7" s="143">
        <f>SUM(D5:D6)</f>
        <v>7000793093.8599796</v>
      </c>
      <c r="E7" s="143">
        <f>SUM(E5:E6)</f>
        <v>8157618779.5500011</v>
      </c>
      <c r="F7" s="143">
        <f>SUM(F5:F6)</f>
        <v>15158411873.409981</v>
      </c>
      <c r="G7" s="119">
        <f t="shared" si="0"/>
        <v>0.46184212121458257</v>
      </c>
      <c r="H7" s="45"/>
      <c r="I7" s="114"/>
      <c r="J7" s="359"/>
      <c r="K7" s="360"/>
      <c r="L7" s="361" t="s">
        <v>68</v>
      </c>
      <c r="M7" s="359"/>
      <c r="N7" s="359"/>
      <c r="O7" s="359"/>
      <c r="P7" s="359"/>
      <c r="Q7" s="358"/>
      <c r="R7" s="358"/>
      <c r="S7" s="358"/>
      <c r="T7" s="358"/>
    </row>
    <row r="8" spans="1:20" ht="19.95" customHeight="1" x14ac:dyDescent="0.55000000000000004">
      <c r="B8" s="108"/>
      <c r="C8" s="109"/>
      <c r="D8" s="104"/>
      <c r="E8" s="104"/>
      <c r="F8" s="110"/>
      <c r="G8" s="117"/>
      <c r="H8" s="115"/>
      <c r="I8" s="116"/>
      <c r="K8" s="362" t="s">
        <v>69</v>
      </c>
      <c r="L8" s="363">
        <f>+D5</f>
        <v>31777519.870000001</v>
      </c>
      <c r="M8" s="364">
        <f>+L8/L10</f>
        <v>0.27370176549718428</v>
      </c>
    </row>
    <row r="9" spans="1:20" ht="7.95" customHeight="1" x14ac:dyDescent="0.25">
      <c r="B9" s="120"/>
      <c r="D9" s="2"/>
      <c r="I9" s="121"/>
      <c r="K9" s="290" t="s">
        <v>70</v>
      </c>
      <c r="L9" s="291">
        <f>+E5</f>
        <v>84325201.689999998</v>
      </c>
      <c r="M9" s="292">
        <f>+L9/L10</f>
        <v>0.72629823450281572</v>
      </c>
    </row>
    <row r="10" spans="1:20" x14ac:dyDescent="0.25">
      <c r="B10" s="101"/>
      <c r="I10" s="111"/>
      <c r="K10" s="293"/>
      <c r="L10" s="294">
        <f>+F5</f>
        <v>116102721.56</v>
      </c>
      <c r="M10" s="292">
        <v>0.99999999999999989</v>
      </c>
    </row>
    <row r="11" spans="1:20" ht="12" customHeight="1" x14ac:dyDescent="0.25">
      <c r="B11" s="101"/>
      <c r="I11" s="111"/>
      <c r="K11" s="293"/>
      <c r="L11" s="293"/>
      <c r="M11" s="295"/>
    </row>
    <row r="12" spans="1:20" ht="12" customHeight="1" x14ac:dyDescent="0.25">
      <c r="B12" s="101"/>
      <c r="I12" s="111"/>
      <c r="K12" s="293"/>
      <c r="L12" s="296" t="s">
        <v>71</v>
      </c>
    </row>
    <row r="13" spans="1:20" ht="12" customHeight="1" x14ac:dyDescent="0.25">
      <c r="B13" s="101"/>
      <c r="I13" s="111"/>
      <c r="K13" s="290" t="s">
        <v>69</v>
      </c>
      <c r="L13" s="297">
        <f>+D6</f>
        <v>6969015573.9899797</v>
      </c>
      <c r="M13" s="292">
        <f>+L13/L15</f>
        <v>0.46329426576988642</v>
      </c>
    </row>
    <row r="14" spans="1:20" ht="12" customHeight="1" x14ac:dyDescent="0.25">
      <c r="B14" s="101"/>
      <c r="I14" s="111"/>
      <c r="K14" s="290" t="s">
        <v>70</v>
      </c>
      <c r="L14" s="297">
        <f>+E6</f>
        <v>8073293577.8600016</v>
      </c>
      <c r="M14" s="292">
        <f>+L14/L15</f>
        <v>0.53670573423011358</v>
      </c>
    </row>
    <row r="15" spans="1:20" ht="12" customHeight="1" x14ac:dyDescent="0.25">
      <c r="B15" s="101"/>
      <c r="I15" s="111"/>
      <c r="K15" s="293"/>
      <c r="L15" s="298">
        <f>+F6</f>
        <v>15042309151.849981</v>
      </c>
      <c r="M15" s="292">
        <v>1</v>
      </c>
    </row>
    <row r="16" spans="1:20" ht="12" customHeight="1" x14ac:dyDescent="0.25">
      <c r="B16" s="101"/>
      <c r="I16" s="111"/>
      <c r="J16" s="365"/>
      <c r="K16" s="293"/>
      <c r="L16" s="293"/>
    </row>
    <row r="17" spans="2:20" ht="12" customHeight="1" x14ac:dyDescent="0.25">
      <c r="B17" s="101"/>
      <c r="I17" s="111"/>
      <c r="K17" s="293"/>
      <c r="L17" s="296" t="s">
        <v>13</v>
      </c>
    </row>
    <row r="18" spans="2:20" ht="12" customHeight="1" x14ac:dyDescent="0.25">
      <c r="B18" s="101"/>
      <c r="I18" s="111"/>
      <c r="K18" s="290" t="s">
        <v>69</v>
      </c>
      <c r="L18" s="294">
        <f>+D7</f>
        <v>7000793093.8599796</v>
      </c>
      <c r="M18" s="292">
        <f>+L18/L20</f>
        <v>0.46184212121458257</v>
      </c>
    </row>
    <row r="19" spans="2:20" ht="12" customHeight="1" x14ac:dyDescent="0.25">
      <c r="B19" s="101"/>
      <c r="I19" s="111"/>
      <c r="K19" s="290" t="s">
        <v>70</v>
      </c>
      <c r="L19" s="294">
        <f>+E7</f>
        <v>8157618779.5500011</v>
      </c>
      <c r="M19" s="292">
        <f>+L19/L20</f>
        <v>0.53815787878541743</v>
      </c>
    </row>
    <row r="20" spans="2:20" ht="12" customHeight="1" x14ac:dyDescent="0.25">
      <c r="B20" s="101"/>
      <c r="I20" s="111"/>
      <c r="K20" s="293"/>
      <c r="L20" s="294">
        <f>+F7</f>
        <v>15158411873.409981</v>
      </c>
      <c r="M20" s="292">
        <v>1</v>
      </c>
    </row>
    <row r="21" spans="2:20" ht="12" customHeight="1" x14ac:dyDescent="0.25">
      <c r="B21" s="101"/>
      <c r="I21" s="111"/>
      <c r="K21" s="293"/>
      <c r="L21" s="293"/>
    </row>
    <row r="22" spans="2:20" ht="12" customHeight="1" x14ac:dyDescent="0.25">
      <c r="B22" s="101"/>
      <c r="I22" s="111"/>
      <c r="K22" s="293"/>
      <c r="L22" s="293"/>
    </row>
    <row r="23" spans="2:20" ht="12" customHeight="1" x14ac:dyDescent="0.25">
      <c r="B23" s="101"/>
      <c r="I23" s="111"/>
      <c r="K23" s="293"/>
      <c r="L23" s="293"/>
    </row>
    <row r="24" spans="2:20" ht="34.5" customHeight="1" x14ac:dyDescent="0.25">
      <c r="B24" s="101"/>
      <c r="I24" s="111"/>
      <c r="K24" s="293"/>
      <c r="L24" s="293"/>
    </row>
    <row r="25" spans="2:20" ht="12" customHeight="1" x14ac:dyDescent="0.25">
      <c r="B25" s="101"/>
      <c r="I25" s="111"/>
      <c r="K25" s="293"/>
      <c r="L25" s="293"/>
    </row>
    <row r="26" spans="2:20" ht="12" customHeight="1" x14ac:dyDescent="0.25">
      <c r="B26" s="101"/>
      <c r="I26" s="111"/>
      <c r="K26" s="293"/>
      <c r="L26" s="293"/>
    </row>
    <row r="27" spans="2:20" ht="9.75" customHeight="1" x14ac:dyDescent="0.25">
      <c r="B27" s="101"/>
      <c r="I27" s="111"/>
      <c r="K27" s="293"/>
      <c r="L27" s="293"/>
    </row>
    <row r="28" spans="2:20" ht="16.5" customHeight="1" x14ac:dyDescent="0.25">
      <c r="B28" s="122"/>
      <c r="C28" s="123"/>
      <c r="D28" s="123"/>
      <c r="E28" s="123"/>
      <c r="F28" s="123"/>
      <c r="G28" s="115"/>
      <c r="H28" s="115"/>
      <c r="I28" s="116"/>
      <c r="K28" s="293"/>
      <c r="L28" s="293"/>
    </row>
    <row r="29" spans="2:20" ht="16.5" customHeight="1" x14ac:dyDescent="0.25">
      <c r="B29" s="120"/>
      <c r="I29" s="121"/>
      <c r="K29" s="293"/>
      <c r="L29" s="293"/>
    </row>
    <row r="30" spans="2:20" ht="21.75" customHeight="1" x14ac:dyDescent="0.25">
      <c r="B30" s="101"/>
      <c r="C30" s="457" t="s">
        <v>72</v>
      </c>
      <c r="D30" s="457"/>
      <c r="E30" s="457"/>
      <c r="F30" s="457"/>
      <c r="G30" s="457"/>
      <c r="I30" s="111"/>
      <c r="K30" s="293"/>
      <c r="L30" s="293"/>
    </row>
    <row r="31" spans="2:20" s="3" customFormat="1" ht="19.2" customHeight="1" x14ac:dyDescent="0.45">
      <c r="B31" s="124"/>
      <c r="C31" s="131"/>
      <c r="D31" s="132"/>
      <c r="E31" s="141"/>
      <c r="F31" s="132"/>
      <c r="G31" s="132"/>
      <c r="H31" s="42"/>
      <c r="I31" s="125"/>
      <c r="J31" s="289"/>
      <c r="K31" s="293"/>
      <c r="L31" s="293"/>
      <c r="M31" s="289"/>
      <c r="N31" s="289"/>
      <c r="O31" s="289"/>
      <c r="P31" s="289"/>
      <c r="Q31" s="199"/>
      <c r="R31" s="199"/>
      <c r="S31" s="199"/>
      <c r="T31" s="199"/>
    </row>
    <row r="32" spans="2:20" ht="36" customHeight="1" x14ac:dyDescent="0.35">
      <c r="B32" s="101"/>
      <c r="C32" s="133"/>
      <c r="D32" s="140" t="s">
        <v>10</v>
      </c>
      <c r="E32" s="139" t="s">
        <v>64</v>
      </c>
      <c r="F32" s="139" t="s">
        <v>73</v>
      </c>
      <c r="G32" s="356" t="s">
        <v>74</v>
      </c>
      <c r="I32" s="111"/>
      <c r="K32" s="293" t="s">
        <v>68</v>
      </c>
      <c r="L32" s="293"/>
    </row>
    <row r="33" spans="2:20" s="3" customFormat="1" ht="19.2" customHeight="1" x14ac:dyDescent="0.25">
      <c r="B33" s="124"/>
      <c r="C33" s="137" t="s">
        <v>67</v>
      </c>
      <c r="D33" s="142">
        <v>31777519.870000001</v>
      </c>
      <c r="E33" s="142">
        <v>84325201.689999998</v>
      </c>
      <c r="F33" s="142">
        <f>SUM(D33:E33)</f>
        <v>116102721.56</v>
      </c>
      <c r="G33" s="138">
        <f>D33/F33</f>
        <v>0.27370176549718428</v>
      </c>
      <c r="H33" s="43"/>
      <c r="I33" s="125"/>
      <c r="J33" s="289"/>
      <c r="K33" s="290" t="s">
        <v>69</v>
      </c>
      <c r="L33" s="294">
        <f>+D33</f>
        <v>31777519.870000001</v>
      </c>
      <c r="M33" s="366">
        <f>+L33/L35</f>
        <v>0.27370176549718428</v>
      </c>
      <c r="N33" s="289"/>
      <c r="O33" s="289"/>
      <c r="P33" s="289"/>
      <c r="Q33" s="199"/>
      <c r="R33" s="199"/>
      <c r="S33" s="199"/>
      <c r="T33" s="199"/>
    </row>
    <row r="34" spans="2:20" s="3" customFormat="1" ht="19.2" customHeight="1" x14ac:dyDescent="0.25">
      <c r="B34" s="124"/>
      <c r="C34" s="137" t="s">
        <v>12</v>
      </c>
      <c r="D34" s="142">
        <v>3735282682.0332437</v>
      </c>
      <c r="E34" s="142">
        <v>4243220928.2856016</v>
      </c>
      <c r="F34" s="142">
        <f>SUM(D34:E34)</f>
        <v>7978503610.3188457</v>
      </c>
      <c r="G34" s="138">
        <f t="shared" ref="G34:G35" si="1">D34/F34</f>
        <v>0.46816832635160893</v>
      </c>
      <c r="H34" s="43"/>
      <c r="I34" s="125"/>
      <c r="J34" s="289"/>
      <c r="K34" s="290" t="s">
        <v>70</v>
      </c>
      <c r="L34" s="294">
        <f>+E33</f>
        <v>84325201.689999998</v>
      </c>
      <c r="M34" s="292">
        <f>+L34/L35</f>
        <v>0.72629823450281572</v>
      </c>
      <c r="N34" s="289"/>
      <c r="O34" s="289"/>
      <c r="P34" s="289"/>
      <c r="Q34" s="199"/>
      <c r="R34" s="199"/>
      <c r="S34" s="199"/>
      <c r="T34" s="199"/>
    </row>
    <row r="35" spans="2:20" s="3" customFormat="1" ht="19.2" customHeight="1" x14ac:dyDescent="0.25">
      <c r="B35" s="124"/>
      <c r="C35" s="137" t="s">
        <v>13</v>
      </c>
      <c r="D35" s="142">
        <f>SUM(D33:D34)</f>
        <v>3767060201.9032435</v>
      </c>
      <c r="E35" s="142">
        <f>SUM(E33:E34)</f>
        <v>4327546129.9756012</v>
      </c>
      <c r="F35" s="142">
        <f>SUM(F33:F34)</f>
        <v>8094606331.8788462</v>
      </c>
      <c r="G35" s="138">
        <f t="shared" si="1"/>
        <v>0.4653790496354957</v>
      </c>
      <c r="H35" s="42"/>
      <c r="I35" s="125"/>
      <c r="J35" s="289"/>
      <c r="K35" s="367"/>
      <c r="L35" s="294">
        <f>SUM(L33:L34)</f>
        <v>116102721.56</v>
      </c>
      <c r="M35" s="292">
        <v>1</v>
      </c>
      <c r="N35" s="289"/>
      <c r="O35" s="289"/>
      <c r="P35" s="289"/>
      <c r="Q35" s="199"/>
      <c r="R35" s="199"/>
      <c r="S35" s="199"/>
      <c r="T35" s="199"/>
    </row>
    <row r="36" spans="2:20" ht="19.2" customHeight="1" x14ac:dyDescent="0.4">
      <c r="B36" s="101"/>
      <c r="D36" s="135"/>
      <c r="E36" s="135"/>
      <c r="F36" s="41"/>
      <c r="I36" s="111"/>
      <c r="K36" s="368"/>
      <c r="L36" s="368"/>
      <c r="M36" s="295"/>
    </row>
    <row r="37" spans="2:20" ht="9.75" customHeight="1" x14ac:dyDescent="0.4">
      <c r="B37" s="101"/>
      <c r="C37" s="134"/>
      <c r="D37" s="135"/>
      <c r="E37" s="135"/>
      <c r="F37" s="136"/>
      <c r="G37" s="136"/>
      <c r="I37" s="111"/>
      <c r="K37" s="293"/>
      <c r="L37" s="293"/>
    </row>
    <row r="38" spans="2:20" ht="12.6" customHeight="1" x14ac:dyDescent="0.25">
      <c r="B38" s="122"/>
      <c r="C38" s="123"/>
      <c r="D38" s="123"/>
      <c r="E38" s="123"/>
      <c r="F38" s="123"/>
      <c r="G38" s="117"/>
      <c r="H38" s="115"/>
      <c r="I38" s="116"/>
      <c r="K38" s="293" t="s">
        <v>71</v>
      </c>
      <c r="L38" s="293"/>
    </row>
    <row r="39" spans="2:20" x14ac:dyDescent="0.25">
      <c r="B39" s="120"/>
      <c r="H39" s="126"/>
      <c r="I39" s="121"/>
      <c r="K39" s="290" t="s">
        <v>69</v>
      </c>
      <c r="L39" s="294">
        <f>+D34</f>
        <v>3735282682.0332437</v>
      </c>
      <c r="M39" s="292">
        <f>+L39/L41</f>
        <v>0.46816832635160893</v>
      </c>
    </row>
    <row r="40" spans="2:20" ht="12" customHeight="1" x14ac:dyDescent="0.25">
      <c r="B40" s="101"/>
      <c r="I40" s="111"/>
      <c r="K40" s="290" t="s">
        <v>70</v>
      </c>
      <c r="L40" s="294">
        <f>+E34</f>
        <v>4243220928.2856016</v>
      </c>
      <c r="M40" s="292">
        <f>+L40/L41</f>
        <v>0.53183167364839101</v>
      </c>
    </row>
    <row r="41" spans="2:20" ht="12" customHeight="1" x14ac:dyDescent="0.25">
      <c r="B41" s="101"/>
      <c r="I41" s="111"/>
      <c r="K41" s="293"/>
      <c r="L41" s="294">
        <f>SUM(L39:L40)</f>
        <v>7978503610.3188457</v>
      </c>
      <c r="M41" s="292">
        <v>1</v>
      </c>
    </row>
    <row r="42" spans="2:20" ht="12" customHeight="1" x14ac:dyDescent="0.25">
      <c r="B42" s="101"/>
      <c r="I42" s="111"/>
      <c r="K42" s="293"/>
      <c r="L42" s="293"/>
    </row>
    <row r="43" spans="2:20" ht="12" customHeight="1" x14ac:dyDescent="0.25">
      <c r="B43" s="101"/>
      <c r="I43" s="111"/>
      <c r="K43" s="293" t="s">
        <v>13</v>
      </c>
      <c r="L43" s="293"/>
    </row>
    <row r="44" spans="2:20" ht="12" customHeight="1" x14ac:dyDescent="0.25">
      <c r="B44" s="101"/>
      <c r="I44" s="111"/>
      <c r="K44" s="290" t="s">
        <v>69</v>
      </c>
      <c r="L44" s="294">
        <f>+D35</f>
        <v>3767060201.9032435</v>
      </c>
      <c r="M44" s="292">
        <f>+L44/L46</f>
        <v>0.46537904963549576</v>
      </c>
    </row>
    <row r="45" spans="2:20" ht="12" customHeight="1" x14ac:dyDescent="0.25">
      <c r="B45" s="101"/>
      <c r="I45" s="111"/>
      <c r="J45" s="365"/>
      <c r="K45" s="290" t="s">
        <v>70</v>
      </c>
      <c r="L45" s="294">
        <f>+E35</f>
        <v>4327546129.9756012</v>
      </c>
      <c r="M45" s="292">
        <f>+L45/L46</f>
        <v>0.53462095036450419</v>
      </c>
    </row>
    <row r="46" spans="2:20" ht="12" customHeight="1" x14ac:dyDescent="0.25">
      <c r="B46" s="101"/>
      <c r="I46" s="111"/>
      <c r="K46" s="293"/>
      <c r="L46" s="294">
        <f>SUM(L44:L45)</f>
        <v>8094606331.8788452</v>
      </c>
      <c r="M46" s="292">
        <v>1</v>
      </c>
    </row>
    <row r="47" spans="2:20" ht="12" customHeight="1" x14ac:dyDescent="0.25">
      <c r="B47" s="101"/>
      <c r="I47" s="111"/>
      <c r="K47" s="293"/>
      <c r="L47" s="293"/>
    </row>
    <row r="48" spans="2:20" ht="12" customHeight="1" x14ac:dyDescent="0.25">
      <c r="B48" s="101"/>
      <c r="I48" s="111"/>
      <c r="K48" s="293"/>
      <c r="L48" s="293"/>
    </row>
    <row r="49" spans="2:20" ht="12" customHeight="1" x14ac:dyDescent="0.25">
      <c r="B49" s="101"/>
      <c r="I49" s="111"/>
      <c r="K49" s="293"/>
      <c r="L49" s="293"/>
    </row>
    <row r="50" spans="2:20" ht="12" customHeight="1" x14ac:dyDescent="0.25">
      <c r="B50" s="101"/>
      <c r="I50" s="111"/>
    </row>
    <row r="51" spans="2:20" ht="12" customHeight="1" x14ac:dyDescent="0.25">
      <c r="B51" s="101"/>
      <c r="I51" s="111"/>
    </row>
    <row r="52" spans="2:20" ht="12" customHeight="1" x14ac:dyDescent="0.25">
      <c r="B52" s="101"/>
      <c r="I52" s="111"/>
    </row>
    <row r="53" spans="2:20" ht="12" customHeight="1" x14ac:dyDescent="0.25">
      <c r="B53" s="101"/>
      <c r="I53" s="111"/>
    </row>
    <row r="54" spans="2:20" ht="12" customHeight="1" x14ac:dyDescent="0.25">
      <c r="B54" s="101"/>
      <c r="I54" s="111"/>
    </row>
    <row r="55" spans="2:20" ht="9.75" customHeight="1" x14ac:dyDescent="0.25">
      <c r="B55" s="101"/>
      <c r="I55" s="111"/>
    </row>
    <row r="56" spans="2:20" ht="9.75" customHeight="1" x14ac:dyDescent="0.25">
      <c r="B56" s="101"/>
      <c r="I56" s="111"/>
    </row>
    <row r="57" spans="2:20" ht="9.75" customHeight="1" x14ac:dyDescent="0.25">
      <c r="B57" s="101"/>
      <c r="I57" s="111"/>
    </row>
    <row r="58" spans="2:20" ht="9.75" customHeight="1" x14ac:dyDescent="0.25">
      <c r="B58" s="101"/>
      <c r="I58" s="111"/>
    </row>
    <row r="59" spans="2:20" s="3" customFormat="1" ht="13.8" x14ac:dyDescent="0.25">
      <c r="B59" s="124"/>
      <c r="G59" s="42"/>
      <c r="H59" s="42"/>
      <c r="I59" s="127"/>
      <c r="J59" s="289"/>
      <c r="K59" s="289"/>
      <c r="L59" s="289"/>
      <c r="M59" s="289"/>
      <c r="N59" s="289"/>
      <c r="O59" s="289"/>
      <c r="P59" s="289"/>
      <c r="Q59" s="199"/>
      <c r="R59" s="199"/>
      <c r="S59" s="199"/>
      <c r="T59" s="199"/>
    </row>
    <row r="60" spans="2:20" x14ac:dyDescent="0.25">
      <c r="B60" s="101"/>
      <c r="I60" s="111"/>
    </row>
    <row r="61" spans="2:20" x14ac:dyDescent="0.25">
      <c r="B61" s="101"/>
      <c r="I61" s="111"/>
    </row>
    <row r="62" spans="2:20" x14ac:dyDescent="0.25">
      <c r="B62" s="101"/>
      <c r="I62" s="111"/>
    </row>
    <row r="63" spans="2:20" x14ac:dyDescent="0.25">
      <c r="B63" s="101"/>
      <c r="I63" s="111"/>
    </row>
    <row r="64" spans="2:20" x14ac:dyDescent="0.25">
      <c r="B64" s="101"/>
      <c r="I64" s="111"/>
    </row>
    <row r="65" spans="2:20" s="47" customFormat="1" ht="20.399999999999999" x14ac:dyDescent="0.7">
      <c r="B65" s="454" t="s">
        <v>75</v>
      </c>
      <c r="C65" s="455"/>
      <c r="D65" s="455"/>
      <c r="E65" s="455"/>
      <c r="F65" s="455"/>
      <c r="G65" s="455"/>
      <c r="H65" s="455"/>
      <c r="I65" s="456"/>
      <c r="J65" s="359"/>
      <c r="K65" s="359"/>
      <c r="L65" s="359"/>
      <c r="M65" s="359"/>
      <c r="N65" s="359"/>
      <c r="O65" s="359"/>
      <c r="P65" s="359"/>
      <c r="Q65" s="358"/>
      <c r="R65" s="358"/>
      <c r="S65" s="358"/>
      <c r="T65" s="358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A2244-D472-431E-B260-1F18A43CD39A}">
  <sheetPr>
    <pageSetUpPr fitToPage="1"/>
  </sheetPr>
  <dimension ref="A1:Q62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11" customWidth="1"/>
    <col min="2" max="2" width="5.109375" style="311" customWidth="1"/>
    <col min="3" max="3" width="79.33203125" style="311" customWidth="1"/>
    <col min="4" max="4" width="30.109375" style="311" bestFit="1" customWidth="1"/>
    <col min="5" max="5" width="15.6640625" style="311" bestFit="1" customWidth="1"/>
    <col min="6" max="6" width="22.88671875" style="311" bestFit="1" customWidth="1"/>
    <col min="7" max="7" width="15.44140625" style="311" bestFit="1" customWidth="1"/>
    <col min="8" max="8" width="29.5546875" style="311" bestFit="1" customWidth="1"/>
    <col min="9" max="9" width="15.44140625" style="311" bestFit="1" customWidth="1"/>
    <col min="10" max="10" width="27.109375" style="311" bestFit="1" customWidth="1"/>
    <col min="11" max="11" width="15.44140625" style="311" bestFit="1" customWidth="1"/>
    <col min="12" max="12" width="30.109375" style="311" bestFit="1" customWidth="1"/>
    <col min="13" max="13" width="15.6640625" style="311" bestFit="1" customWidth="1"/>
    <col min="14" max="14" width="22.33203125" style="311" bestFit="1" customWidth="1"/>
    <col min="15" max="15" width="23.44140625" style="311" bestFit="1" customWidth="1"/>
    <col min="16" max="16" width="4.109375" style="311" customWidth="1"/>
    <col min="17" max="16384" width="11.44140625" style="311"/>
  </cols>
  <sheetData>
    <row r="1" spans="1:17" ht="77.25" customHeight="1" x14ac:dyDescent="0.3">
      <c r="A1" s="311" t="s">
        <v>181</v>
      </c>
      <c r="B1" s="461" t="s">
        <v>471</v>
      </c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310"/>
    </row>
    <row r="2" spans="1:17" x14ac:dyDescent="0.3">
      <c r="C2" s="312"/>
      <c r="I2" s="313"/>
    </row>
    <row r="3" spans="1:17" ht="31.95" customHeight="1" x14ac:dyDescent="0.3">
      <c r="B3" s="463" t="s">
        <v>135</v>
      </c>
      <c r="C3" s="463"/>
      <c r="D3" s="464" t="s">
        <v>136</v>
      </c>
      <c r="E3" s="464" t="s">
        <v>76</v>
      </c>
      <c r="F3" s="464" t="s">
        <v>137</v>
      </c>
      <c r="G3" s="464" t="s">
        <v>76</v>
      </c>
      <c r="H3" s="464" t="s">
        <v>138</v>
      </c>
      <c r="I3" s="464" t="s">
        <v>76</v>
      </c>
      <c r="J3" s="464" t="s">
        <v>139</v>
      </c>
      <c r="K3" s="464" t="s">
        <v>76</v>
      </c>
      <c r="L3" s="464" t="s">
        <v>140</v>
      </c>
      <c r="M3" s="464" t="s">
        <v>76</v>
      </c>
      <c r="N3" s="464" t="s">
        <v>141</v>
      </c>
      <c r="O3" s="464" t="s">
        <v>142</v>
      </c>
    </row>
    <row r="4" spans="1:17" ht="27.6" customHeight="1" x14ac:dyDescent="0.3">
      <c r="B4" s="463"/>
      <c r="C4" s="463"/>
      <c r="D4" s="464"/>
      <c r="E4" s="464"/>
      <c r="F4" s="465"/>
      <c r="G4" s="464"/>
      <c r="H4" s="464"/>
      <c r="I4" s="464"/>
      <c r="J4" s="464"/>
      <c r="K4" s="464"/>
      <c r="L4" s="464" t="s">
        <v>143</v>
      </c>
      <c r="M4" s="464"/>
      <c r="N4" s="464" t="s">
        <v>144</v>
      </c>
      <c r="O4" s="464" t="s">
        <v>145</v>
      </c>
    </row>
    <row r="5" spans="1:17" ht="15.6" customHeight="1" x14ac:dyDescent="0.3">
      <c r="B5" s="463"/>
      <c r="C5" s="463"/>
      <c r="D5" s="464"/>
      <c r="E5" s="464"/>
      <c r="F5" s="465"/>
      <c r="G5" s="464"/>
      <c r="H5" s="464"/>
      <c r="I5" s="464"/>
      <c r="J5" s="464"/>
      <c r="K5" s="464"/>
      <c r="L5" s="464"/>
      <c r="M5" s="464"/>
      <c r="N5" s="464"/>
      <c r="O5" s="464"/>
    </row>
    <row r="6" spans="1:17" s="319" customFormat="1" ht="26.4" x14ac:dyDescent="0.3">
      <c r="B6" s="314">
        <v>1</v>
      </c>
      <c r="C6" s="315" t="s">
        <v>146</v>
      </c>
      <c r="D6" s="316">
        <v>32598164.300000001</v>
      </c>
      <c r="E6" s="317">
        <f>D6/$D$54</f>
        <v>2.0935986598042532E-2</v>
      </c>
      <c r="F6" s="316">
        <v>23550</v>
      </c>
      <c r="G6" s="317">
        <f>F6/$F$54</f>
        <v>1.0230944700410177E-2</v>
      </c>
      <c r="H6" s="316">
        <v>6713468.4700000007</v>
      </c>
      <c r="I6" s="317">
        <f>H6/$H$54</f>
        <v>5.4274740361403484E-3</v>
      </c>
      <c r="J6" s="316">
        <v>25861145.830000013</v>
      </c>
      <c r="K6" s="317">
        <f>J6/$J$54</f>
        <v>8.1376473148560918E-2</v>
      </c>
      <c r="L6" s="316">
        <v>30566389.600000001</v>
      </c>
      <c r="M6" s="317">
        <f>L6/$L$54</f>
        <v>3.8387820502356673E-2</v>
      </c>
      <c r="N6" s="316">
        <v>112296.87</v>
      </c>
      <c r="O6" s="318">
        <v>162</v>
      </c>
      <c r="Q6" s="420"/>
    </row>
    <row r="7" spans="1:17" s="319" customFormat="1" ht="26.4" x14ac:dyDescent="0.3">
      <c r="B7" s="320">
        <v>2</v>
      </c>
      <c r="C7" s="321" t="s">
        <v>147</v>
      </c>
      <c r="D7" s="316">
        <v>65422407.479999997</v>
      </c>
      <c r="E7" s="317">
        <f t="shared" ref="E7:E34" si="0">D7/$D$54</f>
        <v>4.2017171077727143E-2</v>
      </c>
      <c r="F7" s="322">
        <v>95603.54</v>
      </c>
      <c r="G7" s="317">
        <f t="shared" ref="G7:G34" si="1">F7/$F$54</f>
        <v>4.1533525728384382E-2</v>
      </c>
      <c r="H7" s="322">
        <v>23477051.719999988</v>
      </c>
      <c r="I7" s="317">
        <f t="shared" ref="I7:I34" si="2">H7/$H$54</f>
        <v>1.8979919131939263E-2</v>
      </c>
      <c r="J7" s="316">
        <v>41849752.219999999</v>
      </c>
      <c r="K7" s="317">
        <f t="shared" ref="K7:K34" si="3">J7/$J$54</f>
        <v>0.13168732971816494</v>
      </c>
      <c r="L7" s="322">
        <v>57613830.590000004</v>
      </c>
      <c r="M7" s="317">
        <f t="shared" ref="M7:M34" si="4">L7/$L$54</f>
        <v>7.2356251951395209E-2</v>
      </c>
      <c r="N7" s="322">
        <v>188568.53</v>
      </c>
      <c r="O7" s="323">
        <v>623</v>
      </c>
      <c r="Q7" s="420"/>
    </row>
    <row r="8" spans="1:17" s="319" customFormat="1" ht="26.4" x14ac:dyDescent="0.3">
      <c r="B8" s="314">
        <v>3</v>
      </c>
      <c r="C8" s="321" t="s">
        <v>148</v>
      </c>
      <c r="D8" s="316">
        <v>3654987.78</v>
      </c>
      <c r="E8" s="317">
        <f t="shared" si="0"/>
        <v>2.347395223665684E-3</v>
      </c>
      <c r="F8" s="322">
        <v>79748.58</v>
      </c>
      <c r="G8" s="317">
        <f t="shared" si="1"/>
        <v>3.4645575877547213E-2</v>
      </c>
      <c r="H8" s="322">
        <v>2121544.6800000002</v>
      </c>
      <c r="I8" s="317">
        <f t="shared" si="2"/>
        <v>1.7151534588516035E-3</v>
      </c>
      <c r="J8" s="316">
        <v>1453694.52</v>
      </c>
      <c r="K8" s="317">
        <f t="shared" si="3"/>
        <v>4.5742958896956998E-3</v>
      </c>
      <c r="L8" s="322">
        <v>3636487.48</v>
      </c>
      <c r="M8" s="317">
        <f t="shared" si="4"/>
        <v>4.5670041659518516E-3</v>
      </c>
      <c r="N8" s="322">
        <v>9697.7999999999993</v>
      </c>
      <c r="O8" s="323">
        <v>93</v>
      </c>
      <c r="Q8" s="420"/>
    </row>
    <row r="9" spans="1:17" s="319" customFormat="1" ht="26.4" x14ac:dyDescent="0.3">
      <c r="B9" s="320">
        <v>4</v>
      </c>
      <c r="C9" s="321" t="s">
        <v>149</v>
      </c>
      <c r="D9" s="316">
        <v>380055.53</v>
      </c>
      <c r="E9" s="317">
        <f t="shared" si="0"/>
        <v>2.4408851398395926E-4</v>
      </c>
      <c r="F9" s="322">
        <v>156773.64000000001</v>
      </c>
      <c r="G9" s="317">
        <f t="shared" si="1"/>
        <v>6.8107959291805215E-2</v>
      </c>
      <c r="H9" s="322">
        <v>134083.29</v>
      </c>
      <c r="I9" s="317">
        <f t="shared" si="2"/>
        <v>1.0839904565088049E-4</v>
      </c>
      <c r="J9" s="316">
        <v>89198.6</v>
      </c>
      <c r="K9" s="317">
        <f t="shared" si="3"/>
        <v>2.8067849450695521E-4</v>
      </c>
      <c r="L9" s="322">
        <v>380055.53</v>
      </c>
      <c r="M9" s="317">
        <f t="shared" si="4"/>
        <v>4.7730542133010148E-4</v>
      </c>
      <c r="N9" s="322">
        <v>2893.96</v>
      </c>
      <c r="O9" s="323">
        <v>9</v>
      </c>
      <c r="Q9" s="420"/>
    </row>
    <row r="10" spans="1:17" s="319" customFormat="1" ht="26.4" x14ac:dyDescent="0.3">
      <c r="B10" s="314">
        <v>5</v>
      </c>
      <c r="C10" s="321" t="s">
        <v>364</v>
      </c>
      <c r="D10" s="316">
        <v>10709056.73</v>
      </c>
      <c r="E10" s="317">
        <f>D10/$D$54</f>
        <v>6.8778310985124153E-3</v>
      </c>
      <c r="F10" s="322">
        <v>0</v>
      </c>
      <c r="G10" s="317">
        <f>F10/$F$54</f>
        <v>0</v>
      </c>
      <c r="H10" s="322">
        <v>2240544.36</v>
      </c>
      <c r="I10" s="317">
        <f>H10/$H$54</f>
        <v>1.8113582263864704E-3</v>
      </c>
      <c r="J10" s="316">
        <v>8468512.3699999992</v>
      </c>
      <c r="K10" s="317">
        <f>J10/$J$54</f>
        <v>2.6647607728429897E-2</v>
      </c>
      <c r="L10" s="322">
        <v>10322421.539999999</v>
      </c>
      <c r="M10" s="317">
        <f>L10/$L$54</f>
        <v>1.2963757591677758E-2</v>
      </c>
      <c r="N10" s="322">
        <v>79977.899999999994</v>
      </c>
      <c r="O10" s="323">
        <v>40</v>
      </c>
      <c r="Q10" s="420"/>
    </row>
    <row r="11" spans="1:17" s="319" customFormat="1" ht="26.4" x14ac:dyDescent="0.3">
      <c r="B11" s="320">
        <v>6</v>
      </c>
      <c r="C11" s="321" t="s">
        <v>150</v>
      </c>
      <c r="D11" s="316">
        <v>28357396.43</v>
      </c>
      <c r="E11" s="317">
        <f t="shared" si="0"/>
        <v>1.8212377425616544E-2</v>
      </c>
      <c r="F11" s="322">
        <v>0</v>
      </c>
      <c r="G11" s="317">
        <f t="shared" si="1"/>
        <v>0</v>
      </c>
      <c r="H11" s="322">
        <v>25097900.109999999</v>
      </c>
      <c r="I11" s="317">
        <f t="shared" si="2"/>
        <v>2.029028687888795E-2</v>
      </c>
      <c r="J11" s="316">
        <v>3259496.3200000003</v>
      </c>
      <c r="K11" s="317">
        <f t="shared" si="3"/>
        <v>1.0256556940899978E-2</v>
      </c>
      <c r="L11" s="322">
        <v>17724993.309999999</v>
      </c>
      <c r="M11" s="317">
        <f t="shared" si="4"/>
        <v>2.2260524402586062E-2</v>
      </c>
      <c r="N11" s="322">
        <v>9942.9699999999993</v>
      </c>
      <c r="O11" s="323">
        <v>50</v>
      </c>
      <c r="Q11" s="420"/>
    </row>
    <row r="12" spans="1:17" s="319" customFormat="1" ht="26.4" x14ac:dyDescent="0.3">
      <c r="B12" s="314">
        <v>7</v>
      </c>
      <c r="C12" s="321" t="s">
        <v>151</v>
      </c>
      <c r="D12" s="316">
        <v>6728727.29</v>
      </c>
      <c r="E12" s="317">
        <f t="shared" si="0"/>
        <v>4.321487034327361E-3</v>
      </c>
      <c r="F12" s="322">
        <v>1770.9999999999998</v>
      </c>
      <c r="G12" s="317">
        <f t="shared" si="1"/>
        <v>7.6938441887161016E-4</v>
      </c>
      <c r="H12" s="322">
        <v>6561956.29</v>
      </c>
      <c r="I12" s="317">
        <f t="shared" si="2"/>
        <v>5.3049846810798891E-3</v>
      </c>
      <c r="J12" s="316">
        <v>165000</v>
      </c>
      <c r="K12" s="317">
        <f t="shared" si="3"/>
        <v>5.1920043132568908E-4</v>
      </c>
      <c r="L12" s="322">
        <v>3199222.33</v>
      </c>
      <c r="M12" s="317">
        <f t="shared" si="4"/>
        <v>4.0178501340299372E-3</v>
      </c>
      <c r="N12" s="322">
        <v>101343.02</v>
      </c>
      <c r="O12" s="323">
        <v>140</v>
      </c>
      <c r="Q12" s="420"/>
    </row>
    <row r="13" spans="1:17" s="319" customFormat="1" ht="26.4" x14ac:dyDescent="0.3">
      <c r="B13" s="320">
        <v>8</v>
      </c>
      <c r="C13" s="321" t="s">
        <v>152</v>
      </c>
      <c r="D13" s="316">
        <v>9542288.9000000004</v>
      </c>
      <c r="E13" s="317">
        <f t="shared" si="0"/>
        <v>6.1284810606666591E-3</v>
      </c>
      <c r="F13" s="322">
        <v>430701.41000000003</v>
      </c>
      <c r="G13" s="317">
        <f t="shared" si="1"/>
        <v>0.18711177529081488</v>
      </c>
      <c r="H13" s="322">
        <v>8614634.9700000025</v>
      </c>
      <c r="I13" s="317">
        <f t="shared" si="2"/>
        <v>6.9644637253359577E-3</v>
      </c>
      <c r="J13" s="316">
        <v>496952.52</v>
      </c>
      <c r="K13" s="317">
        <f t="shared" si="3"/>
        <v>1.5637452286811401E-3</v>
      </c>
      <c r="L13" s="322">
        <v>5148229.8099999996</v>
      </c>
      <c r="M13" s="317">
        <f t="shared" si="4"/>
        <v>6.4655762239961036E-3</v>
      </c>
      <c r="N13" s="322">
        <v>9265.7999999999993</v>
      </c>
      <c r="O13" s="323">
        <v>70</v>
      </c>
      <c r="Q13" s="420"/>
    </row>
    <row r="14" spans="1:17" s="319" customFormat="1" ht="26.4" x14ac:dyDescent="0.3">
      <c r="B14" s="314">
        <v>9</v>
      </c>
      <c r="C14" s="321" t="s">
        <v>153</v>
      </c>
      <c r="D14" s="316">
        <v>0</v>
      </c>
      <c r="E14" s="317">
        <f t="shared" si="0"/>
        <v>0</v>
      </c>
      <c r="F14" s="322">
        <v>0</v>
      </c>
      <c r="G14" s="317">
        <f t="shared" si="1"/>
        <v>0</v>
      </c>
      <c r="H14" s="322">
        <v>0</v>
      </c>
      <c r="I14" s="317">
        <f t="shared" si="2"/>
        <v>0</v>
      </c>
      <c r="J14" s="316">
        <v>0</v>
      </c>
      <c r="K14" s="317">
        <f t="shared" si="3"/>
        <v>0</v>
      </c>
      <c r="L14" s="322">
        <v>0</v>
      </c>
      <c r="M14" s="317">
        <f t="shared" si="4"/>
        <v>0</v>
      </c>
      <c r="N14" s="322">
        <v>0</v>
      </c>
      <c r="O14" s="323">
        <v>0</v>
      </c>
      <c r="Q14" s="420"/>
    </row>
    <row r="15" spans="1:17" s="319" customFormat="1" ht="26.4" x14ac:dyDescent="0.3">
      <c r="B15" s="320">
        <v>10</v>
      </c>
      <c r="C15" s="321" t="s">
        <v>154</v>
      </c>
      <c r="D15" s="316">
        <v>13079531.800000001</v>
      </c>
      <c r="E15" s="317">
        <f t="shared" si="0"/>
        <v>8.4002553012922608E-3</v>
      </c>
      <c r="F15" s="322">
        <v>1546.35</v>
      </c>
      <c r="G15" s="317">
        <f t="shared" si="1"/>
        <v>6.7178859182502224E-4</v>
      </c>
      <c r="H15" s="322">
        <v>8341771.7299999995</v>
      </c>
      <c r="I15" s="317">
        <f t="shared" si="2"/>
        <v>6.7438686399289138E-3</v>
      </c>
      <c r="J15" s="316">
        <v>4736213.72</v>
      </c>
      <c r="K15" s="317">
        <f t="shared" si="3"/>
        <v>1.490329821984634E-2</v>
      </c>
      <c r="L15" s="322">
        <v>6612236.3799999999</v>
      </c>
      <c r="M15" s="317">
        <f t="shared" si="4"/>
        <v>8.3041977347103058E-3</v>
      </c>
      <c r="N15" s="322">
        <v>43102.99</v>
      </c>
      <c r="O15" s="323">
        <v>20</v>
      </c>
      <c r="Q15" s="420"/>
    </row>
    <row r="16" spans="1:17" s="319" customFormat="1" ht="26.4" x14ac:dyDescent="0.3">
      <c r="B16" s="314">
        <v>11</v>
      </c>
      <c r="C16" s="321" t="s">
        <v>155</v>
      </c>
      <c r="D16" s="316">
        <v>12493745.35</v>
      </c>
      <c r="E16" s="317">
        <f t="shared" si="0"/>
        <v>8.0240372678579384E-3</v>
      </c>
      <c r="F16" s="322">
        <v>46873.32</v>
      </c>
      <c r="G16" s="317">
        <f t="shared" si="1"/>
        <v>2.036341167068494E-2</v>
      </c>
      <c r="H16" s="322">
        <v>9191536.2100000009</v>
      </c>
      <c r="I16" s="317">
        <f t="shared" si="2"/>
        <v>7.4308569936605146E-3</v>
      </c>
      <c r="J16" s="316">
        <v>3255335.8199999994</v>
      </c>
      <c r="K16" s="317">
        <f t="shared" si="3"/>
        <v>1.0243465223357366E-2</v>
      </c>
      <c r="L16" s="322">
        <v>8375928.9299999997</v>
      </c>
      <c r="M16" s="317">
        <f t="shared" si="4"/>
        <v>1.0519189885132405E-2</v>
      </c>
      <c r="N16" s="322">
        <v>21018.18</v>
      </c>
      <c r="O16" s="323">
        <v>67</v>
      </c>
      <c r="Q16" s="420"/>
    </row>
    <row r="17" spans="2:17" s="319" customFormat="1" ht="26.4" x14ac:dyDescent="0.3">
      <c r="B17" s="320">
        <v>12</v>
      </c>
      <c r="C17" s="321" t="s">
        <v>156</v>
      </c>
      <c r="D17" s="316">
        <v>22694067.199999999</v>
      </c>
      <c r="E17" s="317">
        <f t="shared" si="0"/>
        <v>1.4575136267850413E-2</v>
      </c>
      <c r="F17" s="322">
        <v>30158.940000000002</v>
      </c>
      <c r="G17" s="317">
        <f t="shared" si="1"/>
        <v>1.3102099675710764E-2</v>
      </c>
      <c r="H17" s="322">
        <v>13910559.159999996</v>
      </c>
      <c r="I17" s="317">
        <f t="shared" si="2"/>
        <v>1.1245930327441348E-2</v>
      </c>
      <c r="J17" s="316">
        <v>8753349.0999999978</v>
      </c>
      <c r="K17" s="317">
        <f t="shared" si="3"/>
        <v>2.754389471675352E-2</v>
      </c>
      <c r="L17" s="322">
        <v>19255794.039999999</v>
      </c>
      <c r="M17" s="317">
        <f t="shared" si="4"/>
        <v>2.4183031588325674E-2</v>
      </c>
      <c r="N17" s="322">
        <v>152042.95000000001</v>
      </c>
      <c r="O17" s="323">
        <v>243</v>
      </c>
      <c r="Q17" s="420"/>
    </row>
    <row r="18" spans="2:17" s="319" customFormat="1" ht="26.4" x14ac:dyDescent="0.3">
      <c r="B18" s="314">
        <v>13</v>
      </c>
      <c r="C18" s="321" t="s">
        <v>157</v>
      </c>
      <c r="D18" s="316">
        <v>4017897.28</v>
      </c>
      <c r="E18" s="317">
        <f t="shared" si="0"/>
        <v>2.5804717968855545E-3</v>
      </c>
      <c r="F18" s="322">
        <v>6160</v>
      </c>
      <c r="G18" s="317">
        <f t="shared" si="1"/>
        <v>2.6761197178142965E-3</v>
      </c>
      <c r="H18" s="322">
        <v>55481.42</v>
      </c>
      <c r="I18" s="317">
        <f t="shared" si="2"/>
        <v>4.4853709804970272E-5</v>
      </c>
      <c r="J18" s="316">
        <v>3956255.8600000003</v>
      </c>
      <c r="K18" s="317">
        <f t="shared" si="3"/>
        <v>1.2449028781495668E-2</v>
      </c>
      <c r="L18" s="322">
        <v>4017897.28</v>
      </c>
      <c r="M18" s="317">
        <f t="shared" si="4"/>
        <v>5.0460103924588823E-3</v>
      </c>
      <c r="N18" s="322">
        <v>38038.379999999997</v>
      </c>
      <c r="O18" s="323">
        <v>14</v>
      </c>
      <c r="Q18" s="420"/>
    </row>
    <row r="19" spans="2:17" s="319" customFormat="1" ht="26.4" x14ac:dyDescent="0.3">
      <c r="B19" s="320">
        <v>14</v>
      </c>
      <c r="C19" s="321" t="s">
        <v>158</v>
      </c>
      <c r="D19" s="316">
        <v>64358218.530000001</v>
      </c>
      <c r="E19" s="317">
        <f t="shared" si="0"/>
        <v>4.1333701745222891E-2</v>
      </c>
      <c r="F19" s="322">
        <v>47012</v>
      </c>
      <c r="G19" s="317">
        <f t="shared" si="1"/>
        <v>2.0423659119137291E-2</v>
      </c>
      <c r="H19" s="322">
        <v>40311206.530000001</v>
      </c>
      <c r="I19" s="317">
        <f t="shared" si="2"/>
        <v>3.2589417494808946E-2</v>
      </c>
      <c r="J19" s="316">
        <v>24000000</v>
      </c>
      <c r="K19" s="317">
        <f t="shared" si="3"/>
        <v>7.5520062738282046E-2</v>
      </c>
      <c r="L19" s="322">
        <v>49147733.469999999</v>
      </c>
      <c r="M19" s="317">
        <f t="shared" si="4"/>
        <v>6.1723821335576613E-2</v>
      </c>
      <c r="N19" s="322">
        <v>56498.47</v>
      </c>
      <c r="O19" s="323">
        <v>34</v>
      </c>
      <c r="Q19" s="420"/>
    </row>
    <row r="20" spans="2:17" s="319" customFormat="1" ht="26.4" x14ac:dyDescent="0.3">
      <c r="B20" s="314">
        <v>15</v>
      </c>
      <c r="C20" s="321" t="s">
        <v>159</v>
      </c>
      <c r="D20" s="316">
        <v>20192158.079999998</v>
      </c>
      <c r="E20" s="317">
        <f t="shared" si="0"/>
        <v>1.296829929004426E-2</v>
      </c>
      <c r="F20" s="322">
        <v>7283.5</v>
      </c>
      <c r="G20" s="317">
        <f t="shared" si="1"/>
        <v>3.1642074618020177E-3</v>
      </c>
      <c r="H20" s="322">
        <v>19536028.560000002</v>
      </c>
      <c r="I20" s="317">
        <f t="shared" si="2"/>
        <v>1.5793816304122198E-2</v>
      </c>
      <c r="J20" s="316">
        <v>648846.02</v>
      </c>
      <c r="K20" s="317">
        <f t="shared" si="3"/>
        <v>2.0417038390785252E-3</v>
      </c>
      <c r="L20" s="322">
        <v>20112413.039999999</v>
      </c>
      <c r="M20" s="317">
        <f t="shared" si="4"/>
        <v>2.5258845148292478E-2</v>
      </c>
      <c r="N20" s="322">
        <v>10391.34</v>
      </c>
      <c r="O20" s="323">
        <v>86</v>
      </c>
      <c r="Q20" s="420"/>
    </row>
    <row r="21" spans="2:17" s="319" customFormat="1" ht="26.4" x14ac:dyDescent="0.3">
      <c r="B21" s="320">
        <v>16</v>
      </c>
      <c r="C21" s="321" t="s">
        <v>160</v>
      </c>
      <c r="D21" s="316">
        <v>4358807.41</v>
      </c>
      <c r="E21" s="317">
        <f t="shared" si="0"/>
        <v>2.7994193991840357E-3</v>
      </c>
      <c r="F21" s="322">
        <v>0</v>
      </c>
      <c r="G21" s="317">
        <f t="shared" si="1"/>
        <v>0</v>
      </c>
      <c r="H21" s="322">
        <v>85418.59</v>
      </c>
      <c r="I21" s="317">
        <f t="shared" si="2"/>
        <v>6.9056283127031284E-5</v>
      </c>
      <c r="J21" s="316">
        <v>4273388.8199999994</v>
      </c>
      <c r="K21" s="317">
        <f t="shared" si="3"/>
        <v>1.3446941324644709E-2</v>
      </c>
      <c r="L21" s="322">
        <v>4358807.41</v>
      </c>
      <c r="M21" s="317">
        <f t="shared" si="4"/>
        <v>5.474153756759751E-3</v>
      </c>
      <c r="N21" s="322">
        <v>100001.52</v>
      </c>
      <c r="O21" s="323">
        <v>66</v>
      </c>
      <c r="Q21" s="420"/>
    </row>
    <row r="22" spans="2:17" s="319" customFormat="1" ht="26.4" x14ac:dyDescent="0.3">
      <c r="B22" s="314">
        <v>17</v>
      </c>
      <c r="C22" s="321" t="s">
        <v>161</v>
      </c>
      <c r="D22" s="316">
        <v>15678195.09</v>
      </c>
      <c r="E22" s="317">
        <f t="shared" si="0"/>
        <v>1.0069232097395625E-2</v>
      </c>
      <c r="F22" s="322">
        <v>53335.259999999995</v>
      </c>
      <c r="G22" s="317">
        <f t="shared" si="1"/>
        <v>2.3170704698174047E-2</v>
      </c>
      <c r="H22" s="322">
        <v>12319814.609999999</v>
      </c>
      <c r="I22" s="317">
        <f t="shared" si="2"/>
        <v>9.9598998974426579E-3</v>
      </c>
      <c r="J22" s="316">
        <v>3305045.2199999997</v>
      </c>
      <c r="K22" s="317">
        <f t="shared" si="3"/>
        <v>1.0399884265302466E-2</v>
      </c>
      <c r="L22" s="322">
        <v>9042545.3200000003</v>
      </c>
      <c r="M22" s="317">
        <f t="shared" si="4"/>
        <v>1.1356382326180432E-2</v>
      </c>
      <c r="N22" s="322">
        <v>18646.82</v>
      </c>
      <c r="O22" s="323">
        <v>50</v>
      </c>
      <c r="Q22" s="420"/>
    </row>
    <row r="23" spans="2:17" s="319" customFormat="1" ht="26.4" x14ac:dyDescent="0.3">
      <c r="B23" s="320">
        <v>18</v>
      </c>
      <c r="C23" s="321" t="s">
        <v>162</v>
      </c>
      <c r="D23" s="316">
        <v>4576355.2</v>
      </c>
      <c r="E23" s="317">
        <f t="shared" si="0"/>
        <v>2.9391382365381307E-3</v>
      </c>
      <c r="F23" s="322">
        <v>492493.24</v>
      </c>
      <c r="G23" s="317">
        <f t="shared" si="1"/>
        <v>0.21395631013867672</v>
      </c>
      <c r="H23" s="322">
        <v>3427389.2600000007</v>
      </c>
      <c r="I23" s="317">
        <f t="shared" si="2"/>
        <v>2.770857762052807E-3</v>
      </c>
      <c r="J23" s="316">
        <v>656472.70000000007</v>
      </c>
      <c r="K23" s="317">
        <f t="shared" si="3"/>
        <v>2.0657024787487255E-3</v>
      </c>
      <c r="L23" s="322">
        <v>3150788.88</v>
      </c>
      <c r="M23" s="317">
        <f t="shared" si="4"/>
        <v>3.9570233694286687E-3</v>
      </c>
      <c r="N23" s="322">
        <v>21724.66</v>
      </c>
      <c r="O23" s="323">
        <v>93</v>
      </c>
      <c r="Q23" s="420"/>
    </row>
    <row r="24" spans="2:17" s="319" customFormat="1" ht="26.4" x14ac:dyDescent="0.3">
      <c r="B24" s="314">
        <v>19</v>
      </c>
      <c r="C24" s="321" t="s">
        <v>163</v>
      </c>
      <c r="D24" s="316">
        <v>168696157.18000001</v>
      </c>
      <c r="E24" s="317">
        <f t="shared" si="0"/>
        <v>0.10834415255284043</v>
      </c>
      <c r="F24" s="322">
        <v>9347.84</v>
      </c>
      <c r="G24" s="317">
        <f t="shared" si="1"/>
        <v>4.0610290491839597E-3</v>
      </c>
      <c r="H24" s="322">
        <v>167816935.61999997</v>
      </c>
      <c r="I24" s="317">
        <f t="shared" si="2"/>
        <v>0.13567086297825215</v>
      </c>
      <c r="J24" s="316">
        <v>869873.72000000009</v>
      </c>
      <c r="K24" s="317">
        <f t="shared" si="3"/>
        <v>2.73720491286595E-3</v>
      </c>
      <c r="L24" s="322">
        <v>47498702.079999998</v>
      </c>
      <c r="M24" s="317">
        <f t="shared" si="4"/>
        <v>5.9652830229643981E-2</v>
      </c>
      <c r="N24" s="322">
        <v>30083.85</v>
      </c>
      <c r="O24" s="323">
        <v>60</v>
      </c>
      <c r="Q24" s="420"/>
    </row>
    <row r="25" spans="2:17" s="319" customFormat="1" ht="26.4" x14ac:dyDescent="0.3">
      <c r="B25" s="320">
        <v>20</v>
      </c>
      <c r="C25" s="321" t="s">
        <v>164</v>
      </c>
      <c r="D25" s="316">
        <v>47746579.649999999</v>
      </c>
      <c r="E25" s="317">
        <f t="shared" si="0"/>
        <v>3.06649706546442E-2</v>
      </c>
      <c r="F25" s="322">
        <v>94429.6</v>
      </c>
      <c r="G25" s="317">
        <f t="shared" si="1"/>
        <v>4.1023525082031963E-2</v>
      </c>
      <c r="H25" s="322">
        <v>23462692.119999997</v>
      </c>
      <c r="I25" s="317">
        <f t="shared" si="2"/>
        <v>1.8968310176521126E-2</v>
      </c>
      <c r="J25" s="316">
        <v>24189457.93</v>
      </c>
      <c r="K25" s="317">
        <f t="shared" si="3"/>
        <v>7.6116224186609752E-2</v>
      </c>
      <c r="L25" s="322">
        <v>41298101.670000002</v>
      </c>
      <c r="M25" s="317">
        <f t="shared" si="4"/>
        <v>5.1865599265803912E-2</v>
      </c>
      <c r="N25" s="322">
        <v>92810.79</v>
      </c>
      <c r="O25" s="323">
        <v>338</v>
      </c>
      <c r="Q25" s="420"/>
    </row>
    <row r="26" spans="2:17" s="319" customFormat="1" ht="26.4" x14ac:dyDescent="0.3">
      <c r="B26" s="314">
        <v>21</v>
      </c>
      <c r="C26" s="321" t="s">
        <v>165</v>
      </c>
      <c r="D26" s="316">
        <v>221849.08</v>
      </c>
      <c r="E26" s="317">
        <f t="shared" si="0"/>
        <v>1.4248131652211057E-4</v>
      </c>
      <c r="F26" s="322">
        <v>68230.319999999992</v>
      </c>
      <c r="G26" s="317">
        <f t="shared" si="1"/>
        <v>2.9641640374152456E-2</v>
      </c>
      <c r="H26" s="322">
        <v>74621.33</v>
      </c>
      <c r="I26" s="317">
        <f t="shared" si="2"/>
        <v>6.0327285802723197E-5</v>
      </c>
      <c r="J26" s="316">
        <v>78997.429999999993</v>
      </c>
      <c r="K26" s="317">
        <f t="shared" si="3"/>
        <v>2.4857878624012683E-4</v>
      </c>
      <c r="L26" s="322">
        <v>184027.3</v>
      </c>
      <c r="M26" s="317">
        <f t="shared" si="4"/>
        <v>2.3111682643518164E-4</v>
      </c>
      <c r="N26" s="322">
        <v>1549.67</v>
      </c>
      <c r="O26" s="323">
        <v>15</v>
      </c>
      <c r="Q26" s="420"/>
    </row>
    <row r="27" spans="2:17" s="319" customFormat="1" ht="26.4" x14ac:dyDescent="0.3">
      <c r="B27" s="320">
        <v>22</v>
      </c>
      <c r="C27" s="321" t="s">
        <v>166</v>
      </c>
      <c r="D27" s="316">
        <v>60227445.039999999</v>
      </c>
      <c r="E27" s="317">
        <f t="shared" si="0"/>
        <v>3.8680735841060326E-2</v>
      </c>
      <c r="F27" s="322">
        <v>0</v>
      </c>
      <c r="G27" s="317">
        <f t="shared" si="1"/>
        <v>0</v>
      </c>
      <c r="H27" s="322">
        <v>50699045.209999993</v>
      </c>
      <c r="I27" s="317">
        <f t="shared" si="2"/>
        <v>4.0987419954976061E-2</v>
      </c>
      <c r="J27" s="316">
        <v>9528399.8300000001</v>
      </c>
      <c r="K27" s="317">
        <f t="shared" si="3"/>
        <v>2.9982723039876497E-2</v>
      </c>
      <c r="L27" s="322">
        <v>36437762.630000003</v>
      </c>
      <c r="M27" s="317">
        <f t="shared" si="4"/>
        <v>4.5761580273383673E-2</v>
      </c>
      <c r="N27" s="322">
        <v>17293.599999999999</v>
      </c>
      <c r="O27" s="323">
        <v>56</v>
      </c>
      <c r="Q27" s="420"/>
    </row>
    <row r="28" spans="2:17" s="319" customFormat="1" ht="26.4" x14ac:dyDescent="0.3">
      <c r="B28" s="314">
        <v>23</v>
      </c>
      <c r="C28" s="321" t="s">
        <v>167</v>
      </c>
      <c r="D28" s="316">
        <v>4263007.5</v>
      </c>
      <c r="E28" s="317">
        <f t="shared" si="0"/>
        <v>2.7378924489731096E-3</v>
      </c>
      <c r="F28" s="322">
        <v>227175.7</v>
      </c>
      <c r="G28" s="317">
        <f t="shared" si="1"/>
        <v>9.8693079574393716E-2</v>
      </c>
      <c r="H28" s="322">
        <v>1968948.2899999991</v>
      </c>
      <c r="I28" s="317">
        <f t="shared" si="2"/>
        <v>1.5917875789886492E-3</v>
      </c>
      <c r="J28" s="316">
        <v>2066883.5100000002</v>
      </c>
      <c r="K28" s="317">
        <f t="shared" si="3"/>
        <v>6.5037988478300257E-3</v>
      </c>
      <c r="L28" s="322">
        <v>4240697.78</v>
      </c>
      <c r="M28" s="317">
        <f t="shared" si="4"/>
        <v>5.3258218361314884E-3</v>
      </c>
      <c r="N28" s="322">
        <v>31314.17</v>
      </c>
      <c r="O28" s="323">
        <v>256</v>
      </c>
      <c r="Q28" s="420"/>
    </row>
    <row r="29" spans="2:17" s="319" customFormat="1" ht="26.4" x14ac:dyDescent="0.3">
      <c r="B29" s="320">
        <v>24</v>
      </c>
      <c r="C29" s="321" t="s">
        <v>168</v>
      </c>
      <c r="D29" s="316">
        <v>444345424.39999998</v>
      </c>
      <c r="E29" s="317">
        <f t="shared" si="0"/>
        <v>0.28537833494323239</v>
      </c>
      <c r="F29" s="322">
        <v>280215.93</v>
      </c>
      <c r="G29" s="317">
        <f t="shared" si="1"/>
        <v>0.12173561290887511</v>
      </c>
      <c r="H29" s="322">
        <v>356795932.43999994</v>
      </c>
      <c r="I29" s="317">
        <f t="shared" si="2"/>
        <v>0.28845010119166986</v>
      </c>
      <c r="J29" s="316">
        <v>87269276.030000001</v>
      </c>
      <c r="K29" s="317">
        <f t="shared" si="3"/>
        <v>0.27460755003791887</v>
      </c>
      <c r="L29" s="322">
        <v>208672011.62</v>
      </c>
      <c r="M29" s="317">
        <f t="shared" si="4"/>
        <v>0.26206771001617557</v>
      </c>
      <c r="N29" s="322">
        <v>452152.6</v>
      </c>
      <c r="O29" s="323">
        <v>533</v>
      </c>
      <c r="Q29" s="420"/>
    </row>
    <row r="30" spans="2:17" s="319" customFormat="1" ht="26.4" x14ac:dyDescent="0.3">
      <c r="B30" s="314">
        <v>25</v>
      </c>
      <c r="C30" s="321" t="s">
        <v>169</v>
      </c>
      <c r="D30" s="316">
        <v>9246499.5800000001</v>
      </c>
      <c r="E30" s="317">
        <f t="shared" si="0"/>
        <v>5.9385120433203629E-3</v>
      </c>
      <c r="F30" s="322">
        <v>129062.5</v>
      </c>
      <c r="G30" s="317">
        <f t="shared" si="1"/>
        <v>5.6069269655910331E-2</v>
      </c>
      <c r="H30" s="322">
        <v>3774391.31</v>
      </c>
      <c r="I30" s="317">
        <f t="shared" si="2"/>
        <v>3.0513900420923185E-3</v>
      </c>
      <c r="J30" s="316">
        <v>5343045.7699999996</v>
      </c>
      <c r="K30" s="317">
        <f t="shared" si="3"/>
        <v>1.6812797990163018E-2</v>
      </c>
      <c r="L30" s="322">
        <v>8578116.6400000006</v>
      </c>
      <c r="M30" s="317">
        <f t="shared" si="4"/>
        <v>1.0773114068551914E-2</v>
      </c>
      <c r="N30" s="322">
        <v>45106.39</v>
      </c>
      <c r="O30" s="323">
        <v>109</v>
      </c>
      <c r="Q30" s="420"/>
    </row>
    <row r="31" spans="2:17" s="319" customFormat="1" ht="26.4" x14ac:dyDescent="0.3">
      <c r="B31" s="320">
        <v>26</v>
      </c>
      <c r="C31" s="321" t="s">
        <v>170</v>
      </c>
      <c r="D31" s="316">
        <v>328845.34000000003</v>
      </c>
      <c r="E31" s="317">
        <f t="shared" si="0"/>
        <v>2.111990591773519E-4</v>
      </c>
      <c r="F31" s="322">
        <v>8021.2</v>
      </c>
      <c r="G31" s="317">
        <f t="shared" si="1"/>
        <v>3.4846901754110446E-3</v>
      </c>
      <c r="H31" s="322">
        <v>320824.14</v>
      </c>
      <c r="I31" s="317">
        <f t="shared" si="2"/>
        <v>2.5936886391857231E-4</v>
      </c>
      <c r="J31" s="316">
        <v>0</v>
      </c>
      <c r="K31" s="317">
        <f t="shared" si="3"/>
        <v>0</v>
      </c>
      <c r="L31" s="322">
        <v>95039.25</v>
      </c>
      <c r="M31" s="317">
        <f t="shared" si="4"/>
        <v>1.1935821395401572E-4</v>
      </c>
      <c r="N31" s="322">
        <v>648.67999999999995</v>
      </c>
      <c r="O31" s="323">
        <v>3</v>
      </c>
      <c r="Q31" s="420"/>
    </row>
    <row r="32" spans="2:17" s="319" customFormat="1" ht="26.4" x14ac:dyDescent="0.3">
      <c r="B32" s="314">
        <v>27</v>
      </c>
      <c r="C32" s="315" t="s">
        <v>171</v>
      </c>
      <c r="D32" s="316">
        <v>7092972.8799999999</v>
      </c>
      <c r="E32" s="317">
        <f t="shared" si="0"/>
        <v>4.5554217037908212E-3</v>
      </c>
      <c r="F32" s="316">
        <v>12346.35</v>
      </c>
      <c r="G32" s="317">
        <f t="shared" si="1"/>
        <v>5.3636867983825557E-3</v>
      </c>
      <c r="H32" s="316">
        <v>6034077.1100000003</v>
      </c>
      <c r="I32" s="317">
        <f t="shared" si="2"/>
        <v>4.8782230813983083E-3</v>
      </c>
      <c r="J32" s="316">
        <v>1046549.42</v>
      </c>
      <c r="K32" s="317">
        <f t="shared" si="3"/>
        <v>3.2931449107130289E-3</v>
      </c>
      <c r="L32" s="322">
        <v>5884753.7000000002</v>
      </c>
      <c r="M32" s="317">
        <f t="shared" si="4"/>
        <v>7.3905643320132022E-3</v>
      </c>
      <c r="N32" s="316">
        <v>10371.06</v>
      </c>
      <c r="O32" s="318">
        <v>9</v>
      </c>
      <c r="Q32" s="420"/>
    </row>
    <row r="33" spans="2:17" s="319" customFormat="1" ht="20.25" customHeight="1" x14ac:dyDescent="0.3">
      <c r="B33" s="324"/>
      <c r="C33" s="325"/>
      <c r="D33" s="326"/>
      <c r="E33" s="327"/>
      <c r="F33" s="326"/>
      <c r="G33" s="327"/>
      <c r="H33" s="326"/>
      <c r="I33" s="327"/>
      <c r="J33" s="326"/>
      <c r="K33" s="327"/>
      <c r="L33" s="326"/>
      <c r="M33" s="327"/>
      <c r="N33" s="328"/>
      <c r="O33" s="329"/>
      <c r="Q33" s="420"/>
    </row>
    <row r="34" spans="2:17" s="335" customFormat="1" ht="31.8" x14ac:dyDescent="0.3">
      <c r="B34" s="330" t="s">
        <v>172</v>
      </c>
      <c r="C34" s="331"/>
      <c r="D34" s="332">
        <f>SUM(D6:D33)</f>
        <v>1061010841.03</v>
      </c>
      <c r="E34" s="333">
        <f t="shared" si="0"/>
        <v>0.6814282099983745</v>
      </c>
      <c r="F34" s="332">
        <f>SUM(F6:F32)</f>
        <v>2301840.2200000007</v>
      </c>
      <c r="G34" s="333">
        <f t="shared" si="1"/>
        <v>1</v>
      </c>
      <c r="H34" s="332">
        <f>SUM(H6:H32)</f>
        <v>793087857.52999973</v>
      </c>
      <c r="I34" s="333">
        <f t="shared" si="2"/>
        <v>0.6411683877502814</v>
      </c>
      <c r="J34" s="332">
        <f>SUM(J6:J32)</f>
        <v>265621143.28</v>
      </c>
      <c r="K34" s="333">
        <f t="shared" si="3"/>
        <v>0.83582189187999179</v>
      </c>
      <c r="L34" s="332">
        <f>SUM(L6:L32)</f>
        <v>605554987.61000001</v>
      </c>
      <c r="M34" s="333">
        <f t="shared" si="4"/>
        <v>0.76050644099228182</v>
      </c>
      <c r="N34" s="332">
        <f>SUM(N6:N32)</f>
        <v>1656782.9699999997</v>
      </c>
      <c r="O34" s="334">
        <f>SUM(O6:O33)</f>
        <v>3239</v>
      </c>
      <c r="Q34" s="420"/>
    </row>
    <row r="35" spans="2:17" ht="26.4" x14ac:dyDescent="0.3">
      <c r="B35" s="336"/>
      <c r="C35" s="336"/>
      <c r="D35" s="337"/>
      <c r="E35" s="338"/>
      <c r="F35" s="337"/>
      <c r="G35" s="338"/>
      <c r="H35" s="337"/>
      <c r="I35" s="338"/>
      <c r="J35" s="337"/>
      <c r="K35" s="338"/>
      <c r="L35" s="337"/>
      <c r="M35" s="338"/>
      <c r="N35" s="339"/>
      <c r="O35" s="340"/>
      <c r="Q35" s="420"/>
    </row>
    <row r="36" spans="2:17" ht="26.4" x14ac:dyDescent="0.3">
      <c r="B36" s="463" t="s">
        <v>173</v>
      </c>
      <c r="C36" s="463"/>
      <c r="D36" s="464" t="s">
        <v>136</v>
      </c>
      <c r="E36" s="464" t="s">
        <v>76</v>
      </c>
      <c r="F36" s="464" t="s">
        <v>137</v>
      </c>
      <c r="G36" s="464" t="s">
        <v>76</v>
      </c>
      <c r="H36" s="464" t="s">
        <v>138</v>
      </c>
      <c r="I36" s="464" t="s">
        <v>76</v>
      </c>
      <c r="J36" s="464" t="s">
        <v>139</v>
      </c>
      <c r="K36" s="464" t="s">
        <v>76</v>
      </c>
      <c r="L36" s="464" t="s">
        <v>140</v>
      </c>
      <c r="M36" s="464" t="s">
        <v>76</v>
      </c>
      <c r="N36" s="464" t="s">
        <v>141</v>
      </c>
      <c r="O36" s="464" t="s">
        <v>142</v>
      </c>
      <c r="Q36" s="420"/>
    </row>
    <row r="37" spans="2:17" ht="76.95" customHeight="1" x14ac:dyDescent="0.3">
      <c r="B37" s="463"/>
      <c r="C37" s="463"/>
      <c r="D37" s="464"/>
      <c r="E37" s="464"/>
      <c r="F37" s="465"/>
      <c r="G37" s="464"/>
      <c r="H37" s="464"/>
      <c r="I37" s="464"/>
      <c r="J37" s="464"/>
      <c r="K37" s="464"/>
      <c r="L37" s="464" t="s">
        <v>143</v>
      </c>
      <c r="M37" s="464"/>
      <c r="N37" s="464" t="s">
        <v>144</v>
      </c>
      <c r="O37" s="464" t="s">
        <v>145</v>
      </c>
      <c r="Q37" s="420"/>
    </row>
    <row r="38" spans="2:17" ht="15.6" customHeight="1" x14ac:dyDescent="0.3">
      <c r="B38" s="463"/>
      <c r="C38" s="463"/>
      <c r="D38" s="464"/>
      <c r="E38" s="464"/>
      <c r="F38" s="465"/>
      <c r="G38" s="464"/>
      <c r="H38" s="464"/>
      <c r="I38" s="464"/>
      <c r="J38" s="464"/>
      <c r="K38" s="464"/>
      <c r="L38" s="464"/>
      <c r="M38" s="464"/>
      <c r="N38" s="464"/>
      <c r="O38" s="464"/>
      <c r="Q38" s="420"/>
    </row>
    <row r="39" spans="2:17" s="319" customFormat="1" ht="26.4" x14ac:dyDescent="0.3">
      <c r="B39" s="314">
        <v>1</v>
      </c>
      <c r="C39" s="315" t="s">
        <v>174</v>
      </c>
      <c r="D39" s="316">
        <v>0</v>
      </c>
      <c r="E39" s="317">
        <f t="shared" ref="E39:E46" si="5">D39/$D$54</f>
        <v>0</v>
      </c>
      <c r="F39" s="316">
        <v>0</v>
      </c>
      <c r="G39" s="317">
        <f t="shared" ref="G39:G46" si="6">F39/$F$54</f>
        <v>0</v>
      </c>
      <c r="H39" s="316">
        <v>0</v>
      </c>
      <c r="I39" s="317">
        <f t="shared" ref="I39:I46" si="7">H39/$H$54</f>
        <v>0</v>
      </c>
      <c r="J39" s="316">
        <v>0</v>
      </c>
      <c r="K39" s="317">
        <f t="shared" ref="K39:K46" si="8">J39/$J$54</f>
        <v>0</v>
      </c>
      <c r="L39" s="316">
        <v>0</v>
      </c>
      <c r="M39" s="317">
        <f t="shared" ref="M39:M46" si="9">L39/$L$54</f>
        <v>0</v>
      </c>
      <c r="N39" s="316">
        <v>0</v>
      </c>
      <c r="O39" s="318">
        <v>0</v>
      </c>
      <c r="Q39" s="420"/>
    </row>
    <row r="40" spans="2:17" s="319" customFormat="1" ht="26.4" x14ac:dyDescent="0.3">
      <c r="B40" s="314">
        <v>2</v>
      </c>
      <c r="C40" s="315" t="s">
        <v>175</v>
      </c>
      <c r="D40" s="316">
        <v>14370000</v>
      </c>
      <c r="E40" s="317">
        <f t="shared" si="5"/>
        <v>9.2290512019375017E-3</v>
      </c>
      <c r="F40" s="316">
        <v>0</v>
      </c>
      <c r="G40" s="317">
        <f t="shared" si="6"/>
        <v>0</v>
      </c>
      <c r="H40" s="316">
        <v>14370000</v>
      </c>
      <c r="I40" s="317">
        <f t="shared" si="7"/>
        <v>1.1617363252372106E-2</v>
      </c>
      <c r="J40" s="316">
        <v>0</v>
      </c>
      <c r="K40" s="317">
        <f t="shared" si="8"/>
        <v>0</v>
      </c>
      <c r="L40" s="316">
        <v>3248876.71</v>
      </c>
      <c r="M40" s="317">
        <f t="shared" si="9"/>
        <v>4.0802102443190441E-3</v>
      </c>
      <c r="N40" s="316">
        <v>0</v>
      </c>
      <c r="O40" s="318">
        <v>7</v>
      </c>
      <c r="Q40" s="420"/>
    </row>
    <row r="41" spans="2:17" s="319" customFormat="1" ht="26.4" x14ac:dyDescent="0.3">
      <c r="B41" s="320">
        <v>3</v>
      </c>
      <c r="C41" s="321" t="s">
        <v>176</v>
      </c>
      <c r="D41" s="316">
        <v>77050000</v>
      </c>
      <c r="E41" s="317">
        <f t="shared" si="5"/>
        <v>4.9484926590764408E-2</v>
      </c>
      <c r="F41" s="322">
        <v>0</v>
      </c>
      <c r="G41" s="317">
        <f t="shared" si="6"/>
        <v>0</v>
      </c>
      <c r="H41" s="322">
        <v>77050000</v>
      </c>
      <c r="I41" s="317">
        <f t="shared" si="7"/>
        <v>6.2290733374757885E-2</v>
      </c>
      <c r="J41" s="322">
        <v>0</v>
      </c>
      <c r="K41" s="317">
        <f t="shared" si="8"/>
        <v>0</v>
      </c>
      <c r="L41" s="322">
        <v>29622602.75</v>
      </c>
      <c r="M41" s="317">
        <f t="shared" si="9"/>
        <v>3.7202534288826083E-2</v>
      </c>
      <c r="N41" s="322">
        <v>0</v>
      </c>
      <c r="O41" s="323">
        <v>26</v>
      </c>
      <c r="Q41" s="420"/>
    </row>
    <row r="42" spans="2:17" s="319" customFormat="1" ht="26.4" x14ac:dyDescent="0.3">
      <c r="B42" s="314">
        <v>4</v>
      </c>
      <c r="C42" s="321" t="s">
        <v>177</v>
      </c>
      <c r="D42" s="316">
        <v>51431227.210000001</v>
      </c>
      <c r="E42" s="317">
        <f t="shared" si="5"/>
        <v>3.3031414704215119E-2</v>
      </c>
      <c r="F42" s="322">
        <v>0</v>
      </c>
      <c r="G42" s="317">
        <f t="shared" si="6"/>
        <v>0</v>
      </c>
      <c r="H42" s="322">
        <v>50600000</v>
      </c>
      <c r="I42" s="317">
        <f t="shared" si="7"/>
        <v>4.0907347290885777E-2</v>
      </c>
      <c r="J42" s="322">
        <v>831227.21000000008</v>
      </c>
      <c r="K42" s="317">
        <f t="shared" si="8"/>
        <v>2.6155971270402979E-3</v>
      </c>
      <c r="L42" s="322">
        <v>6893145.0099999998</v>
      </c>
      <c r="M42" s="317">
        <f t="shared" si="9"/>
        <v>8.6569862127451117E-3</v>
      </c>
      <c r="N42" s="322">
        <v>0</v>
      </c>
      <c r="O42" s="323">
        <v>24</v>
      </c>
      <c r="Q42" s="420"/>
    </row>
    <row r="43" spans="2:17" s="319" customFormat="1" ht="26.4" x14ac:dyDescent="0.3">
      <c r="B43" s="320">
        <v>5</v>
      </c>
      <c r="C43" s="321" t="s">
        <v>178</v>
      </c>
      <c r="D43" s="316">
        <v>84480129.170000002</v>
      </c>
      <c r="E43" s="317">
        <f t="shared" si="5"/>
        <v>5.4256885014351004E-2</v>
      </c>
      <c r="F43" s="322">
        <v>0</v>
      </c>
      <c r="G43" s="317">
        <f t="shared" si="6"/>
        <v>0</v>
      </c>
      <c r="H43" s="322">
        <v>84480129.170000002</v>
      </c>
      <c r="I43" s="317">
        <f t="shared" si="7"/>
        <v>6.8297588599527267E-2</v>
      </c>
      <c r="J43" s="322">
        <v>0</v>
      </c>
      <c r="K43" s="317">
        <f t="shared" si="8"/>
        <v>0</v>
      </c>
      <c r="L43" s="322">
        <v>33088064.27</v>
      </c>
      <c r="M43" s="317">
        <f t="shared" si="9"/>
        <v>4.1554749795088691E-2</v>
      </c>
      <c r="N43" s="322">
        <v>0</v>
      </c>
      <c r="O43" s="323">
        <v>14</v>
      </c>
      <c r="Q43" s="420"/>
    </row>
    <row r="44" spans="2:17" s="319" customFormat="1" ht="26.4" x14ac:dyDescent="0.3">
      <c r="B44" s="314">
        <v>6</v>
      </c>
      <c r="C44" s="321" t="s">
        <v>179</v>
      </c>
      <c r="D44" s="316">
        <v>30150000</v>
      </c>
      <c r="E44" s="317">
        <f t="shared" si="5"/>
        <v>1.9363666926820854E-2</v>
      </c>
      <c r="F44" s="322">
        <v>0</v>
      </c>
      <c r="G44" s="317">
        <f t="shared" si="6"/>
        <v>0</v>
      </c>
      <c r="H44" s="322">
        <v>30150000</v>
      </c>
      <c r="I44" s="317">
        <f t="shared" si="7"/>
        <v>2.4374634798818302E-2</v>
      </c>
      <c r="J44" s="322">
        <v>0</v>
      </c>
      <c r="K44" s="317">
        <f t="shared" si="8"/>
        <v>0</v>
      </c>
      <c r="L44" s="322">
        <v>16863287.68</v>
      </c>
      <c r="M44" s="317">
        <f t="shared" si="9"/>
        <v>2.1178322628572485E-2</v>
      </c>
      <c r="N44" s="322">
        <v>0</v>
      </c>
      <c r="O44" s="323">
        <v>7</v>
      </c>
      <c r="Q44" s="420"/>
    </row>
    <row r="45" spans="2:17" s="319" customFormat="1" ht="26.4" x14ac:dyDescent="0.3">
      <c r="B45" s="314">
        <v>6</v>
      </c>
      <c r="C45" s="321" t="s">
        <v>232</v>
      </c>
      <c r="D45" s="316">
        <v>13012948.24</v>
      </c>
      <c r="E45" s="317">
        <f t="shared" ref="E45" si="10">D45/$D$54</f>
        <v>8.3574923865777674E-3</v>
      </c>
      <c r="F45" s="322">
        <v>0</v>
      </c>
      <c r="G45" s="317">
        <f t="shared" ref="G45" si="11">F45/$F$54</f>
        <v>0</v>
      </c>
      <c r="H45" s="322">
        <v>559437.65</v>
      </c>
      <c r="I45" s="317">
        <f t="shared" ref="I45" si="12">H45/$H$54</f>
        <v>4.5227490585270764E-4</v>
      </c>
      <c r="J45" s="322">
        <v>12453510.59</v>
      </c>
      <c r="K45" s="317">
        <f t="shared" ref="K45" si="13">J45/$J$54</f>
        <v>3.9187079211194159E-2</v>
      </c>
      <c r="L45" s="322">
        <v>12591454.119999999</v>
      </c>
      <c r="M45" s="317">
        <f t="shared" ref="M45" si="14">L45/$L$54</f>
        <v>1.5813397884001955E-2</v>
      </c>
      <c r="N45" s="322">
        <v>0</v>
      </c>
      <c r="O45" s="323">
        <v>13</v>
      </c>
      <c r="Q45" s="420"/>
    </row>
    <row r="46" spans="2:17" s="319" customFormat="1" ht="26.4" x14ac:dyDescent="0.3">
      <c r="B46" s="320">
        <v>7</v>
      </c>
      <c r="C46" s="321" t="s">
        <v>180</v>
      </c>
      <c r="D46" s="316">
        <v>225534650.27000001</v>
      </c>
      <c r="E46" s="317">
        <f t="shared" si="5"/>
        <v>0.14484835317695879</v>
      </c>
      <c r="F46" s="322">
        <v>0</v>
      </c>
      <c r="G46" s="317">
        <f t="shared" si="6"/>
        <v>0</v>
      </c>
      <c r="H46" s="322">
        <v>186644185.19</v>
      </c>
      <c r="I46" s="317">
        <f t="shared" si="7"/>
        <v>0.15089167002750453</v>
      </c>
      <c r="J46" s="322">
        <v>38890465.080000006</v>
      </c>
      <c r="K46" s="317">
        <f t="shared" si="8"/>
        <v>0.12237543178177364</v>
      </c>
      <c r="L46" s="322">
        <v>88389861.870000005</v>
      </c>
      <c r="M46" s="317">
        <f t="shared" si="9"/>
        <v>0.1110073579541648</v>
      </c>
      <c r="N46" s="322">
        <v>0</v>
      </c>
      <c r="O46" s="323">
        <v>30</v>
      </c>
      <c r="Q46" s="420"/>
    </row>
    <row r="47" spans="2:17" ht="26.4" x14ac:dyDescent="0.3">
      <c r="B47" s="341"/>
      <c r="C47" s="341"/>
      <c r="D47" s="342"/>
      <c r="E47" s="343"/>
      <c r="F47" s="342"/>
      <c r="G47" s="343"/>
      <c r="H47" s="342"/>
      <c r="I47" s="343"/>
      <c r="J47" s="342"/>
      <c r="K47" s="343"/>
      <c r="L47" s="342"/>
      <c r="M47" s="343" t="s">
        <v>181</v>
      </c>
      <c r="N47" s="342"/>
      <c r="O47" s="344"/>
      <c r="Q47" s="420"/>
    </row>
    <row r="48" spans="2:17" s="335" customFormat="1" ht="31.8" x14ac:dyDescent="0.3">
      <c r="B48" s="330" t="s">
        <v>182</v>
      </c>
      <c r="C48" s="331"/>
      <c r="D48" s="332">
        <f>SUM(D39:D47)</f>
        <v>496028954.88999999</v>
      </c>
      <c r="E48" s="333">
        <f t="shared" ref="E48" si="15">D48/$D$54</f>
        <v>0.31857179000162544</v>
      </c>
      <c r="F48" s="332">
        <f>SUM(F39:F46)</f>
        <v>0</v>
      </c>
      <c r="G48" s="333">
        <f t="shared" ref="G48" si="16">F48/$F$54</f>
        <v>0</v>
      </c>
      <c r="H48" s="332">
        <f>SUM(H39:H46)</f>
        <v>443853752.00999999</v>
      </c>
      <c r="I48" s="333">
        <f t="shared" ref="I48" si="17">H48/$H$54</f>
        <v>0.3588316122497186</v>
      </c>
      <c r="J48" s="332">
        <f>SUM(J39:J46)</f>
        <v>52175202.88000001</v>
      </c>
      <c r="K48" s="333">
        <f t="shared" ref="K48" si="18">J48/$J$54</f>
        <v>0.1641781081200081</v>
      </c>
      <c r="L48" s="332">
        <f>SUM(L39:L46)</f>
        <v>190697292.41</v>
      </c>
      <c r="M48" s="333">
        <f t="shared" ref="M48" si="19">L48/$L$54</f>
        <v>0.23949355900771818</v>
      </c>
      <c r="N48" s="332">
        <f>SUM(N39:N46)</f>
        <v>0</v>
      </c>
      <c r="O48" s="334">
        <f>SUM(O39:O46)</f>
        <v>121</v>
      </c>
      <c r="Q48" s="420"/>
    </row>
    <row r="49" spans="2:17" ht="26.4" hidden="1" x14ac:dyDescent="0.3">
      <c r="B49" s="345"/>
      <c r="C49" s="345"/>
      <c r="D49" s="346"/>
      <c r="E49" s="347"/>
      <c r="F49" s="346"/>
      <c r="G49" s="347"/>
      <c r="H49" s="346"/>
      <c r="I49" s="347"/>
      <c r="J49" s="346"/>
      <c r="K49" s="347"/>
      <c r="L49" s="346"/>
      <c r="M49" s="347"/>
      <c r="N49" s="346"/>
      <c r="O49" s="348"/>
      <c r="Q49" s="420"/>
    </row>
    <row r="50" spans="2:17" ht="26.4" hidden="1" x14ac:dyDescent="0.3">
      <c r="B50" s="345"/>
      <c r="C50" s="345"/>
      <c r="D50" s="346"/>
      <c r="E50" s="347"/>
      <c r="F50" s="346"/>
      <c r="G50" s="347"/>
      <c r="H50" s="346"/>
      <c r="I50" s="347"/>
      <c r="J50" s="346"/>
      <c r="K50" s="347"/>
      <c r="L50" s="346"/>
      <c r="M50" s="347"/>
      <c r="N50" s="346"/>
      <c r="O50" s="348"/>
      <c r="Q50" s="420"/>
    </row>
    <row r="51" spans="2:17" ht="26.4" hidden="1" x14ac:dyDescent="0.3">
      <c r="B51" s="345" t="s">
        <v>183</v>
      </c>
      <c r="C51" s="345"/>
      <c r="D51" s="346">
        <v>0</v>
      </c>
      <c r="E51" s="347">
        <v>0</v>
      </c>
      <c r="F51" s="346">
        <v>0</v>
      </c>
      <c r="G51" s="347">
        <v>0</v>
      </c>
      <c r="H51" s="346">
        <v>0</v>
      </c>
      <c r="I51" s="347">
        <v>0</v>
      </c>
      <c r="J51" s="346">
        <v>0</v>
      </c>
      <c r="K51" s="347">
        <v>0</v>
      </c>
      <c r="L51" s="346">
        <v>0</v>
      </c>
      <c r="M51" s="347">
        <v>0</v>
      </c>
      <c r="N51" s="346">
        <v>0</v>
      </c>
      <c r="O51" s="348">
        <v>0</v>
      </c>
      <c r="Q51" s="420"/>
    </row>
    <row r="52" spans="2:17" ht="26.4" x14ac:dyDescent="0.3">
      <c r="B52" s="345"/>
      <c r="C52" s="345"/>
      <c r="D52" s="346"/>
      <c r="E52" s="347"/>
      <c r="F52" s="346"/>
      <c r="G52" s="347"/>
      <c r="H52" s="346"/>
      <c r="I52" s="347"/>
      <c r="J52" s="346"/>
      <c r="K52" s="347"/>
      <c r="L52" s="346"/>
      <c r="M52" s="347"/>
      <c r="N52" s="346"/>
      <c r="O52" s="348"/>
      <c r="Q52" s="420"/>
    </row>
    <row r="53" spans="2:17" ht="26.4" x14ac:dyDescent="0.3">
      <c r="B53" s="345"/>
      <c r="C53" s="345"/>
      <c r="D53" s="346"/>
      <c r="E53" s="347"/>
      <c r="F53" s="346"/>
      <c r="G53" s="347"/>
      <c r="H53" s="346"/>
      <c r="I53" s="347"/>
      <c r="J53" s="346"/>
      <c r="K53" s="347"/>
      <c r="L53" s="346"/>
      <c r="M53" s="347"/>
      <c r="N53" s="346"/>
      <c r="O53" s="348"/>
      <c r="Q53" s="420"/>
    </row>
    <row r="54" spans="2:17" s="335" customFormat="1" ht="31.8" x14ac:dyDescent="0.3">
      <c r="B54" s="330" t="s">
        <v>184</v>
      </c>
      <c r="C54" s="331"/>
      <c r="D54" s="332">
        <f>D34+D48</f>
        <v>1557039795.9200001</v>
      </c>
      <c r="E54" s="333">
        <f>E48+E34</f>
        <v>1</v>
      </c>
      <c r="F54" s="332">
        <f>F34+F48</f>
        <v>2301840.2200000007</v>
      </c>
      <c r="G54" s="333">
        <f>G48+G34</f>
        <v>1</v>
      </c>
      <c r="H54" s="332">
        <f>H34+H48</f>
        <v>1236941609.5399997</v>
      </c>
      <c r="I54" s="333">
        <f>I48+I34</f>
        <v>1</v>
      </c>
      <c r="J54" s="332">
        <f>J34+J48</f>
        <v>317796346.16000003</v>
      </c>
      <c r="K54" s="333">
        <f>K48+K34</f>
        <v>0.99999999999999989</v>
      </c>
      <c r="L54" s="332">
        <f>L34+L48</f>
        <v>796252280.01999998</v>
      </c>
      <c r="M54" s="333">
        <f>M48+M34</f>
        <v>1</v>
      </c>
      <c r="N54" s="332">
        <f>N34+N48</f>
        <v>1656782.9699999997</v>
      </c>
      <c r="O54" s="334">
        <f>O34+O48</f>
        <v>3360</v>
      </c>
      <c r="Q54" s="420"/>
    </row>
    <row r="55" spans="2:17" ht="15.6" x14ac:dyDescent="0.3">
      <c r="B55" s="349"/>
      <c r="C55" s="349"/>
      <c r="D55" s="350"/>
      <c r="E55" s="350"/>
      <c r="F55" s="350"/>
      <c r="G55" s="350"/>
      <c r="H55" s="350"/>
      <c r="I55" s="350"/>
      <c r="J55" s="350"/>
      <c r="K55" s="350"/>
      <c r="L55" s="350"/>
      <c r="M55" s="350"/>
      <c r="N55" s="350"/>
      <c r="O55" s="350"/>
    </row>
    <row r="56" spans="2:17" ht="28.2" x14ac:dyDescent="0.3">
      <c r="B56" s="351"/>
      <c r="C56" s="352"/>
      <c r="D56" s="352"/>
      <c r="E56" s="353"/>
      <c r="F56" s="353"/>
      <c r="G56" s="352"/>
      <c r="H56" s="353"/>
      <c r="I56" s="352"/>
      <c r="J56" s="353"/>
      <c r="K56" s="352"/>
      <c r="L56" s="352"/>
      <c r="M56" s="352"/>
      <c r="N56" s="352"/>
      <c r="O56" s="352"/>
    </row>
    <row r="57" spans="2:17" x14ac:dyDescent="0.3">
      <c r="D57" s="354"/>
      <c r="E57" s="354"/>
      <c r="F57" s="354"/>
      <c r="H57" s="354"/>
      <c r="J57" s="354"/>
      <c r="L57" s="354"/>
    </row>
    <row r="58" spans="2:17" x14ac:dyDescent="0.3">
      <c r="D58" s="354"/>
      <c r="E58" s="354"/>
      <c r="F58" s="354"/>
      <c r="H58" s="354"/>
      <c r="J58" s="354"/>
      <c r="L58" s="354"/>
    </row>
    <row r="59" spans="2:17" ht="15.6" x14ac:dyDescent="0.3">
      <c r="B59" s="349"/>
      <c r="C59" s="349"/>
      <c r="D59" s="350"/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</row>
    <row r="60" spans="2:17" ht="28.2" x14ac:dyDescent="0.3">
      <c r="B60" s="351"/>
      <c r="C60" s="352"/>
      <c r="D60" s="353"/>
      <c r="E60" s="353"/>
      <c r="F60" s="353"/>
      <c r="G60" s="352"/>
      <c r="H60" s="353"/>
      <c r="I60" s="352"/>
      <c r="J60" s="353"/>
      <c r="K60" s="352"/>
      <c r="L60" s="353"/>
      <c r="M60" s="352"/>
      <c r="N60" s="352"/>
      <c r="O60" s="352"/>
    </row>
    <row r="61" spans="2:17" x14ac:dyDescent="0.3">
      <c r="D61" s="354"/>
      <c r="E61" s="354"/>
      <c r="F61" s="354"/>
      <c r="H61" s="354"/>
      <c r="J61" s="354"/>
      <c r="L61" s="354"/>
    </row>
    <row r="62" spans="2:17" x14ac:dyDescent="0.3">
      <c r="D62" s="354"/>
      <c r="E62" s="354"/>
      <c r="F62" s="354"/>
      <c r="H62" s="354"/>
      <c r="J62" s="354"/>
      <c r="L62" s="354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7A444-2DA8-4665-B756-B94CB5B581DA}">
  <sheetPr>
    <pageSetUpPr fitToPage="1"/>
  </sheetPr>
  <dimension ref="A1:Q62"/>
  <sheetViews>
    <sheetView showGridLines="0" zoomScale="59" zoomScaleNormal="59" workbookViewId="0"/>
  </sheetViews>
  <sheetFormatPr baseColWidth="10" defaultColWidth="11.44140625" defaultRowHeight="13.2" x14ac:dyDescent="0.3"/>
  <cols>
    <col min="1" max="1" width="4.33203125" style="311" customWidth="1"/>
    <col min="2" max="2" width="5.109375" style="311" customWidth="1"/>
    <col min="3" max="3" width="79.33203125" style="311" customWidth="1"/>
    <col min="4" max="4" width="30.109375" style="311" bestFit="1" customWidth="1"/>
    <col min="5" max="5" width="15.6640625" style="311" bestFit="1" customWidth="1"/>
    <col min="6" max="6" width="22.88671875" style="311" bestFit="1" customWidth="1"/>
    <col min="7" max="7" width="15.44140625" style="311" bestFit="1" customWidth="1"/>
    <col min="8" max="8" width="29.5546875" style="311" bestFit="1" customWidth="1"/>
    <col min="9" max="9" width="15.44140625" style="311" bestFit="1" customWidth="1"/>
    <col min="10" max="10" width="27.109375" style="311" bestFit="1" customWidth="1"/>
    <col min="11" max="11" width="15.44140625" style="311" bestFit="1" customWidth="1"/>
    <col min="12" max="12" width="30.109375" style="311" bestFit="1" customWidth="1"/>
    <col min="13" max="13" width="15.6640625" style="311" bestFit="1" customWidth="1"/>
    <col min="14" max="14" width="22.33203125" style="311" bestFit="1" customWidth="1"/>
    <col min="15" max="15" width="23.44140625" style="311" bestFit="1" customWidth="1"/>
    <col min="16" max="16384" width="11.44140625" style="311"/>
  </cols>
  <sheetData>
    <row r="1" spans="1:17" ht="77.25" customHeight="1" x14ac:dyDescent="0.3">
      <c r="A1" s="311" t="s">
        <v>181</v>
      </c>
      <c r="B1" s="461" t="s">
        <v>472</v>
      </c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310"/>
    </row>
    <row r="2" spans="1:17" x14ac:dyDescent="0.3">
      <c r="C2" s="312"/>
      <c r="I2" s="313"/>
    </row>
    <row r="3" spans="1:17" ht="31.95" customHeight="1" x14ac:dyDescent="0.3">
      <c r="B3" s="463" t="s">
        <v>135</v>
      </c>
      <c r="C3" s="463"/>
      <c r="D3" s="464" t="s">
        <v>136</v>
      </c>
      <c r="E3" s="464" t="s">
        <v>76</v>
      </c>
      <c r="F3" s="464" t="s">
        <v>137</v>
      </c>
      <c r="G3" s="464" t="s">
        <v>76</v>
      </c>
      <c r="H3" s="464" t="s">
        <v>138</v>
      </c>
      <c r="I3" s="464" t="s">
        <v>76</v>
      </c>
      <c r="J3" s="464" t="s">
        <v>139</v>
      </c>
      <c r="K3" s="464" t="s">
        <v>76</v>
      </c>
      <c r="L3" s="464" t="s">
        <v>140</v>
      </c>
      <c r="M3" s="464" t="s">
        <v>76</v>
      </c>
      <c r="N3" s="464" t="s">
        <v>141</v>
      </c>
      <c r="O3" s="464" t="s">
        <v>142</v>
      </c>
    </row>
    <row r="4" spans="1:17" ht="27.6" customHeight="1" x14ac:dyDescent="0.3">
      <c r="B4" s="463"/>
      <c r="C4" s="463"/>
      <c r="D4" s="464"/>
      <c r="E4" s="464"/>
      <c r="F4" s="465"/>
      <c r="G4" s="464"/>
      <c r="H4" s="464"/>
      <c r="I4" s="464"/>
      <c r="J4" s="464"/>
      <c r="K4" s="464"/>
      <c r="L4" s="464" t="s">
        <v>143</v>
      </c>
      <c r="M4" s="464"/>
      <c r="N4" s="464" t="s">
        <v>144</v>
      </c>
      <c r="O4" s="464" t="s">
        <v>145</v>
      </c>
    </row>
    <row r="5" spans="1:17" ht="15.6" customHeight="1" x14ac:dyDescent="0.3">
      <c r="B5" s="463"/>
      <c r="C5" s="463"/>
      <c r="D5" s="464"/>
      <c r="E5" s="464"/>
      <c r="F5" s="465"/>
      <c r="G5" s="464"/>
      <c r="H5" s="464"/>
      <c r="I5" s="464"/>
      <c r="J5" s="464"/>
      <c r="K5" s="464"/>
      <c r="L5" s="464"/>
      <c r="M5" s="464"/>
      <c r="N5" s="464"/>
      <c r="O5" s="464"/>
    </row>
    <row r="6" spans="1:17" s="319" customFormat="1" ht="26.4" x14ac:dyDescent="0.3">
      <c r="B6" s="314">
        <v>1</v>
      </c>
      <c r="C6" s="315" t="s">
        <v>146</v>
      </c>
      <c r="D6" s="316">
        <v>394255513.13</v>
      </c>
      <c r="E6" s="317">
        <f>D6/$D$54</f>
        <v>2.8157917813324551E-2</v>
      </c>
      <c r="F6" s="316">
        <v>4741559.45</v>
      </c>
      <c r="G6" s="317">
        <f>F6/$F$54</f>
        <v>7.4605561878293938E-2</v>
      </c>
      <c r="H6" s="316">
        <v>217445412.55000004</v>
      </c>
      <c r="I6" s="317">
        <f>H6/$H$54</f>
        <v>1.9310831754807779E-2</v>
      </c>
      <c r="J6" s="316">
        <v>172068541.13000003</v>
      </c>
      <c r="K6" s="317">
        <f>J6/$J$54</f>
        <v>6.4258650107871768E-2</v>
      </c>
      <c r="L6" s="316">
        <v>264923267.31999999</v>
      </c>
      <c r="M6" s="317">
        <f>L6/$L$54</f>
        <v>3.5163131611842167E-2</v>
      </c>
      <c r="N6" s="316">
        <v>1099377.29</v>
      </c>
      <c r="O6" s="318">
        <v>2166</v>
      </c>
      <c r="Q6" s="420"/>
    </row>
    <row r="7" spans="1:17" s="319" customFormat="1" ht="26.4" x14ac:dyDescent="0.3">
      <c r="B7" s="320">
        <v>2</v>
      </c>
      <c r="C7" s="321" t="s">
        <v>147</v>
      </c>
      <c r="D7" s="316">
        <v>582910518.45000005</v>
      </c>
      <c r="E7" s="317">
        <f t="shared" ref="E7:E34" si="0">D7/$D$54</f>
        <v>4.1631748762953578E-2</v>
      </c>
      <c r="F7" s="322">
        <v>3892778.1599999992</v>
      </c>
      <c r="G7" s="317">
        <f t="shared" ref="G7:G34" si="1">F7/$F$54</f>
        <v>6.1250503121784365E-2</v>
      </c>
      <c r="H7" s="322">
        <v>242811674.36000016</v>
      </c>
      <c r="I7" s="317">
        <f t="shared" ref="I7:I34" si="2">H7/$H$54</f>
        <v>2.1563551682613487E-2</v>
      </c>
      <c r="J7" s="316">
        <v>336206065.9300009</v>
      </c>
      <c r="K7" s="317">
        <f t="shared" ref="K7:K34" si="3">J7/$J$54</f>
        <v>0.12555547814180501</v>
      </c>
      <c r="L7" s="322">
        <v>481920156.75</v>
      </c>
      <c r="M7" s="317">
        <f t="shared" ref="M7:M34" si="4">L7/$L$54</f>
        <v>6.3965019266243053E-2</v>
      </c>
      <c r="N7" s="322">
        <v>2237311.1799999997</v>
      </c>
      <c r="O7" s="323">
        <v>7061</v>
      </c>
      <c r="Q7" s="420"/>
    </row>
    <row r="8" spans="1:17" s="319" customFormat="1" ht="26.4" x14ac:dyDescent="0.3">
      <c r="B8" s="314">
        <v>3</v>
      </c>
      <c r="C8" s="321" t="s">
        <v>148</v>
      </c>
      <c r="D8" s="316">
        <v>47619092.039999999</v>
      </c>
      <c r="E8" s="317">
        <f t="shared" si="0"/>
        <v>3.4009783892744957E-3</v>
      </c>
      <c r="F8" s="322">
        <v>2060814.18</v>
      </c>
      <c r="G8" s="317">
        <f t="shared" si="1"/>
        <v>3.2425661103048189E-2</v>
      </c>
      <c r="H8" s="322">
        <v>31211128.20000001</v>
      </c>
      <c r="I8" s="317">
        <f t="shared" si="2"/>
        <v>2.7717891974812173E-3</v>
      </c>
      <c r="J8" s="316">
        <v>14347149.659999996</v>
      </c>
      <c r="K8" s="317">
        <f t="shared" si="3"/>
        <v>5.3579141427757106E-3</v>
      </c>
      <c r="L8" s="322">
        <v>45140129.599999994</v>
      </c>
      <c r="M8" s="317">
        <f t="shared" si="4"/>
        <v>5.9914266276323543E-3</v>
      </c>
      <c r="N8" s="322">
        <v>165480.59</v>
      </c>
      <c r="O8" s="323">
        <v>1035</v>
      </c>
      <c r="Q8" s="420"/>
    </row>
    <row r="9" spans="1:17" s="319" customFormat="1" ht="26.4" x14ac:dyDescent="0.3">
      <c r="B9" s="320">
        <v>4</v>
      </c>
      <c r="C9" s="321" t="s">
        <v>149</v>
      </c>
      <c r="D9" s="316">
        <v>6206064.9300000006</v>
      </c>
      <c r="E9" s="317">
        <f t="shared" si="0"/>
        <v>4.4324013342452508E-4</v>
      </c>
      <c r="F9" s="322">
        <v>2161633.63</v>
      </c>
      <c r="G9" s="317">
        <f t="shared" si="1"/>
        <v>3.4011993995175183E-2</v>
      </c>
      <c r="H9" s="322">
        <v>2370548.27</v>
      </c>
      <c r="I9" s="317">
        <f t="shared" si="2"/>
        <v>2.1052299182487694E-4</v>
      </c>
      <c r="J9" s="316">
        <v>1673883.03</v>
      </c>
      <c r="K9" s="317">
        <f t="shared" si="3"/>
        <v>6.251082460506836E-4</v>
      </c>
      <c r="L9" s="322">
        <v>5904572.1100000003</v>
      </c>
      <c r="M9" s="317">
        <f t="shared" si="4"/>
        <v>7.8371087717544704E-4</v>
      </c>
      <c r="N9" s="322">
        <v>43899.31</v>
      </c>
      <c r="O9" s="323">
        <v>91</v>
      </c>
      <c r="Q9" s="420"/>
    </row>
    <row r="10" spans="1:17" s="319" customFormat="1" ht="26.4" x14ac:dyDescent="0.3">
      <c r="B10" s="314">
        <v>5</v>
      </c>
      <c r="C10" s="321" t="s">
        <v>364</v>
      </c>
      <c r="D10" s="316">
        <v>34842834.629999995</v>
      </c>
      <c r="E10" s="317">
        <f>D10/$D$54</f>
        <v>2.4884919581867572E-3</v>
      </c>
      <c r="F10" s="322">
        <v>0</v>
      </c>
      <c r="G10" s="317">
        <f>F10/$F$54</f>
        <v>0</v>
      </c>
      <c r="H10" s="322">
        <v>16476573.659999995</v>
      </c>
      <c r="I10" s="317">
        <f>H10/$H$54</f>
        <v>1.4632469736320373E-3</v>
      </c>
      <c r="J10" s="316">
        <v>18366260.970000003</v>
      </c>
      <c r="K10" s="317">
        <f>J10/$J$54</f>
        <v>6.8588431662789653E-3</v>
      </c>
      <c r="L10" s="322">
        <v>31169433.27</v>
      </c>
      <c r="M10" s="317">
        <f>L10/$L$54</f>
        <v>4.1371031522711406E-3</v>
      </c>
      <c r="N10" s="322">
        <v>523103.88</v>
      </c>
      <c r="O10" s="323">
        <v>350</v>
      </c>
      <c r="Q10" s="420"/>
    </row>
    <row r="11" spans="1:17" s="319" customFormat="1" ht="26.4" x14ac:dyDescent="0.3">
      <c r="B11" s="320">
        <v>6</v>
      </c>
      <c r="C11" s="321" t="s">
        <v>150</v>
      </c>
      <c r="D11" s="316">
        <v>258118736.25</v>
      </c>
      <c r="E11" s="317">
        <f t="shared" si="0"/>
        <v>1.8434963924043216E-2</v>
      </c>
      <c r="F11" s="322">
        <v>19960</v>
      </c>
      <c r="G11" s="317">
        <f t="shared" si="1"/>
        <v>3.1405849294808419E-4</v>
      </c>
      <c r="H11" s="322">
        <v>206479295.04999995</v>
      </c>
      <c r="I11" s="317">
        <f t="shared" si="2"/>
        <v>1.8336955840100859E-2</v>
      </c>
      <c r="J11" s="316">
        <v>51619481.199999996</v>
      </c>
      <c r="K11" s="317">
        <f t="shared" si="3"/>
        <v>1.9277191283179586E-2</v>
      </c>
      <c r="L11" s="322">
        <v>163734907.77000001</v>
      </c>
      <c r="M11" s="317">
        <f t="shared" si="4"/>
        <v>2.1732451700495467E-2</v>
      </c>
      <c r="N11" s="322">
        <v>120588</v>
      </c>
      <c r="O11" s="323">
        <v>373</v>
      </c>
      <c r="Q11" s="420"/>
    </row>
    <row r="12" spans="1:17" s="319" customFormat="1" ht="26.4" x14ac:dyDescent="0.3">
      <c r="B12" s="314">
        <v>7</v>
      </c>
      <c r="C12" s="321" t="s">
        <v>151</v>
      </c>
      <c r="D12" s="316">
        <v>85613159.109999999</v>
      </c>
      <c r="E12" s="317">
        <f t="shared" si="0"/>
        <v>6.1145328795023561E-3</v>
      </c>
      <c r="F12" s="322">
        <v>99298.94</v>
      </c>
      <c r="G12" s="317">
        <f t="shared" si="1"/>
        <v>1.5624085895662443E-3</v>
      </c>
      <c r="H12" s="322">
        <v>55634229.489999987</v>
      </c>
      <c r="I12" s="317">
        <f t="shared" si="2"/>
        <v>4.9407491879954815E-3</v>
      </c>
      <c r="J12" s="316">
        <v>29879630.679999996</v>
      </c>
      <c r="K12" s="317">
        <f t="shared" si="3"/>
        <v>1.1158487894471929E-2</v>
      </c>
      <c r="L12" s="322">
        <v>45493796.619999997</v>
      </c>
      <c r="M12" s="317">
        <f t="shared" si="4"/>
        <v>6.0383686727642624E-3</v>
      </c>
      <c r="N12" s="322">
        <v>671332.14</v>
      </c>
      <c r="O12" s="323">
        <v>1377</v>
      </c>
      <c r="Q12" s="420"/>
    </row>
    <row r="13" spans="1:17" s="319" customFormat="1" ht="26.4" x14ac:dyDescent="0.3">
      <c r="B13" s="320">
        <v>8</v>
      </c>
      <c r="C13" s="321" t="s">
        <v>152</v>
      </c>
      <c r="D13" s="316">
        <v>195714617.15000001</v>
      </c>
      <c r="E13" s="317">
        <f t="shared" si="0"/>
        <v>1.397803181197072E-2</v>
      </c>
      <c r="F13" s="322">
        <v>7243013.6699999981</v>
      </c>
      <c r="G13" s="317">
        <f t="shared" si="1"/>
        <v>0.11396442673359579</v>
      </c>
      <c r="H13" s="322">
        <v>107903129.09</v>
      </c>
      <c r="I13" s="317">
        <f t="shared" si="2"/>
        <v>9.582631094574889E-3</v>
      </c>
      <c r="J13" s="316">
        <v>80568474.389999986</v>
      </c>
      <c r="K13" s="317">
        <f t="shared" si="3"/>
        <v>3.008813448148304E-2</v>
      </c>
      <c r="L13" s="322">
        <v>144333836.27000001</v>
      </c>
      <c r="M13" s="317">
        <f t="shared" si="4"/>
        <v>1.9157357268562353E-2</v>
      </c>
      <c r="N13" s="322">
        <v>276053.48</v>
      </c>
      <c r="O13" s="323">
        <v>1044</v>
      </c>
      <c r="Q13" s="420"/>
    </row>
    <row r="14" spans="1:17" s="319" customFormat="1" ht="26.4" x14ac:dyDescent="0.3">
      <c r="B14" s="314">
        <v>9</v>
      </c>
      <c r="C14" s="321" t="s">
        <v>153</v>
      </c>
      <c r="D14" s="316">
        <v>31145391.75</v>
      </c>
      <c r="E14" s="317">
        <f t="shared" si="0"/>
        <v>2.2244188145851547E-3</v>
      </c>
      <c r="F14" s="322">
        <v>15500</v>
      </c>
      <c r="G14" s="317">
        <f t="shared" si="1"/>
        <v>2.4388309823122773E-4</v>
      </c>
      <c r="H14" s="322">
        <v>30300224.220000003</v>
      </c>
      <c r="I14" s="317">
        <f t="shared" si="2"/>
        <v>2.6908938900278112E-3</v>
      </c>
      <c r="J14" s="316">
        <v>829667.53</v>
      </c>
      <c r="K14" s="317">
        <f t="shared" si="3"/>
        <v>3.0983766797821168E-4</v>
      </c>
      <c r="L14" s="322">
        <v>17812342.289999999</v>
      </c>
      <c r="M14" s="317">
        <f t="shared" si="4"/>
        <v>2.364223205438202E-3</v>
      </c>
      <c r="N14" s="322">
        <v>11182.95</v>
      </c>
      <c r="O14" s="323">
        <v>63</v>
      </c>
      <c r="Q14" s="420"/>
    </row>
    <row r="15" spans="1:17" s="319" customFormat="1" ht="26.4" x14ac:dyDescent="0.3">
      <c r="B15" s="320">
        <v>10</v>
      </c>
      <c r="C15" s="321" t="s">
        <v>154</v>
      </c>
      <c r="D15" s="316">
        <v>112736270.50999999</v>
      </c>
      <c r="E15" s="317">
        <f t="shared" si="0"/>
        <v>8.0516785026024124E-3</v>
      </c>
      <c r="F15" s="322">
        <v>193715.5</v>
      </c>
      <c r="G15" s="317">
        <f t="shared" si="1"/>
        <v>3.047995891316864E-3</v>
      </c>
      <c r="H15" s="322">
        <v>92537429.870000035</v>
      </c>
      <c r="I15" s="317">
        <f t="shared" si="2"/>
        <v>8.2180383494224896E-3</v>
      </c>
      <c r="J15" s="316">
        <v>20005125.140000001</v>
      </c>
      <c r="K15" s="317">
        <f t="shared" si="3"/>
        <v>7.4708736895969588E-3</v>
      </c>
      <c r="L15" s="322">
        <v>41640428.850000001</v>
      </c>
      <c r="M15" s="317">
        <f t="shared" si="4"/>
        <v>5.5269131127598826E-3</v>
      </c>
      <c r="N15" s="322">
        <v>413976.29</v>
      </c>
      <c r="O15" s="323">
        <v>262</v>
      </c>
      <c r="Q15" s="420"/>
    </row>
    <row r="16" spans="1:17" s="319" customFormat="1" ht="26.4" x14ac:dyDescent="0.3">
      <c r="B16" s="314">
        <v>11</v>
      </c>
      <c r="C16" s="321" t="s">
        <v>155</v>
      </c>
      <c r="D16" s="316">
        <v>160142311.98999998</v>
      </c>
      <c r="E16" s="317">
        <f t="shared" si="0"/>
        <v>1.1437440718713122E-2</v>
      </c>
      <c r="F16" s="322">
        <v>302245.15000000002</v>
      </c>
      <c r="G16" s="317">
        <f t="shared" si="1"/>
        <v>4.7556441037007848E-3</v>
      </c>
      <c r="H16" s="322">
        <v>74292842.770000011</v>
      </c>
      <c r="I16" s="317">
        <f t="shared" si="2"/>
        <v>6.5977781296626282E-3</v>
      </c>
      <c r="J16" s="316">
        <v>85547224.069999993</v>
      </c>
      <c r="K16" s="317">
        <f t="shared" si="3"/>
        <v>3.1947438521377755E-2</v>
      </c>
      <c r="L16" s="322">
        <v>135776670.74000001</v>
      </c>
      <c r="M16" s="317">
        <f t="shared" si="4"/>
        <v>1.8021569005041291E-2</v>
      </c>
      <c r="N16" s="322">
        <v>181125.35</v>
      </c>
      <c r="O16" s="323">
        <v>524</v>
      </c>
      <c r="Q16" s="420"/>
    </row>
    <row r="17" spans="2:17" s="319" customFormat="1" ht="26.4" x14ac:dyDescent="0.3">
      <c r="B17" s="320">
        <v>12</v>
      </c>
      <c r="C17" s="321" t="s">
        <v>156</v>
      </c>
      <c r="D17" s="316">
        <v>107573203.48</v>
      </c>
      <c r="E17" s="317">
        <f t="shared" si="0"/>
        <v>7.6829297793664531E-3</v>
      </c>
      <c r="F17" s="322">
        <v>8199587.0999999996</v>
      </c>
      <c r="G17" s="317">
        <f t="shared" si="1"/>
        <v>0.12901552942998759</v>
      </c>
      <c r="H17" s="322">
        <v>58012115.499999963</v>
      </c>
      <c r="I17" s="317">
        <f t="shared" si="2"/>
        <v>5.1519238277946177E-3</v>
      </c>
      <c r="J17" s="316">
        <v>41361500.879999995</v>
      </c>
      <c r="K17" s="317">
        <f t="shared" si="3"/>
        <v>1.5446369194101098E-2</v>
      </c>
      <c r="L17" s="322">
        <v>94996982.539999992</v>
      </c>
      <c r="M17" s="317">
        <f t="shared" si="4"/>
        <v>1.2608901564493555E-2</v>
      </c>
      <c r="N17" s="322">
        <v>768576.16999999993</v>
      </c>
      <c r="O17" s="323">
        <v>1298</v>
      </c>
      <c r="Q17" s="420"/>
    </row>
    <row r="18" spans="2:17" s="319" customFormat="1" ht="26.4" x14ac:dyDescent="0.3">
      <c r="B18" s="314">
        <v>13</v>
      </c>
      <c r="C18" s="321" t="s">
        <v>157</v>
      </c>
      <c r="D18" s="316">
        <v>46150864.630000003</v>
      </c>
      <c r="E18" s="317">
        <f t="shared" si="0"/>
        <v>3.2961168835625434E-3</v>
      </c>
      <c r="F18" s="322">
        <v>142374.20000000001</v>
      </c>
      <c r="G18" s="317">
        <f t="shared" si="1"/>
        <v>2.2401716776898365E-3</v>
      </c>
      <c r="H18" s="322">
        <v>26756825.420000002</v>
      </c>
      <c r="I18" s="317">
        <f t="shared" si="2"/>
        <v>2.3762127143499676E-3</v>
      </c>
      <c r="J18" s="316">
        <v>19251665.009999994</v>
      </c>
      <c r="K18" s="317">
        <f t="shared" si="3"/>
        <v>7.1894955216532741E-3</v>
      </c>
      <c r="L18" s="322">
        <v>42578264.289999999</v>
      </c>
      <c r="M18" s="317">
        <f t="shared" si="4"/>
        <v>5.6513915375527371E-3</v>
      </c>
      <c r="N18" s="322">
        <v>348139.58</v>
      </c>
      <c r="O18" s="323">
        <v>197</v>
      </c>
      <c r="Q18" s="420"/>
    </row>
    <row r="19" spans="2:17" s="319" customFormat="1" ht="26.4" x14ac:dyDescent="0.3">
      <c r="B19" s="320">
        <v>14</v>
      </c>
      <c r="C19" s="321" t="s">
        <v>158</v>
      </c>
      <c r="D19" s="316">
        <v>494902453.50999999</v>
      </c>
      <c r="E19" s="317">
        <f t="shared" si="0"/>
        <v>3.5346170560593408E-2</v>
      </c>
      <c r="F19" s="322">
        <v>229676.56</v>
      </c>
      <c r="G19" s="317">
        <f t="shared" si="1"/>
        <v>3.6138213576703527E-3</v>
      </c>
      <c r="H19" s="322">
        <v>394254178.31000018</v>
      </c>
      <c r="I19" s="317">
        <f t="shared" si="2"/>
        <v>3.5012815477189055E-2</v>
      </c>
      <c r="J19" s="316">
        <v>100418598.64</v>
      </c>
      <c r="K19" s="317">
        <f t="shared" si="3"/>
        <v>3.7501123400909296E-2</v>
      </c>
      <c r="L19" s="322">
        <v>324517086.21000004</v>
      </c>
      <c r="M19" s="317">
        <f t="shared" si="4"/>
        <v>4.3072989126736107E-2</v>
      </c>
      <c r="N19" s="322">
        <v>384303.54000000004</v>
      </c>
      <c r="O19" s="323">
        <v>220</v>
      </c>
      <c r="Q19" s="420"/>
    </row>
    <row r="20" spans="2:17" s="319" customFormat="1" ht="26.4" x14ac:dyDescent="0.3">
      <c r="B20" s="314">
        <v>15</v>
      </c>
      <c r="C20" s="321" t="s">
        <v>159</v>
      </c>
      <c r="D20" s="316">
        <v>166427781.98000002</v>
      </c>
      <c r="E20" s="317">
        <f t="shared" si="0"/>
        <v>1.1886351999601617E-2</v>
      </c>
      <c r="F20" s="322">
        <v>269908.15999999997</v>
      </c>
      <c r="G20" s="317">
        <f t="shared" si="1"/>
        <v>4.2468411805606397E-3</v>
      </c>
      <c r="H20" s="322">
        <v>160498778.4300001</v>
      </c>
      <c r="I20" s="317">
        <f t="shared" si="2"/>
        <v>1.4253530901238152E-2</v>
      </c>
      <c r="J20" s="316">
        <v>5659095.3900000006</v>
      </c>
      <c r="K20" s="317">
        <f t="shared" si="3"/>
        <v>2.1133777749550455E-3</v>
      </c>
      <c r="L20" s="322">
        <v>144786394.34</v>
      </c>
      <c r="M20" s="317">
        <f t="shared" si="4"/>
        <v>1.9217425072868079E-2</v>
      </c>
      <c r="N20" s="322">
        <v>103542.28</v>
      </c>
      <c r="O20" s="323">
        <v>1354</v>
      </c>
      <c r="Q20" s="420"/>
    </row>
    <row r="21" spans="2:17" s="319" customFormat="1" ht="26.4" x14ac:dyDescent="0.3">
      <c r="B21" s="320">
        <v>16</v>
      </c>
      <c r="C21" s="321" t="s">
        <v>160</v>
      </c>
      <c r="D21" s="316">
        <v>20498915.93</v>
      </c>
      <c r="E21" s="317">
        <f t="shared" si="0"/>
        <v>1.4640424059938607E-3</v>
      </c>
      <c r="F21" s="322">
        <v>4804.3</v>
      </c>
      <c r="G21" s="317">
        <f t="shared" si="1"/>
        <v>7.5592746376276611E-5</v>
      </c>
      <c r="H21" s="322">
        <v>1025365.9599999998</v>
      </c>
      <c r="I21" s="317">
        <f t="shared" si="2"/>
        <v>9.106041515644271E-5</v>
      </c>
      <c r="J21" s="316">
        <v>19468745.669999983</v>
      </c>
      <c r="K21" s="317">
        <f t="shared" si="3"/>
        <v>7.2705638568906035E-3</v>
      </c>
      <c r="L21" s="322">
        <v>20465696.039999999</v>
      </c>
      <c r="M21" s="317">
        <f t="shared" si="4"/>
        <v>2.7164015100011149E-3</v>
      </c>
      <c r="N21" s="322">
        <v>455663.36000000004</v>
      </c>
      <c r="O21" s="323">
        <v>452</v>
      </c>
      <c r="Q21" s="420"/>
    </row>
    <row r="22" spans="2:17" s="319" customFormat="1" ht="26.4" x14ac:dyDescent="0.3">
      <c r="B22" s="314">
        <v>17</v>
      </c>
      <c r="C22" s="321" t="s">
        <v>161</v>
      </c>
      <c r="D22" s="316">
        <v>172728923.24000001</v>
      </c>
      <c r="E22" s="317">
        <f t="shared" si="0"/>
        <v>1.2336382530108679E-2</v>
      </c>
      <c r="F22" s="322">
        <v>781527.38</v>
      </c>
      <c r="G22" s="317">
        <f t="shared" si="1"/>
        <v>1.2296859276576389E-2</v>
      </c>
      <c r="H22" s="322">
        <v>149448238.92999995</v>
      </c>
      <c r="I22" s="317">
        <f t="shared" si="2"/>
        <v>1.3272157661021867E-2</v>
      </c>
      <c r="J22" s="316">
        <v>22499156.929999996</v>
      </c>
      <c r="K22" s="317">
        <f t="shared" si="3"/>
        <v>8.4022648381418749E-3</v>
      </c>
      <c r="L22" s="322">
        <v>93767085.449999988</v>
      </c>
      <c r="M22" s="317">
        <f t="shared" si="4"/>
        <v>1.2445657944247644E-2</v>
      </c>
      <c r="N22" s="322">
        <v>357158.56</v>
      </c>
      <c r="O22" s="323">
        <v>771</v>
      </c>
      <c r="Q22" s="420"/>
    </row>
    <row r="23" spans="2:17" s="319" customFormat="1" ht="26.4" x14ac:dyDescent="0.3">
      <c r="B23" s="320">
        <v>18</v>
      </c>
      <c r="C23" s="321" t="s">
        <v>162</v>
      </c>
      <c r="D23" s="316">
        <v>42965721.940000005</v>
      </c>
      <c r="E23" s="317">
        <f t="shared" si="0"/>
        <v>3.0686324652047501E-3</v>
      </c>
      <c r="F23" s="322">
        <v>675469.8</v>
      </c>
      <c r="G23" s="317">
        <f t="shared" si="1"/>
        <v>1.0628107586169533E-2</v>
      </c>
      <c r="H23" s="322">
        <v>27240995.48999998</v>
      </c>
      <c r="I23" s="317">
        <f t="shared" si="2"/>
        <v>2.4192107553425921E-3</v>
      </c>
      <c r="J23" s="316">
        <v>15049256.649999997</v>
      </c>
      <c r="K23" s="317">
        <f t="shared" si="3"/>
        <v>5.620114584020894E-3</v>
      </c>
      <c r="L23" s="322">
        <v>30467735.41</v>
      </c>
      <c r="M23" s="317">
        <f t="shared" si="4"/>
        <v>4.0439671493351492E-3</v>
      </c>
      <c r="N23" s="322">
        <v>223954.47</v>
      </c>
      <c r="O23" s="323">
        <v>1000</v>
      </c>
      <c r="Q23" s="420"/>
    </row>
    <row r="24" spans="2:17" s="319" customFormat="1" ht="26.4" x14ac:dyDescent="0.3">
      <c r="B24" s="314">
        <v>19</v>
      </c>
      <c r="C24" s="321" t="s">
        <v>163</v>
      </c>
      <c r="D24" s="316">
        <v>1135739754.53</v>
      </c>
      <c r="E24" s="317">
        <f t="shared" si="0"/>
        <v>8.1115077913536185E-2</v>
      </c>
      <c r="F24" s="322">
        <v>711476.63</v>
      </c>
      <c r="G24" s="317">
        <f t="shared" si="1"/>
        <v>1.1194653215710507E-2</v>
      </c>
      <c r="H24" s="322">
        <v>976314944.74000013</v>
      </c>
      <c r="I24" s="317">
        <f t="shared" si="2"/>
        <v>8.6704306227860198E-2</v>
      </c>
      <c r="J24" s="316">
        <v>158713333.15999997</v>
      </c>
      <c r="K24" s="317">
        <f t="shared" si="3"/>
        <v>5.9271174591276773E-2</v>
      </c>
      <c r="L24" s="322">
        <v>627206141.45000005</v>
      </c>
      <c r="M24" s="317">
        <f t="shared" si="4"/>
        <v>8.3248754715539747E-2</v>
      </c>
      <c r="N24" s="322">
        <v>430636.12</v>
      </c>
      <c r="O24" s="323">
        <v>632</v>
      </c>
      <c r="Q24" s="420"/>
    </row>
    <row r="25" spans="2:17" s="319" customFormat="1" ht="26.4" x14ac:dyDescent="0.3">
      <c r="B25" s="320">
        <v>20</v>
      </c>
      <c r="C25" s="321" t="s">
        <v>164</v>
      </c>
      <c r="D25" s="316">
        <v>457683298.71999997</v>
      </c>
      <c r="E25" s="317">
        <f t="shared" si="0"/>
        <v>3.2687960677013017E-2</v>
      </c>
      <c r="F25" s="322">
        <v>1555960.6300000004</v>
      </c>
      <c r="G25" s="317">
        <f t="shared" si="1"/>
        <v>2.4482096720658906E-2</v>
      </c>
      <c r="H25" s="322">
        <v>328713883.56000012</v>
      </c>
      <c r="I25" s="317">
        <f t="shared" si="2"/>
        <v>2.9192331199155649E-2</v>
      </c>
      <c r="J25" s="316">
        <v>127413454.52999997</v>
      </c>
      <c r="K25" s="317">
        <f t="shared" si="3"/>
        <v>4.758229796051329E-2</v>
      </c>
      <c r="L25" s="322">
        <v>337006853.31999999</v>
      </c>
      <c r="M25" s="317">
        <f t="shared" si="4"/>
        <v>4.4730749613887663E-2</v>
      </c>
      <c r="N25" s="322">
        <v>869381.99</v>
      </c>
      <c r="O25" s="323">
        <v>4477</v>
      </c>
      <c r="Q25" s="420"/>
    </row>
    <row r="26" spans="2:17" s="319" customFormat="1" ht="26.4" x14ac:dyDescent="0.3">
      <c r="B26" s="314">
        <v>21</v>
      </c>
      <c r="C26" s="321" t="s">
        <v>165</v>
      </c>
      <c r="D26" s="316">
        <v>9550628.3900000006</v>
      </c>
      <c r="E26" s="317">
        <f t="shared" si="0"/>
        <v>6.8211045962608978E-4</v>
      </c>
      <c r="F26" s="322">
        <v>129037.59999999999</v>
      </c>
      <c r="G26" s="317">
        <f t="shared" si="1"/>
        <v>2.0303283662143142E-3</v>
      </c>
      <c r="H26" s="322">
        <v>6875366.709999999</v>
      </c>
      <c r="I26" s="317">
        <f t="shared" si="2"/>
        <v>6.1058565564765354E-4</v>
      </c>
      <c r="J26" s="316">
        <v>2546224.0800000005</v>
      </c>
      <c r="K26" s="317">
        <f t="shared" si="3"/>
        <v>9.5088225412071699E-4</v>
      </c>
      <c r="L26" s="322">
        <v>6094710.6600000001</v>
      </c>
      <c r="M26" s="317">
        <f t="shared" si="4"/>
        <v>8.0894787098791945E-4</v>
      </c>
      <c r="N26" s="322">
        <v>45267.729999999996</v>
      </c>
      <c r="O26" s="323">
        <v>272</v>
      </c>
      <c r="Q26" s="420"/>
    </row>
    <row r="27" spans="2:17" s="319" customFormat="1" ht="26.4" x14ac:dyDescent="0.3">
      <c r="B27" s="320">
        <v>22</v>
      </c>
      <c r="C27" s="321" t="s">
        <v>166</v>
      </c>
      <c r="D27" s="316">
        <v>398363755.22000003</v>
      </c>
      <c r="E27" s="317">
        <f t="shared" si="0"/>
        <v>2.845133043350348E-2</v>
      </c>
      <c r="F27" s="322">
        <v>411319.35</v>
      </c>
      <c r="G27" s="317">
        <f t="shared" si="1"/>
        <v>6.4718604800293377E-3</v>
      </c>
      <c r="H27" s="322">
        <v>301500702.14000005</v>
      </c>
      <c r="I27" s="317">
        <f t="shared" si="2"/>
        <v>2.6775590548010181E-2</v>
      </c>
      <c r="J27" s="316">
        <v>96451733.730000049</v>
      </c>
      <c r="K27" s="317">
        <f t="shared" si="3"/>
        <v>3.6019705690252375E-2</v>
      </c>
      <c r="L27" s="322">
        <v>274815027.19</v>
      </c>
      <c r="M27" s="317">
        <f t="shared" si="4"/>
        <v>3.6476059908779605E-2</v>
      </c>
      <c r="N27" s="322">
        <v>115781.82999999999</v>
      </c>
      <c r="O27" s="323">
        <v>625</v>
      </c>
      <c r="Q27" s="420"/>
    </row>
    <row r="28" spans="2:17" s="319" customFormat="1" ht="26.4" x14ac:dyDescent="0.3">
      <c r="B28" s="314">
        <v>23</v>
      </c>
      <c r="C28" s="321" t="s">
        <v>167</v>
      </c>
      <c r="D28" s="316">
        <v>77694536.530000001</v>
      </c>
      <c r="E28" s="317">
        <f t="shared" si="0"/>
        <v>5.5489810574562964E-3</v>
      </c>
      <c r="F28" s="322">
        <v>4777084.3800000036</v>
      </c>
      <c r="G28" s="317">
        <f t="shared" si="1"/>
        <v>7.5164525103638996E-2</v>
      </c>
      <c r="H28" s="322">
        <v>10085889.470000003</v>
      </c>
      <c r="I28" s="317">
        <f t="shared" si="2"/>
        <v>8.95704868494166E-4</v>
      </c>
      <c r="J28" s="316">
        <v>62831562.67999997</v>
      </c>
      <c r="K28" s="317">
        <f t="shared" si="3"/>
        <v>2.3464320528727965E-2</v>
      </c>
      <c r="L28" s="322">
        <v>77347732.290000007</v>
      </c>
      <c r="M28" s="317">
        <f t="shared" si="4"/>
        <v>1.0266325483241079E-2</v>
      </c>
      <c r="N28" s="322">
        <v>841257.39</v>
      </c>
      <c r="O28" s="323">
        <v>4487</v>
      </c>
      <c r="Q28" s="420"/>
    </row>
    <row r="29" spans="2:17" s="319" customFormat="1" ht="26.4" x14ac:dyDescent="0.3">
      <c r="B29" s="320">
        <v>24</v>
      </c>
      <c r="C29" s="321" t="s">
        <v>168</v>
      </c>
      <c r="D29" s="316">
        <v>3925222460.4300003</v>
      </c>
      <c r="E29" s="317">
        <f t="shared" si="0"/>
        <v>0.28034127046781249</v>
      </c>
      <c r="F29" s="322">
        <v>4604327.51</v>
      </c>
      <c r="G29" s="317">
        <f t="shared" si="1"/>
        <v>7.2446300542585426E-2</v>
      </c>
      <c r="H29" s="322">
        <v>3288870225.7400002</v>
      </c>
      <c r="I29" s="317">
        <f t="shared" si="2"/>
        <v>0.29207707280583795</v>
      </c>
      <c r="J29" s="316">
        <v>631747907.18000019</v>
      </c>
      <c r="K29" s="317">
        <f t="shared" si="3"/>
        <v>0.23592498348195809</v>
      </c>
      <c r="L29" s="322">
        <v>1848686126.5999999</v>
      </c>
      <c r="M29" s="317">
        <f t="shared" si="4"/>
        <v>0.2453751768813211</v>
      </c>
      <c r="N29" s="322">
        <v>2172941.86</v>
      </c>
      <c r="O29" s="323">
        <v>3832</v>
      </c>
      <c r="Q29" s="420"/>
    </row>
    <row r="30" spans="2:17" s="319" customFormat="1" ht="26.4" x14ac:dyDescent="0.3">
      <c r="B30" s="314">
        <v>25</v>
      </c>
      <c r="C30" s="321" t="s">
        <v>169</v>
      </c>
      <c r="D30" s="316">
        <v>307822062.75999999</v>
      </c>
      <c r="E30" s="317">
        <f t="shared" si="0"/>
        <v>2.1984799338661595E-2</v>
      </c>
      <c r="F30" s="322">
        <v>20157950.840000004</v>
      </c>
      <c r="G30" s="317">
        <f t="shared" si="1"/>
        <v>0.31717312934528902</v>
      </c>
      <c r="H30" s="322">
        <v>146742538.80999988</v>
      </c>
      <c r="I30" s="317">
        <f t="shared" si="2"/>
        <v>1.3031870596863776E-2</v>
      </c>
      <c r="J30" s="316">
        <v>140921573.10999992</v>
      </c>
      <c r="K30" s="317">
        <f t="shared" si="3"/>
        <v>5.2626877636423153E-2</v>
      </c>
      <c r="L30" s="322">
        <v>231598842.95999998</v>
      </c>
      <c r="M30" s="317">
        <f t="shared" si="4"/>
        <v>3.073999757943513E-2</v>
      </c>
      <c r="N30" s="322">
        <v>2620556.42</v>
      </c>
      <c r="O30" s="323">
        <v>1683</v>
      </c>
      <c r="Q30" s="420"/>
    </row>
    <row r="31" spans="2:17" s="319" customFormat="1" ht="26.4" x14ac:dyDescent="0.3">
      <c r="B31" s="320">
        <v>26</v>
      </c>
      <c r="C31" s="321" t="s">
        <v>170</v>
      </c>
      <c r="D31" s="316">
        <v>1134145.6000000001</v>
      </c>
      <c r="E31" s="317">
        <f t="shared" si="0"/>
        <v>8.1001222632525377E-5</v>
      </c>
      <c r="F31" s="322">
        <v>119811.33</v>
      </c>
      <c r="G31" s="317">
        <f t="shared" si="1"/>
        <v>1.8851586041034865E-3</v>
      </c>
      <c r="H31" s="322">
        <v>894584.55999999994</v>
      </c>
      <c r="I31" s="317">
        <f t="shared" si="2"/>
        <v>7.9446016938326729E-5</v>
      </c>
      <c r="J31" s="316">
        <v>119749.70999999999</v>
      </c>
      <c r="K31" s="317">
        <f t="shared" si="3"/>
        <v>4.4720288001950771E-5</v>
      </c>
      <c r="L31" s="322">
        <v>768162.11</v>
      </c>
      <c r="M31" s="317">
        <f t="shared" si="4"/>
        <v>1.0195776930583411E-4</v>
      </c>
      <c r="N31" s="322">
        <v>5894.4800000000005</v>
      </c>
      <c r="O31" s="323">
        <v>34</v>
      </c>
      <c r="Q31" s="420"/>
    </row>
    <row r="32" spans="2:17" s="319" customFormat="1" ht="26.4" x14ac:dyDescent="0.3">
      <c r="B32" s="314">
        <v>27</v>
      </c>
      <c r="C32" s="315" t="s">
        <v>171</v>
      </c>
      <c r="D32" s="316">
        <v>23533466.600000001</v>
      </c>
      <c r="E32" s="317">
        <f t="shared" si="0"/>
        <v>1.6807714700667181E-3</v>
      </c>
      <c r="F32" s="316">
        <v>54205.29</v>
      </c>
      <c r="G32" s="317">
        <f t="shared" si="1"/>
        <v>8.5288735907885073E-4</v>
      </c>
      <c r="H32" s="316">
        <v>18297233.640000001</v>
      </c>
      <c r="I32" s="317">
        <f t="shared" si="2"/>
        <v>1.6249356390501102E-3</v>
      </c>
      <c r="J32" s="316">
        <v>5182027.67</v>
      </c>
      <c r="K32" s="317">
        <f t="shared" si="3"/>
        <v>1.9352177958216175E-3</v>
      </c>
      <c r="L32" s="322">
        <v>17960513.91</v>
      </c>
      <c r="M32" s="317">
        <f t="shared" si="4"/>
        <v>2.3838899498050022E-3</v>
      </c>
      <c r="N32" s="316">
        <v>26640.87</v>
      </c>
      <c r="O32" s="318">
        <v>109</v>
      </c>
      <c r="Q32" s="420"/>
    </row>
    <row r="33" spans="2:17" s="319" customFormat="1" ht="20.25" customHeight="1" x14ac:dyDescent="0.3">
      <c r="B33" s="324"/>
      <c r="C33" s="325"/>
      <c r="D33" s="326"/>
      <c r="E33" s="327"/>
      <c r="F33" s="326"/>
      <c r="G33" s="327"/>
      <c r="H33" s="326"/>
      <c r="I33" s="327"/>
      <c r="J33" s="326"/>
      <c r="K33" s="327"/>
      <c r="L33" s="326"/>
      <c r="M33" s="327"/>
      <c r="N33" s="328"/>
      <c r="O33" s="329"/>
      <c r="Q33" s="420"/>
    </row>
    <row r="34" spans="2:17" s="335" customFormat="1" ht="31.8" x14ac:dyDescent="0.3">
      <c r="B34" s="330" t="s">
        <v>172</v>
      </c>
      <c r="C34" s="331"/>
      <c r="D34" s="332">
        <f>SUM(D6:D33)</f>
        <v>9297296483.4300022</v>
      </c>
      <c r="E34" s="333">
        <f t="shared" si="0"/>
        <v>0.66401737337332067</v>
      </c>
      <c r="F34" s="332">
        <f>SUM(F6:F32)</f>
        <v>63555039.739999995</v>
      </c>
      <c r="G34" s="333">
        <f t="shared" si="1"/>
        <v>1</v>
      </c>
      <c r="H34" s="332">
        <f>SUM(H6:H32)</f>
        <v>6972994354.9400005</v>
      </c>
      <c r="I34" s="333">
        <f t="shared" si="2"/>
        <v>0.61925574440209419</v>
      </c>
      <c r="J34" s="332">
        <f>SUM(J6:J32)</f>
        <v>2260747088.750001</v>
      </c>
      <c r="K34" s="333">
        <f t="shared" si="3"/>
        <v>0.8442714467406377</v>
      </c>
      <c r="L34" s="332">
        <f>SUM(L6:L32)</f>
        <v>5550912896.3599987</v>
      </c>
      <c r="M34" s="333">
        <f t="shared" si="4"/>
        <v>0.73676986817776291</v>
      </c>
      <c r="N34" s="332">
        <f>SUM(N6:N32)</f>
        <v>15513127.109999999</v>
      </c>
      <c r="O34" s="334">
        <f>SUM(O6:O33)</f>
        <v>35789</v>
      </c>
      <c r="Q34" s="420"/>
    </row>
    <row r="35" spans="2:17" ht="26.4" x14ac:dyDescent="0.3">
      <c r="B35" s="336"/>
      <c r="C35" s="336"/>
      <c r="D35" s="337"/>
      <c r="E35" s="338"/>
      <c r="F35" s="337"/>
      <c r="G35" s="338"/>
      <c r="H35" s="337"/>
      <c r="I35" s="338"/>
      <c r="J35" s="337"/>
      <c r="K35" s="338"/>
      <c r="L35" s="337"/>
      <c r="M35" s="338"/>
      <c r="N35" s="339"/>
      <c r="O35" s="340"/>
      <c r="Q35" s="420"/>
    </row>
    <row r="36" spans="2:17" ht="26.4" customHeight="1" x14ac:dyDescent="0.3">
      <c r="B36" s="463" t="s">
        <v>173</v>
      </c>
      <c r="C36" s="463"/>
      <c r="D36" s="464" t="s">
        <v>136</v>
      </c>
      <c r="E36" s="464" t="s">
        <v>76</v>
      </c>
      <c r="F36" s="464" t="s">
        <v>137</v>
      </c>
      <c r="G36" s="464" t="s">
        <v>76</v>
      </c>
      <c r="H36" s="464" t="s">
        <v>138</v>
      </c>
      <c r="I36" s="464" t="s">
        <v>76</v>
      </c>
      <c r="J36" s="464" t="s">
        <v>139</v>
      </c>
      <c r="K36" s="464" t="s">
        <v>76</v>
      </c>
      <c r="L36" s="464" t="s">
        <v>140</v>
      </c>
      <c r="M36" s="464" t="s">
        <v>76</v>
      </c>
      <c r="N36" s="464" t="s">
        <v>141</v>
      </c>
      <c r="O36" s="464" t="s">
        <v>142</v>
      </c>
      <c r="Q36" s="420"/>
    </row>
    <row r="37" spans="2:17" ht="76.95" customHeight="1" x14ac:dyDescent="0.3">
      <c r="B37" s="463"/>
      <c r="C37" s="463"/>
      <c r="D37" s="464"/>
      <c r="E37" s="464"/>
      <c r="F37" s="465"/>
      <c r="G37" s="464"/>
      <c r="H37" s="464"/>
      <c r="I37" s="464"/>
      <c r="J37" s="464"/>
      <c r="K37" s="464"/>
      <c r="L37" s="464" t="s">
        <v>143</v>
      </c>
      <c r="M37" s="464"/>
      <c r="N37" s="464" t="s">
        <v>144</v>
      </c>
      <c r="O37" s="464" t="s">
        <v>145</v>
      </c>
      <c r="Q37" s="420"/>
    </row>
    <row r="38" spans="2:17" ht="15.6" customHeight="1" x14ac:dyDescent="0.3">
      <c r="B38" s="463"/>
      <c r="C38" s="463"/>
      <c r="D38" s="464"/>
      <c r="E38" s="464"/>
      <c r="F38" s="465"/>
      <c r="G38" s="464"/>
      <c r="H38" s="464"/>
      <c r="I38" s="464"/>
      <c r="J38" s="464"/>
      <c r="K38" s="464"/>
      <c r="L38" s="464"/>
      <c r="M38" s="464"/>
      <c r="N38" s="464"/>
      <c r="O38" s="464"/>
      <c r="Q38" s="420"/>
    </row>
    <row r="39" spans="2:17" s="319" customFormat="1" ht="26.4" x14ac:dyDescent="0.3">
      <c r="B39" s="314">
        <v>1</v>
      </c>
      <c r="C39" s="315" t="s">
        <v>174</v>
      </c>
      <c r="D39" s="316">
        <v>0</v>
      </c>
      <c r="E39" s="317">
        <f t="shared" ref="E39:E46" si="5">D39/$D$54</f>
        <v>0</v>
      </c>
      <c r="F39" s="316">
        <v>0</v>
      </c>
      <c r="G39" s="317">
        <f t="shared" ref="G39:G46" si="6">F39/$F$54</f>
        <v>0</v>
      </c>
      <c r="H39" s="316">
        <v>0</v>
      </c>
      <c r="I39" s="317">
        <f t="shared" ref="I39:I46" si="7">H39/$H$54</f>
        <v>0</v>
      </c>
      <c r="J39" s="316">
        <v>0</v>
      </c>
      <c r="K39" s="317">
        <f t="shared" ref="K39:K46" si="8">J39/$J$54</f>
        <v>0</v>
      </c>
      <c r="L39" s="316">
        <v>0</v>
      </c>
      <c r="M39" s="317">
        <f t="shared" ref="M39:M46" si="9">L39/$L$54</f>
        <v>0</v>
      </c>
      <c r="N39" s="316">
        <v>0</v>
      </c>
      <c r="O39" s="318">
        <v>0</v>
      </c>
      <c r="Q39" s="420"/>
    </row>
    <row r="40" spans="2:17" s="319" customFormat="1" ht="26.4" x14ac:dyDescent="0.3">
      <c r="B40" s="314">
        <v>2</v>
      </c>
      <c r="C40" s="315" t="s">
        <v>175</v>
      </c>
      <c r="D40" s="316">
        <v>243757500</v>
      </c>
      <c r="E40" s="317">
        <f t="shared" si="5"/>
        <v>1.7409277544124673E-2</v>
      </c>
      <c r="F40" s="316">
        <v>0</v>
      </c>
      <c r="G40" s="317">
        <f t="shared" si="6"/>
        <v>0</v>
      </c>
      <c r="H40" s="316">
        <v>227007500</v>
      </c>
      <c r="I40" s="317">
        <f t="shared" si="7"/>
        <v>2.0160018959110144E-2</v>
      </c>
      <c r="J40" s="316">
        <v>16750000</v>
      </c>
      <c r="K40" s="317">
        <f t="shared" si="8"/>
        <v>6.2552537624740419E-3</v>
      </c>
      <c r="L40" s="316">
        <v>99944506.769999996</v>
      </c>
      <c r="M40" s="317">
        <f t="shared" si="9"/>
        <v>1.3265583959408042E-2</v>
      </c>
      <c r="N40" s="316">
        <v>0</v>
      </c>
      <c r="O40" s="318">
        <v>85</v>
      </c>
      <c r="Q40" s="420"/>
    </row>
    <row r="41" spans="2:17" s="319" customFormat="1" ht="26.4" x14ac:dyDescent="0.3">
      <c r="B41" s="320">
        <v>3</v>
      </c>
      <c r="C41" s="321" t="s">
        <v>176</v>
      </c>
      <c r="D41" s="316">
        <v>523792000</v>
      </c>
      <c r="E41" s="317">
        <f t="shared" si="5"/>
        <v>3.7409475824916771E-2</v>
      </c>
      <c r="F41" s="316">
        <v>0</v>
      </c>
      <c r="G41" s="317">
        <f t="shared" si="6"/>
        <v>0</v>
      </c>
      <c r="H41" s="322">
        <v>523792000</v>
      </c>
      <c r="I41" s="317">
        <f t="shared" si="7"/>
        <v>4.6516774338425909E-2</v>
      </c>
      <c r="J41" s="322">
        <v>0</v>
      </c>
      <c r="K41" s="317">
        <f t="shared" si="8"/>
        <v>0</v>
      </c>
      <c r="L41" s="322">
        <v>177433589.03999999</v>
      </c>
      <c r="M41" s="317">
        <f t="shared" si="9"/>
        <v>2.3550670754180384E-2</v>
      </c>
      <c r="N41" s="322">
        <v>0</v>
      </c>
      <c r="O41" s="323">
        <v>212</v>
      </c>
      <c r="Q41" s="420"/>
    </row>
    <row r="42" spans="2:17" s="319" customFormat="1" ht="26.4" x14ac:dyDescent="0.3">
      <c r="B42" s="314">
        <v>4</v>
      </c>
      <c r="C42" s="321" t="s">
        <v>177</v>
      </c>
      <c r="D42" s="316">
        <v>114958737.98</v>
      </c>
      <c r="E42" s="317">
        <f t="shared" si="5"/>
        <v>8.2104081950960528E-3</v>
      </c>
      <c r="F42" s="316">
        <v>0</v>
      </c>
      <c r="G42" s="317">
        <f t="shared" si="6"/>
        <v>0</v>
      </c>
      <c r="H42" s="322">
        <v>95150190.319999993</v>
      </c>
      <c r="I42" s="317">
        <f t="shared" si="7"/>
        <v>8.4500716532014946E-3</v>
      </c>
      <c r="J42" s="322">
        <v>19808547.659999996</v>
      </c>
      <c r="K42" s="317">
        <f t="shared" si="8"/>
        <v>7.3974622256335141E-3</v>
      </c>
      <c r="L42" s="322">
        <v>46702560.119999997</v>
      </c>
      <c r="M42" s="317">
        <f t="shared" si="9"/>
        <v>6.1988072422718274E-3</v>
      </c>
      <c r="N42" s="322">
        <v>0</v>
      </c>
      <c r="O42" s="323">
        <v>544</v>
      </c>
      <c r="Q42" s="420"/>
    </row>
    <row r="43" spans="2:17" s="319" customFormat="1" ht="26.4" x14ac:dyDescent="0.3">
      <c r="B43" s="320">
        <v>5</v>
      </c>
      <c r="C43" s="321" t="s">
        <v>178</v>
      </c>
      <c r="D43" s="316">
        <v>1409374129.1700001</v>
      </c>
      <c r="E43" s="317">
        <f t="shared" si="5"/>
        <v>0.10065817617193132</v>
      </c>
      <c r="F43" s="316">
        <v>0</v>
      </c>
      <c r="G43" s="317">
        <f t="shared" si="6"/>
        <v>0</v>
      </c>
      <c r="H43" s="322">
        <v>1409019129.1700001</v>
      </c>
      <c r="I43" s="317">
        <f t="shared" si="7"/>
        <v>0.1251317791606712</v>
      </c>
      <c r="J43" s="322">
        <v>355000</v>
      </c>
      <c r="K43" s="317">
        <f t="shared" si="8"/>
        <v>1.3257403496586776E-4</v>
      </c>
      <c r="L43" s="322">
        <v>578303650.62</v>
      </c>
      <c r="M43" s="317">
        <f t="shared" si="9"/>
        <v>7.6757951780042438E-2</v>
      </c>
      <c r="N43" s="322">
        <v>0</v>
      </c>
      <c r="O43" s="323">
        <v>172</v>
      </c>
      <c r="Q43" s="420"/>
    </row>
    <row r="44" spans="2:17" s="319" customFormat="1" ht="26.4" x14ac:dyDescent="0.3">
      <c r="B44" s="314">
        <v>6</v>
      </c>
      <c r="C44" s="321" t="s">
        <v>179</v>
      </c>
      <c r="D44" s="316">
        <v>203400000</v>
      </c>
      <c r="E44" s="317">
        <f t="shared" si="5"/>
        <v>1.4526925540649861E-2</v>
      </c>
      <c r="F44" s="316">
        <v>0</v>
      </c>
      <c r="G44" s="317">
        <f t="shared" si="6"/>
        <v>0</v>
      </c>
      <c r="H44" s="322">
        <v>203400000</v>
      </c>
      <c r="I44" s="317">
        <f t="shared" si="7"/>
        <v>1.8063490661246889E-2</v>
      </c>
      <c r="J44" s="322">
        <v>0</v>
      </c>
      <c r="K44" s="317">
        <f t="shared" si="8"/>
        <v>0</v>
      </c>
      <c r="L44" s="322">
        <v>104587671.24000001</v>
      </c>
      <c r="M44" s="317">
        <f t="shared" si="9"/>
        <v>1.3881868836933837E-2</v>
      </c>
      <c r="N44" s="322">
        <v>0</v>
      </c>
      <c r="O44" s="323">
        <v>96</v>
      </c>
      <c r="Q44" s="420"/>
    </row>
    <row r="45" spans="2:17" s="319" customFormat="1" ht="26.4" x14ac:dyDescent="0.3">
      <c r="B45" s="314">
        <v>6</v>
      </c>
      <c r="C45" s="321" t="s">
        <v>232</v>
      </c>
      <c r="D45" s="316">
        <v>118764993.28</v>
      </c>
      <c r="E45" s="317">
        <f t="shared" si="5"/>
        <v>8.4822527739151481E-3</v>
      </c>
      <c r="F45" s="316">
        <v>0</v>
      </c>
      <c r="G45" s="317">
        <f t="shared" si="6"/>
        <v>0</v>
      </c>
      <c r="H45" s="322">
        <v>74770036.620000005</v>
      </c>
      <c r="I45" s="317">
        <f t="shared" si="7"/>
        <v>6.6401566284486624E-3</v>
      </c>
      <c r="J45" s="322">
        <v>43994956.659999996</v>
      </c>
      <c r="K45" s="317">
        <f t="shared" si="8"/>
        <v>1.6429827950886412E-2</v>
      </c>
      <c r="L45" s="322">
        <v>117506745.86</v>
      </c>
      <c r="M45" s="317">
        <f t="shared" si="9"/>
        <v>1.559661109329274E-2</v>
      </c>
      <c r="N45" s="322">
        <v>0</v>
      </c>
      <c r="O45" s="323">
        <v>34</v>
      </c>
      <c r="Q45" s="420"/>
    </row>
    <row r="46" spans="2:17" s="319" customFormat="1" ht="26.4" x14ac:dyDescent="0.3">
      <c r="B46" s="320">
        <v>7</v>
      </c>
      <c r="C46" s="321" t="s">
        <v>180</v>
      </c>
      <c r="D46" s="316">
        <v>2090242343.8599999</v>
      </c>
      <c r="E46" s="317">
        <f t="shared" si="5"/>
        <v>0.14928611057604554</v>
      </c>
      <c r="F46" s="316">
        <v>0</v>
      </c>
      <c r="G46" s="317">
        <f t="shared" si="6"/>
        <v>0</v>
      </c>
      <c r="H46" s="322">
        <v>1754148858.1500003</v>
      </c>
      <c r="I46" s="317">
        <f t="shared" si="7"/>
        <v>0.15578196419680149</v>
      </c>
      <c r="J46" s="322">
        <v>336093485.70999998</v>
      </c>
      <c r="K46" s="317">
        <f t="shared" si="8"/>
        <v>0.12551343528540257</v>
      </c>
      <c r="L46" s="322">
        <v>858728783.26999998</v>
      </c>
      <c r="M46" s="317">
        <f t="shared" si="9"/>
        <v>0.1139786381561078</v>
      </c>
      <c r="N46" s="322">
        <v>0</v>
      </c>
      <c r="O46" s="323">
        <v>320</v>
      </c>
      <c r="Q46" s="420"/>
    </row>
    <row r="47" spans="2:17" ht="26.4" x14ac:dyDescent="0.3">
      <c r="B47" s="341"/>
      <c r="C47" s="341"/>
      <c r="D47" s="342"/>
      <c r="E47" s="343"/>
      <c r="F47" s="342"/>
      <c r="G47" s="343"/>
      <c r="H47" s="342"/>
      <c r="I47" s="343"/>
      <c r="J47" s="342"/>
      <c r="K47" s="343"/>
      <c r="L47" s="342"/>
      <c r="M47" s="343" t="s">
        <v>181</v>
      </c>
      <c r="N47" s="342"/>
      <c r="O47" s="344"/>
      <c r="Q47" s="420"/>
    </row>
    <row r="48" spans="2:17" s="335" customFormat="1" ht="31.8" x14ac:dyDescent="0.3">
      <c r="B48" s="330" t="s">
        <v>182</v>
      </c>
      <c r="C48" s="331"/>
      <c r="D48" s="332">
        <f>SUM(D39:D47)</f>
        <v>4704289704.29</v>
      </c>
      <c r="E48" s="333">
        <f t="shared" ref="E48" si="10">D48/$D$54</f>
        <v>0.33598262662667938</v>
      </c>
      <c r="F48" s="332">
        <f>SUM(F39:F46)</f>
        <v>0</v>
      </c>
      <c r="G48" s="333">
        <f t="shared" ref="G48" si="11">F48/$F$54</f>
        <v>0</v>
      </c>
      <c r="H48" s="332">
        <f>SUM(H39:H46)</f>
        <v>4287287714.2600002</v>
      </c>
      <c r="I48" s="333">
        <f t="shared" ref="I48" si="12">H48/$H$54</f>
        <v>0.38074425559790576</v>
      </c>
      <c r="J48" s="332">
        <f>SUM(J39:J46)</f>
        <v>417001990.02999997</v>
      </c>
      <c r="K48" s="333">
        <f t="shared" ref="K48" si="13">J48/$J$54</f>
        <v>0.15572855325936241</v>
      </c>
      <c r="L48" s="332">
        <f>SUM(L39:L46)</f>
        <v>1983207506.9199998</v>
      </c>
      <c r="M48" s="333">
        <f t="shared" ref="M48" si="14">L48/$L$54</f>
        <v>0.26323013182223703</v>
      </c>
      <c r="N48" s="332">
        <f>SUM(N39:N46)</f>
        <v>0</v>
      </c>
      <c r="O48" s="334">
        <f>SUM(O39:O46)</f>
        <v>1463</v>
      </c>
      <c r="Q48" s="420"/>
    </row>
    <row r="49" spans="2:17" ht="26.4" hidden="1" x14ac:dyDescent="0.3">
      <c r="B49" s="345"/>
      <c r="C49" s="345"/>
      <c r="D49" s="346"/>
      <c r="E49" s="347"/>
      <c r="F49" s="346"/>
      <c r="G49" s="347"/>
      <c r="H49" s="346"/>
      <c r="I49" s="347"/>
      <c r="J49" s="346"/>
      <c r="K49" s="347"/>
      <c r="L49" s="346"/>
      <c r="M49" s="347"/>
      <c r="N49" s="346"/>
      <c r="O49" s="348"/>
      <c r="Q49" s="420"/>
    </row>
    <row r="50" spans="2:17" ht="26.4" hidden="1" x14ac:dyDescent="0.3">
      <c r="B50" s="345"/>
      <c r="C50" s="345"/>
      <c r="D50" s="346"/>
      <c r="E50" s="347"/>
      <c r="F50" s="346"/>
      <c r="G50" s="347"/>
      <c r="H50" s="346"/>
      <c r="I50" s="347"/>
      <c r="J50" s="346"/>
      <c r="K50" s="347"/>
      <c r="L50" s="346"/>
      <c r="M50" s="347"/>
      <c r="N50" s="346"/>
      <c r="O50" s="348"/>
      <c r="Q50" s="420"/>
    </row>
    <row r="51" spans="2:17" ht="26.4" hidden="1" x14ac:dyDescent="0.3">
      <c r="B51" s="345" t="s">
        <v>183</v>
      </c>
      <c r="C51" s="345"/>
      <c r="D51" s="346">
        <v>0</v>
      </c>
      <c r="E51" s="347">
        <v>0</v>
      </c>
      <c r="F51" s="346">
        <v>0</v>
      </c>
      <c r="G51" s="347">
        <v>0</v>
      </c>
      <c r="H51" s="346">
        <v>0</v>
      </c>
      <c r="I51" s="347">
        <v>0</v>
      </c>
      <c r="J51" s="346">
        <v>0</v>
      </c>
      <c r="K51" s="347">
        <v>0</v>
      </c>
      <c r="L51" s="346">
        <v>0</v>
      </c>
      <c r="M51" s="347">
        <v>0</v>
      </c>
      <c r="N51" s="346">
        <v>0</v>
      </c>
      <c r="O51" s="348">
        <v>0</v>
      </c>
      <c r="Q51" s="420"/>
    </row>
    <row r="52" spans="2:17" ht="26.4" x14ac:dyDescent="0.3">
      <c r="B52" s="345"/>
      <c r="C52" s="345"/>
      <c r="D52" s="346"/>
      <c r="E52" s="347"/>
      <c r="F52" s="346"/>
      <c r="G52" s="347"/>
      <c r="H52" s="346"/>
      <c r="I52" s="347"/>
      <c r="J52" s="346"/>
      <c r="K52" s="347"/>
      <c r="L52" s="346"/>
      <c r="M52" s="347"/>
      <c r="N52" s="346"/>
      <c r="O52" s="348"/>
      <c r="Q52" s="420"/>
    </row>
    <row r="53" spans="2:17" ht="26.4" x14ac:dyDescent="0.3">
      <c r="B53" s="345"/>
      <c r="C53" s="345"/>
      <c r="D53" s="346"/>
      <c r="E53" s="347"/>
      <c r="F53" s="346"/>
      <c r="G53" s="347"/>
      <c r="H53" s="346"/>
      <c r="I53" s="347"/>
      <c r="J53" s="346"/>
      <c r="K53" s="347"/>
      <c r="L53" s="346"/>
      <c r="M53" s="347"/>
      <c r="N53" s="346"/>
      <c r="O53" s="348"/>
      <c r="Q53" s="420"/>
    </row>
    <row r="54" spans="2:17" s="335" customFormat="1" ht="31.8" x14ac:dyDescent="0.3">
      <c r="B54" s="330" t="s">
        <v>184</v>
      </c>
      <c r="C54" s="331"/>
      <c r="D54" s="332">
        <f>D34+D48</f>
        <v>14001586187.720001</v>
      </c>
      <c r="E54" s="333">
        <f>E48+E34</f>
        <v>1</v>
      </c>
      <c r="F54" s="332">
        <f>F34+F48</f>
        <v>63555039.739999995</v>
      </c>
      <c r="G54" s="333">
        <f>G48+G34</f>
        <v>1</v>
      </c>
      <c r="H54" s="332">
        <f>H34+H48</f>
        <v>11260282069.200001</v>
      </c>
      <c r="I54" s="333">
        <f>I48+I34</f>
        <v>1</v>
      </c>
      <c r="J54" s="332">
        <f>J34+J48</f>
        <v>2677749078.7800007</v>
      </c>
      <c r="K54" s="333">
        <f>K48+K34</f>
        <v>1</v>
      </c>
      <c r="L54" s="332">
        <f>L34+L48</f>
        <v>7534120403.2799988</v>
      </c>
      <c r="M54" s="333">
        <f>M48+M34</f>
        <v>1</v>
      </c>
      <c r="N54" s="332">
        <f>N34+N48</f>
        <v>15513127.109999999</v>
      </c>
      <c r="O54" s="334">
        <f>O34+O48</f>
        <v>37252</v>
      </c>
      <c r="Q54" s="420"/>
    </row>
    <row r="55" spans="2:17" ht="15.6" x14ac:dyDescent="0.3">
      <c r="B55" s="349"/>
      <c r="C55" s="349"/>
      <c r="D55" s="350"/>
      <c r="E55" s="350"/>
      <c r="F55" s="350"/>
      <c r="G55" s="350"/>
      <c r="H55" s="350"/>
      <c r="I55" s="350"/>
      <c r="J55" s="350"/>
      <c r="K55" s="350"/>
      <c r="L55" s="350"/>
      <c r="M55" s="350"/>
      <c r="N55" s="350"/>
      <c r="O55" s="350"/>
    </row>
    <row r="56" spans="2:17" ht="28.2" x14ac:dyDescent="0.3">
      <c r="B56" s="351"/>
      <c r="C56" s="352"/>
      <c r="D56" s="352"/>
      <c r="E56" s="353"/>
      <c r="F56" s="353"/>
      <c r="G56" s="352"/>
      <c r="H56" s="353"/>
      <c r="I56" s="352"/>
      <c r="J56" s="353"/>
      <c r="K56" s="352"/>
      <c r="L56" s="352"/>
      <c r="M56" s="352"/>
      <c r="N56" s="352"/>
      <c r="O56" s="352"/>
    </row>
    <row r="57" spans="2:17" x14ac:dyDescent="0.3">
      <c r="D57" s="354"/>
      <c r="E57" s="354"/>
      <c r="F57" s="354"/>
      <c r="H57" s="354"/>
      <c r="J57" s="354"/>
      <c r="L57" s="354"/>
    </row>
    <row r="58" spans="2:17" x14ac:dyDescent="0.3">
      <c r="D58" s="354"/>
      <c r="E58" s="354"/>
      <c r="F58" s="354"/>
      <c r="H58" s="354"/>
      <c r="J58" s="354"/>
      <c r="L58" s="354"/>
    </row>
    <row r="59" spans="2:17" ht="15.6" x14ac:dyDescent="0.3">
      <c r="B59" s="349"/>
      <c r="C59" s="349"/>
      <c r="D59" s="350"/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</row>
    <row r="60" spans="2:17" ht="28.2" x14ac:dyDescent="0.3">
      <c r="B60" s="351"/>
      <c r="C60" s="352"/>
      <c r="D60" s="353"/>
      <c r="E60" s="353"/>
      <c r="F60" s="353"/>
      <c r="G60" s="352"/>
      <c r="H60" s="353"/>
      <c r="I60" s="352"/>
      <c r="J60" s="353"/>
      <c r="K60" s="352"/>
      <c r="L60" s="353"/>
      <c r="M60" s="352"/>
      <c r="N60" s="352"/>
      <c r="O60" s="352"/>
    </row>
    <row r="61" spans="2:17" x14ac:dyDescent="0.3">
      <c r="D61" s="354"/>
      <c r="E61" s="354"/>
      <c r="F61" s="354"/>
      <c r="H61" s="354"/>
      <c r="J61" s="354"/>
      <c r="L61" s="354"/>
    </row>
    <row r="62" spans="2:17" x14ac:dyDescent="0.3">
      <c r="D62" s="354"/>
      <c r="E62" s="354"/>
      <c r="F62" s="354"/>
      <c r="H62" s="354"/>
      <c r="J62" s="354"/>
      <c r="L62" s="354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47F2-56DA-4174-9634-1945D661A00D}">
  <sheetPr>
    <pageSetUpPr fitToPage="1"/>
  </sheetPr>
  <dimension ref="A1:N989"/>
  <sheetViews>
    <sheetView showGridLines="0" zoomScale="55" zoomScaleNormal="55" workbookViewId="0">
      <selection sqref="A1:F1"/>
    </sheetView>
  </sheetViews>
  <sheetFormatPr baseColWidth="10" defaultColWidth="11.44140625" defaultRowHeight="17.399999999999999" x14ac:dyDescent="0.3"/>
  <cols>
    <col min="1" max="1" width="104.33203125" style="238" customWidth="1"/>
    <col min="2" max="2" width="17.6640625" style="238" customWidth="1"/>
    <col min="3" max="3" width="16" style="239" customWidth="1"/>
    <col min="4" max="4" width="15.6640625" style="239" customWidth="1"/>
    <col min="5" max="5" width="15.6640625" style="238" customWidth="1"/>
    <col min="6" max="6" width="15.6640625" style="239" customWidth="1"/>
    <col min="7" max="7" width="14.5546875" style="239" customWidth="1"/>
    <col min="8" max="8" width="11" style="386" customWidth="1"/>
    <col min="9" max="9" width="25.44140625" style="238" customWidth="1"/>
    <col min="10" max="10" width="26.6640625" style="238" customWidth="1"/>
    <col min="11" max="11" width="25.88671875" style="238" customWidth="1"/>
    <col min="12" max="12" width="12.109375" style="299" customWidth="1"/>
    <col min="13" max="13" width="16" style="238" bestFit="1" customWidth="1"/>
    <col min="14" max="14" width="19.33203125" style="238" bestFit="1" customWidth="1"/>
    <col min="15" max="16384" width="11.44140625" style="238"/>
  </cols>
  <sheetData>
    <row r="1" spans="1:12" s="233" customFormat="1" ht="96" customHeight="1" x14ac:dyDescent="0.3">
      <c r="A1" s="458" t="s">
        <v>481</v>
      </c>
      <c r="B1" s="459"/>
      <c r="C1" s="459"/>
      <c r="D1" s="459"/>
      <c r="E1" s="459"/>
      <c r="F1" s="459"/>
      <c r="G1" s="287"/>
      <c r="H1" s="287"/>
      <c r="I1" s="200"/>
      <c r="J1" s="200"/>
      <c r="K1" s="201"/>
      <c r="L1" s="303"/>
    </row>
    <row r="2" spans="1:12" s="233" customFormat="1" ht="16.95" customHeight="1" x14ac:dyDescent="0.3">
      <c r="A2" s="388"/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90"/>
    </row>
    <row r="3" spans="1:12" s="233" customFormat="1" ht="24" customHeight="1" x14ac:dyDescent="0.3">
      <c r="A3" s="466" t="s">
        <v>11</v>
      </c>
      <c r="B3" s="467"/>
      <c r="C3" s="467"/>
      <c r="D3" s="467"/>
      <c r="E3" s="467"/>
      <c r="F3" s="467"/>
      <c r="G3" s="467"/>
      <c r="H3" s="467"/>
      <c r="I3" s="467"/>
      <c r="J3" s="467"/>
      <c r="K3" s="467"/>
      <c r="L3" s="468"/>
    </row>
    <row r="4" spans="1:12" s="233" customFormat="1" ht="31.8" x14ac:dyDescent="0.3">
      <c r="A4" s="391" t="s">
        <v>79</v>
      </c>
      <c r="B4" s="392"/>
      <c r="C4" s="393"/>
      <c r="D4" s="393"/>
      <c r="E4" s="392"/>
      <c r="F4" s="393"/>
      <c r="G4" s="393"/>
      <c r="H4" s="393"/>
      <c r="I4" s="392"/>
      <c r="J4" s="392"/>
      <c r="K4" s="392"/>
      <c r="L4" s="394"/>
    </row>
    <row r="5" spans="1:12" s="233" customFormat="1" ht="31.2" customHeight="1" x14ac:dyDescent="0.3">
      <c r="A5" s="204" t="s">
        <v>80</v>
      </c>
      <c r="B5" s="145" t="s">
        <v>81</v>
      </c>
      <c r="C5" s="145" t="s">
        <v>82</v>
      </c>
      <c r="D5" s="145" t="s">
        <v>83</v>
      </c>
      <c r="E5" s="145" t="s">
        <v>84</v>
      </c>
      <c r="F5" s="145" t="s">
        <v>85</v>
      </c>
      <c r="G5" s="145" t="s">
        <v>86</v>
      </c>
      <c r="H5" s="145"/>
      <c r="I5" s="145" t="s">
        <v>87</v>
      </c>
      <c r="J5" s="145" t="s">
        <v>88</v>
      </c>
      <c r="K5" s="145" t="s">
        <v>89</v>
      </c>
      <c r="L5" s="305" t="s">
        <v>90</v>
      </c>
    </row>
    <row r="6" spans="1:12" s="237" customFormat="1" ht="20.399999999999999" x14ac:dyDescent="0.3">
      <c r="A6" s="234" t="s">
        <v>91</v>
      </c>
      <c r="B6" s="235"/>
      <c r="C6" s="236"/>
      <c r="D6" s="236"/>
      <c r="E6" s="235"/>
      <c r="F6" s="236"/>
      <c r="G6" s="236"/>
      <c r="H6" s="236"/>
      <c r="I6" s="235"/>
      <c r="J6" s="235"/>
      <c r="K6" s="235"/>
      <c r="L6" s="306"/>
    </row>
    <row r="7" spans="1:12" ht="20.399999999999999" x14ac:dyDescent="0.3">
      <c r="A7" s="240" t="s">
        <v>206</v>
      </c>
      <c r="B7" s="241">
        <v>1</v>
      </c>
      <c r="C7" s="242">
        <v>1.3</v>
      </c>
      <c r="D7" s="242">
        <v>1.29</v>
      </c>
      <c r="E7" s="241">
        <v>1.3</v>
      </c>
      <c r="F7" s="242">
        <v>1.29</v>
      </c>
      <c r="G7" s="242">
        <f>K7/I7</f>
        <v>1.2987278162966731</v>
      </c>
      <c r="H7" s="381"/>
      <c r="I7" s="243">
        <v>31442</v>
      </c>
      <c r="J7" s="244">
        <v>31442</v>
      </c>
      <c r="K7" s="244">
        <v>40834.6</v>
      </c>
      <c r="L7" s="307">
        <v>4</v>
      </c>
    </row>
    <row r="8" spans="1:12" ht="20.399999999999999" x14ac:dyDescent="0.3">
      <c r="A8" s="240" t="s">
        <v>201</v>
      </c>
      <c r="B8" s="241">
        <v>1</v>
      </c>
      <c r="C8" s="242">
        <v>0.96</v>
      </c>
      <c r="D8" s="242">
        <v>0.96</v>
      </c>
      <c r="E8" s="241">
        <v>0.96</v>
      </c>
      <c r="F8" s="242">
        <v>0.96</v>
      </c>
      <c r="G8" s="242">
        <f t="shared" ref="G8:G17" si="0">K8/I8</f>
        <v>0.96</v>
      </c>
      <c r="H8" s="381"/>
      <c r="I8" s="243">
        <v>18710</v>
      </c>
      <c r="J8" s="244">
        <v>18710</v>
      </c>
      <c r="K8" s="244">
        <v>17961.599999999999</v>
      </c>
      <c r="L8" s="307">
        <v>2</v>
      </c>
    </row>
    <row r="9" spans="1:12" ht="20.399999999999999" x14ac:dyDescent="0.3">
      <c r="A9" s="240" t="s">
        <v>239</v>
      </c>
      <c r="B9" s="241">
        <v>1</v>
      </c>
      <c r="C9" s="242">
        <v>0.8</v>
      </c>
      <c r="D9" s="242">
        <v>0.8</v>
      </c>
      <c r="E9" s="241">
        <v>0.8</v>
      </c>
      <c r="F9" s="242">
        <v>0.8</v>
      </c>
      <c r="G9" s="242">
        <f t="shared" si="0"/>
        <v>0.8</v>
      </c>
      <c r="H9" s="381"/>
      <c r="I9" s="243">
        <v>49551</v>
      </c>
      <c r="J9" s="244">
        <v>49551</v>
      </c>
      <c r="K9" s="244">
        <v>39640.800000000003</v>
      </c>
      <c r="L9" s="307">
        <v>3</v>
      </c>
    </row>
    <row r="10" spans="1:12" ht="20.399999999999999" x14ac:dyDescent="0.3">
      <c r="A10" s="240" t="s">
        <v>192</v>
      </c>
      <c r="B10" s="241">
        <v>1</v>
      </c>
      <c r="C10" s="242">
        <v>1.6</v>
      </c>
      <c r="D10" s="242">
        <v>1.54</v>
      </c>
      <c r="E10" s="241">
        <v>1.54</v>
      </c>
      <c r="F10" s="242">
        <v>1.6</v>
      </c>
      <c r="G10" s="242">
        <f t="shared" si="0"/>
        <v>1.5735495981022132</v>
      </c>
      <c r="H10" s="381"/>
      <c r="I10" s="243">
        <v>43419</v>
      </c>
      <c r="J10" s="244">
        <v>43419</v>
      </c>
      <c r="K10" s="244">
        <v>68321.95</v>
      </c>
      <c r="L10" s="307">
        <v>6</v>
      </c>
    </row>
    <row r="11" spans="1:12" ht="20.399999999999999" x14ac:dyDescent="0.3">
      <c r="A11" s="240" t="s">
        <v>265</v>
      </c>
      <c r="B11" s="241">
        <v>1</v>
      </c>
      <c r="C11" s="242">
        <v>49.5</v>
      </c>
      <c r="D11" s="242">
        <v>49.5</v>
      </c>
      <c r="E11" s="241">
        <v>49.5</v>
      </c>
      <c r="F11" s="242">
        <v>49.5</v>
      </c>
      <c r="G11" s="242">
        <f t="shared" si="0"/>
        <v>49.5</v>
      </c>
      <c r="H11" s="381"/>
      <c r="I11" s="243">
        <v>338</v>
      </c>
      <c r="J11" s="244">
        <v>338</v>
      </c>
      <c r="K11" s="244">
        <v>16731</v>
      </c>
      <c r="L11" s="307">
        <v>2</v>
      </c>
    </row>
    <row r="12" spans="1:12" ht="20.399999999999999" x14ac:dyDescent="0.3">
      <c r="A12" s="240" t="s">
        <v>822</v>
      </c>
      <c r="B12" s="241">
        <v>1</v>
      </c>
      <c r="C12" s="242">
        <v>3.54</v>
      </c>
      <c r="D12" s="242">
        <v>3.5</v>
      </c>
      <c r="E12" s="241">
        <v>3.5</v>
      </c>
      <c r="F12" s="242">
        <v>3.54</v>
      </c>
      <c r="G12" s="242">
        <f t="shared" ref="G12:G13" si="1">K12/I12</f>
        <v>3.5022365343791604</v>
      </c>
      <c r="H12" s="381"/>
      <c r="I12" s="243">
        <v>55586</v>
      </c>
      <c r="J12" s="244">
        <v>55586</v>
      </c>
      <c r="K12" s="244">
        <v>194675.32</v>
      </c>
      <c r="L12" s="307">
        <v>9</v>
      </c>
    </row>
    <row r="13" spans="1:12" ht="20.399999999999999" x14ac:dyDescent="0.3">
      <c r="A13" s="240" t="s">
        <v>240</v>
      </c>
      <c r="B13" s="241">
        <v>1</v>
      </c>
      <c r="C13" s="242">
        <v>56</v>
      </c>
      <c r="D13" s="242">
        <v>56</v>
      </c>
      <c r="E13" s="241">
        <v>56</v>
      </c>
      <c r="F13" s="242">
        <v>56</v>
      </c>
      <c r="G13" s="242">
        <f t="shared" si="1"/>
        <v>56</v>
      </c>
      <c r="H13" s="381"/>
      <c r="I13" s="243">
        <v>100</v>
      </c>
      <c r="J13" s="244">
        <v>100</v>
      </c>
      <c r="K13" s="244">
        <v>5600</v>
      </c>
      <c r="L13" s="307">
        <v>1</v>
      </c>
    </row>
    <row r="14" spans="1:12" ht="20.399999999999999" x14ac:dyDescent="0.3">
      <c r="A14" s="240" t="s">
        <v>230</v>
      </c>
      <c r="B14" s="241">
        <v>1</v>
      </c>
      <c r="C14" s="242">
        <v>1.9</v>
      </c>
      <c r="D14" s="242">
        <v>1.88</v>
      </c>
      <c r="E14" s="241">
        <v>1.88</v>
      </c>
      <c r="F14" s="242">
        <v>1.9</v>
      </c>
      <c r="G14" s="242">
        <f t="shared" si="0"/>
        <v>1.8890979439240854</v>
      </c>
      <c r="H14" s="381"/>
      <c r="I14" s="243">
        <v>325523</v>
      </c>
      <c r="J14" s="244">
        <v>325523</v>
      </c>
      <c r="K14" s="244">
        <v>614944.83000000007</v>
      </c>
      <c r="L14" s="307">
        <v>18</v>
      </c>
    </row>
    <row r="15" spans="1:12" ht="20.399999999999999" x14ac:dyDescent="0.3">
      <c r="A15" s="240" t="s">
        <v>302</v>
      </c>
      <c r="B15" s="241">
        <v>3</v>
      </c>
      <c r="C15" s="242">
        <v>41</v>
      </c>
      <c r="D15" s="242">
        <v>41</v>
      </c>
      <c r="E15" s="241">
        <v>41</v>
      </c>
      <c r="F15" s="242">
        <v>41</v>
      </c>
      <c r="G15" s="242">
        <f t="shared" si="0"/>
        <v>41</v>
      </c>
      <c r="H15" s="381"/>
      <c r="I15" s="243">
        <v>768</v>
      </c>
      <c r="J15" s="244">
        <v>2304</v>
      </c>
      <c r="K15" s="244">
        <v>31488</v>
      </c>
      <c r="L15" s="307">
        <v>1</v>
      </c>
    </row>
    <row r="16" spans="1:12" ht="20.399999999999999" x14ac:dyDescent="0.3">
      <c r="A16" s="240" t="s">
        <v>231</v>
      </c>
      <c r="B16" s="241">
        <v>1</v>
      </c>
      <c r="C16" s="242">
        <v>2.7</v>
      </c>
      <c r="D16" s="242">
        <v>2.7</v>
      </c>
      <c r="E16" s="241">
        <v>2.7</v>
      </c>
      <c r="F16" s="242">
        <v>2.7</v>
      </c>
      <c r="G16" s="242">
        <f t="shared" si="0"/>
        <v>2.7</v>
      </c>
      <c r="H16" s="381"/>
      <c r="I16" s="243">
        <v>8166</v>
      </c>
      <c r="J16" s="244">
        <v>8166</v>
      </c>
      <c r="K16" s="244">
        <v>22048.2</v>
      </c>
      <c r="L16" s="307">
        <v>3</v>
      </c>
    </row>
    <row r="17" spans="1:12" ht="20.399999999999999" x14ac:dyDescent="0.3">
      <c r="A17" s="240" t="s">
        <v>470</v>
      </c>
      <c r="B17" s="241">
        <v>1</v>
      </c>
      <c r="C17" s="242">
        <v>4.25</v>
      </c>
      <c r="D17" s="242">
        <v>4.25</v>
      </c>
      <c r="E17" s="241">
        <v>4.25</v>
      </c>
      <c r="F17" s="242">
        <v>4.25</v>
      </c>
      <c r="G17" s="242">
        <f t="shared" si="0"/>
        <v>4.25</v>
      </c>
      <c r="H17" s="381"/>
      <c r="I17" s="243">
        <v>2717</v>
      </c>
      <c r="J17" s="244">
        <v>2717</v>
      </c>
      <c r="K17" s="244">
        <v>11547.25</v>
      </c>
      <c r="L17" s="307">
        <v>1</v>
      </c>
    </row>
    <row r="18" spans="1:12" ht="20.399999999999999" x14ac:dyDescent="0.3">
      <c r="A18" s="245" t="s">
        <v>92</v>
      </c>
      <c r="B18" s="246"/>
      <c r="C18" s="247"/>
      <c r="D18" s="247"/>
      <c r="E18" s="246"/>
      <c r="F18" s="247"/>
      <c r="G18" s="247"/>
      <c r="H18" s="382"/>
      <c r="I18" s="248">
        <f>SUM(I7:I17)</f>
        <v>536320</v>
      </c>
      <c r="J18" s="249">
        <f>SUM(J7:J17)</f>
        <v>537856</v>
      </c>
      <c r="K18" s="249">
        <f>SUM(K7:K17)</f>
        <v>1063793.55</v>
      </c>
      <c r="L18" s="250">
        <f>SUM(L7:L17)</f>
        <v>50</v>
      </c>
    </row>
    <row r="19" spans="1:12" s="237" customFormat="1" ht="19.2" x14ac:dyDescent="0.3">
      <c r="A19" s="251" t="s">
        <v>93</v>
      </c>
      <c r="B19" s="252"/>
      <c r="C19" s="253"/>
      <c r="D19" s="253"/>
      <c r="E19" s="252"/>
      <c r="F19" s="253"/>
      <c r="G19" s="253"/>
      <c r="H19" s="253"/>
      <c r="I19" s="252"/>
      <c r="J19" s="254"/>
      <c r="K19" s="254"/>
      <c r="L19" s="308"/>
    </row>
    <row r="20" spans="1:12" s="237" customFormat="1" ht="19.2" x14ac:dyDescent="0.3">
      <c r="A20" s="251" t="s">
        <v>94</v>
      </c>
      <c r="B20" s="252"/>
      <c r="C20" s="253"/>
      <c r="D20" s="253"/>
      <c r="E20" s="252"/>
      <c r="F20" s="253"/>
      <c r="G20" s="253"/>
      <c r="H20" s="253"/>
      <c r="I20" s="252"/>
      <c r="J20" s="254"/>
      <c r="K20" s="254"/>
      <c r="L20" s="308"/>
    </row>
    <row r="21" spans="1:12" s="233" customFormat="1" ht="6" customHeight="1" x14ac:dyDescent="0.3">
      <c r="A21" s="407"/>
      <c r="B21" s="238"/>
      <c r="C21" s="239"/>
      <c r="D21" s="239"/>
      <c r="E21" s="238"/>
      <c r="F21" s="239"/>
      <c r="G21" s="239"/>
      <c r="H21" s="239"/>
      <c r="I21" s="238"/>
      <c r="J21" s="255"/>
      <c r="K21" s="255"/>
      <c r="L21" s="299"/>
    </row>
    <row r="22" spans="1:12" s="256" customFormat="1" ht="27.6" customHeight="1" x14ac:dyDescent="0.3">
      <c r="A22" s="204" t="s">
        <v>80</v>
      </c>
      <c r="B22" s="145" t="s">
        <v>81</v>
      </c>
      <c r="C22" s="145" t="s">
        <v>82</v>
      </c>
      <c r="D22" s="145" t="s">
        <v>95</v>
      </c>
      <c r="E22" s="145" t="s">
        <v>84</v>
      </c>
      <c r="F22" s="145" t="s">
        <v>96</v>
      </c>
      <c r="G22" s="145" t="s">
        <v>86</v>
      </c>
      <c r="H22" s="145"/>
      <c r="I22" s="145" t="s">
        <v>87</v>
      </c>
      <c r="J22" s="145" t="s">
        <v>88</v>
      </c>
      <c r="K22" s="145" t="s">
        <v>89</v>
      </c>
      <c r="L22" s="305" t="s">
        <v>90</v>
      </c>
    </row>
    <row r="23" spans="1:12" s="261" customFormat="1" ht="20.399999999999999" x14ac:dyDescent="0.3">
      <c r="A23" s="257" t="s">
        <v>97</v>
      </c>
      <c r="B23" s="258"/>
      <c r="C23" s="259"/>
      <c r="D23" s="259"/>
      <c r="E23" s="258"/>
      <c r="F23" s="259"/>
      <c r="G23" s="259"/>
      <c r="H23" s="259"/>
      <c r="I23" s="258"/>
      <c r="J23" s="260"/>
      <c r="K23" s="260"/>
      <c r="L23" s="309"/>
    </row>
    <row r="24" spans="1:12" ht="20.399999999999999" x14ac:dyDescent="0.3">
      <c r="A24" s="240" t="s">
        <v>201</v>
      </c>
      <c r="B24" s="241">
        <v>1</v>
      </c>
      <c r="C24" s="242">
        <v>0.99</v>
      </c>
      <c r="D24" s="242">
        <v>0.96</v>
      </c>
      <c r="E24" s="241">
        <v>0.96</v>
      </c>
      <c r="F24" s="242">
        <v>0.99</v>
      </c>
      <c r="G24" s="242">
        <f>K24/I24</f>
        <v>0.97441455347298789</v>
      </c>
      <c r="H24" s="381"/>
      <c r="I24" s="243">
        <v>4535</v>
      </c>
      <c r="J24" s="244">
        <v>4535</v>
      </c>
      <c r="K24" s="244">
        <v>4418.97</v>
      </c>
      <c r="L24" s="307">
        <v>4</v>
      </c>
    </row>
    <row r="25" spans="1:12" ht="20.399999999999999" x14ac:dyDescent="0.3">
      <c r="A25" s="240" t="s">
        <v>192</v>
      </c>
      <c r="B25" s="241">
        <v>1</v>
      </c>
      <c r="C25" s="242">
        <v>1.64</v>
      </c>
      <c r="D25" s="242">
        <v>1.55</v>
      </c>
      <c r="E25" s="241">
        <v>1.55</v>
      </c>
      <c r="F25" s="242">
        <v>1.64</v>
      </c>
      <c r="G25" s="242">
        <f t="shared" ref="G25:G34" si="2">K25/I25</f>
        <v>1.5908497892167739</v>
      </c>
      <c r="H25" s="381"/>
      <c r="I25" s="243">
        <v>4507</v>
      </c>
      <c r="J25" s="244">
        <v>4507</v>
      </c>
      <c r="K25" s="244">
        <v>7169.96</v>
      </c>
      <c r="L25" s="307">
        <v>4</v>
      </c>
    </row>
    <row r="26" spans="1:12" ht="20.399999999999999" x14ac:dyDescent="0.3">
      <c r="A26" s="240" t="s">
        <v>265</v>
      </c>
      <c r="B26" s="241">
        <v>1</v>
      </c>
      <c r="C26" s="242">
        <v>50</v>
      </c>
      <c r="D26" s="242">
        <v>36.04</v>
      </c>
      <c r="E26" s="241">
        <v>50</v>
      </c>
      <c r="F26" s="242">
        <v>49.5</v>
      </c>
      <c r="G26" s="242">
        <f t="shared" ref="G26" si="3">K26/I26</f>
        <v>46.018484848484853</v>
      </c>
      <c r="H26" s="381"/>
      <c r="I26" s="243">
        <v>66</v>
      </c>
      <c r="J26" s="244">
        <v>66</v>
      </c>
      <c r="K26" s="244">
        <v>3037.2200000000003</v>
      </c>
      <c r="L26" s="307">
        <v>3</v>
      </c>
    </row>
    <row r="27" spans="1:12" ht="20.399999999999999" x14ac:dyDescent="0.3">
      <c r="A27" s="240" t="s">
        <v>240</v>
      </c>
      <c r="B27" s="241">
        <v>1</v>
      </c>
      <c r="C27" s="242">
        <v>54</v>
      </c>
      <c r="D27" s="242">
        <v>52</v>
      </c>
      <c r="E27" s="241">
        <v>52</v>
      </c>
      <c r="F27" s="242">
        <v>54</v>
      </c>
      <c r="G27" s="242">
        <f t="shared" si="2"/>
        <v>52.516129032258064</v>
      </c>
      <c r="H27" s="381"/>
      <c r="I27" s="243">
        <v>31</v>
      </c>
      <c r="J27" s="244">
        <v>31</v>
      </c>
      <c r="K27" s="244">
        <v>1628</v>
      </c>
      <c r="L27" s="307">
        <v>2</v>
      </c>
    </row>
    <row r="28" spans="1:12" ht="20.399999999999999" x14ac:dyDescent="0.3">
      <c r="A28" s="240" t="s">
        <v>823</v>
      </c>
      <c r="B28" s="241">
        <v>1</v>
      </c>
      <c r="C28" s="242">
        <v>1.8299999999999998</v>
      </c>
      <c r="D28" s="242">
        <v>1.8299999999999998</v>
      </c>
      <c r="E28" s="241">
        <v>1.8299999999999998</v>
      </c>
      <c r="F28" s="242">
        <v>1.8299999999999998</v>
      </c>
      <c r="G28" s="242">
        <f t="shared" ref="G28" si="4">K28/I28</f>
        <v>1.8299999999999998</v>
      </c>
      <c r="H28" s="381"/>
      <c r="I28" s="243">
        <v>845</v>
      </c>
      <c r="J28" s="244">
        <v>845</v>
      </c>
      <c r="K28" s="244">
        <v>1546.35</v>
      </c>
      <c r="L28" s="307">
        <v>1</v>
      </c>
    </row>
    <row r="29" spans="1:12" ht="20.399999999999999" x14ac:dyDescent="0.3">
      <c r="A29" s="240" t="s">
        <v>230</v>
      </c>
      <c r="B29" s="241">
        <v>1</v>
      </c>
      <c r="C29" s="242">
        <v>1.9</v>
      </c>
      <c r="D29" s="242">
        <v>1.88</v>
      </c>
      <c r="E29" s="241">
        <v>1.89</v>
      </c>
      <c r="F29" s="242">
        <v>1.9</v>
      </c>
      <c r="G29" s="242">
        <f t="shared" si="2"/>
        <v>1.8884995178399231</v>
      </c>
      <c r="H29" s="381"/>
      <c r="I29" s="243">
        <v>5185</v>
      </c>
      <c r="J29" s="244">
        <v>5185</v>
      </c>
      <c r="K29" s="244">
        <v>9791.8700000000008</v>
      </c>
      <c r="L29" s="307">
        <v>10</v>
      </c>
    </row>
    <row r="30" spans="1:12" ht="20.399999999999999" x14ac:dyDescent="0.3">
      <c r="A30" s="240" t="s">
        <v>302</v>
      </c>
      <c r="B30" s="241">
        <v>3</v>
      </c>
      <c r="C30" s="242">
        <v>45</v>
      </c>
      <c r="D30" s="242">
        <v>45</v>
      </c>
      <c r="E30" s="241">
        <v>45</v>
      </c>
      <c r="F30" s="242">
        <v>45</v>
      </c>
      <c r="G30" s="242">
        <f t="shared" si="2"/>
        <v>45</v>
      </c>
      <c r="H30" s="381"/>
      <c r="I30" s="243">
        <v>8</v>
      </c>
      <c r="J30" s="244">
        <v>24</v>
      </c>
      <c r="K30" s="244">
        <v>360</v>
      </c>
      <c r="L30" s="307">
        <v>1</v>
      </c>
    </row>
    <row r="31" spans="1:12" ht="20.399999999999999" x14ac:dyDescent="0.3">
      <c r="A31" s="240" t="s">
        <v>231</v>
      </c>
      <c r="B31" s="241">
        <v>1</v>
      </c>
      <c r="C31" s="242">
        <v>2.7</v>
      </c>
      <c r="D31" s="242">
        <v>2.7</v>
      </c>
      <c r="E31" s="241">
        <v>2.7</v>
      </c>
      <c r="F31" s="242">
        <v>2.7</v>
      </c>
      <c r="G31" s="242">
        <f t="shared" si="2"/>
        <v>2.7</v>
      </c>
      <c r="H31" s="381"/>
      <c r="I31" s="243">
        <v>512</v>
      </c>
      <c r="J31" s="244">
        <v>512</v>
      </c>
      <c r="K31" s="244">
        <v>1382.4</v>
      </c>
      <c r="L31" s="307">
        <v>2</v>
      </c>
    </row>
    <row r="32" spans="1:12" ht="20.399999999999999" x14ac:dyDescent="0.3">
      <c r="A32" s="240" t="s">
        <v>220</v>
      </c>
      <c r="B32" s="241">
        <v>1</v>
      </c>
      <c r="C32" s="242">
        <v>7.6999999999999993</v>
      </c>
      <c r="D32" s="242">
        <v>7.6999999999999993</v>
      </c>
      <c r="E32" s="242">
        <v>7.6999999999999993</v>
      </c>
      <c r="F32" s="242">
        <v>7.6999999999999993</v>
      </c>
      <c r="G32" s="242">
        <f t="shared" si="2"/>
        <v>7.6999999999999993</v>
      </c>
      <c r="H32" s="381"/>
      <c r="I32" s="243">
        <v>115</v>
      </c>
      <c r="J32" s="244">
        <v>115</v>
      </c>
      <c r="K32" s="244">
        <v>885.49999999999989</v>
      </c>
      <c r="L32" s="307">
        <v>14</v>
      </c>
    </row>
    <row r="33" spans="1:14" ht="20.399999999999999" x14ac:dyDescent="0.3">
      <c r="A33" s="240" t="s">
        <v>820</v>
      </c>
      <c r="B33" s="241">
        <v>1</v>
      </c>
      <c r="C33" s="242">
        <v>4.18</v>
      </c>
      <c r="D33" s="242">
        <v>4.18</v>
      </c>
      <c r="E33" s="241">
        <v>4.18</v>
      </c>
      <c r="F33" s="242">
        <v>4.18</v>
      </c>
      <c r="G33" s="242">
        <f t="shared" ref="G33" si="5">K33/I33</f>
        <v>4.18</v>
      </c>
      <c r="H33" s="381"/>
      <c r="I33" s="243">
        <v>80</v>
      </c>
      <c r="J33" s="244">
        <v>80</v>
      </c>
      <c r="K33" s="244">
        <v>334.4</v>
      </c>
      <c r="L33" s="307">
        <v>1</v>
      </c>
    </row>
    <row r="34" spans="1:14" ht="20.399999999999999" x14ac:dyDescent="0.3">
      <c r="A34" s="240" t="s">
        <v>821</v>
      </c>
      <c r="B34" s="241">
        <v>1</v>
      </c>
      <c r="C34" s="242">
        <v>4.88</v>
      </c>
      <c r="D34" s="242">
        <v>4.88</v>
      </c>
      <c r="E34" s="241">
        <v>4.88</v>
      </c>
      <c r="F34" s="242">
        <v>4.88</v>
      </c>
      <c r="G34" s="242">
        <f t="shared" si="2"/>
        <v>4.88</v>
      </c>
      <c r="H34" s="381"/>
      <c r="I34" s="243">
        <v>20</v>
      </c>
      <c r="J34" s="244">
        <v>20</v>
      </c>
      <c r="K34" s="244">
        <v>97.6</v>
      </c>
      <c r="L34" s="307">
        <v>1</v>
      </c>
    </row>
    <row r="35" spans="1:14" ht="20.399999999999999" x14ac:dyDescent="0.3">
      <c r="A35" s="245" t="s">
        <v>98</v>
      </c>
      <c r="B35" s="246"/>
      <c r="C35" s="247"/>
      <c r="D35" s="247"/>
      <c r="E35" s="246"/>
      <c r="F35" s="247"/>
      <c r="G35" s="247"/>
      <c r="H35" s="382"/>
      <c r="I35" s="248">
        <f>SUM(I24:I34)</f>
        <v>15904</v>
      </c>
      <c r="J35" s="249">
        <f>SUM(J24:J34)</f>
        <v>15920</v>
      </c>
      <c r="K35" s="249">
        <f>SUM(K24:K34)</f>
        <v>30652.270000000004</v>
      </c>
      <c r="L35" s="250">
        <f>SUM(L24:L34)</f>
        <v>43</v>
      </c>
    </row>
    <row r="36" spans="1:14" s="262" customFormat="1" ht="19.2" x14ac:dyDescent="0.3">
      <c r="A36" s="251" t="s">
        <v>99</v>
      </c>
      <c r="B36" s="252"/>
      <c r="C36" s="253"/>
      <c r="D36" s="253"/>
      <c r="E36" s="252"/>
      <c r="F36" s="253"/>
      <c r="G36" s="253"/>
      <c r="H36" s="253"/>
      <c r="I36" s="252"/>
      <c r="J36" s="254"/>
      <c r="K36" s="254"/>
      <c r="L36" s="308"/>
    </row>
    <row r="37" spans="1:14" s="262" customFormat="1" ht="19.2" x14ac:dyDescent="0.3">
      <c r="A37" s="251" t="s">
        <v>100</v>
      </c>
      <c r="B37" s="252"/>
      <c r="C37" s="253"/>
      <c r="D37" s="253"/>
      <c r="E37" s="252"/>
      <c r="F37" s="253"/>
      <c r="G37" s="253"/>
      <c r="H37" s="253"/>
      <c r="I37" s="252"/>
      <c r="J37" s="254"/>
      <c r="K37" s="254"/>
      <c r="L37" s="308"/>
    </row>
    <row r="38" spans="1:14" ht="24.6" x14ac:dyDescent="0.3">
      <c r="A38" s="263" t="s">
        <v>101</v>
      </c>
      <c r="B38" s="264"/>
      <c r="C38" s="265"/>
      <c r="D38" s="265"/>
      <c r="E38" s="264"/>
      <c r="F38" s="265"/>
      <c r="G38" s="265"/>
      <c r="H38" s="383"/>
      <c r="I38" s="266">
        <f>I18+I35</f>
        <v>552224</v>
      </c>
      <c r="J38" s="267">
        <f>J18+J35</f>
        <v>553776</v>
      </c>
      <c r="K38" s="267">
        <f>K18+K35</f>
        <v>1094445.82</v>
      </c>
      <c r="L38" s="268">
        <f>L18+L35</f>
        <v>93</v>
      </c>
    </row>
    <row r="39" spans="1:14" ht="7.5" customHeight="1" x14ac:dyDescent="0.3">
      <c r="A39" s="269"/>
      <c r="B39" s="270"/>
      <c r="C39" s="271"/>
      <c r="D39" s="271"/>
      <c r="E39" s="270"/>
      <c r="F39" s="271"/>
      <c r="G39" s="271"/>
      <c r="H39" s="271"/>
      <c r="I39" s="272"/>
      <c r="J39" s="273"/>
      <c r="K39" s="273"/>
      <c r="L39" s="274"/>
    </row>
    <row r="40" spans="1:14" s="233" customFormat="1" ht="34.799999999999997" customHeight="1" x14ac:dyDescent="0.3">
      <c r="A40" s="202" t="s">
        <v>469</v>
      </c>
      <c r="B40" s="203"/>
      <c r="C40" s="232"/>
      <c r="D40" s="232"/>
      <c r="E40" s="203"/>
      <c r="F40" s="232"/>
      <c r="G40" s="232"/>
      <c r="H40" s="232"/>
      <c r="I40" s="203"/>
      <c r="J40" s="203"/>
      <c r="K40" s="203"/>
      <c r="L40" s="304"/>
    </row>
    <row r="41" spans="1:14" s="233" customFormat="1" ht="42" customHeight="1" x14ac:dyDescent="0.3">
      <c r="A41" s="204" t="s">
        <v>80</v>
      </c>
      <c r="B41" s="145" t="s">
        <v>81</v>
      </c>
      <c r="C41" s="145" t="s">
        <v>82</v>
      </c>
      <c r="D41" s="145" t="s">
        <v>95</v>
      </c>
      <c r="E41" s="145" t="s">
        <v>84</v>
      </c>
      <c r="F41" s="145" t="s">
        <v>96</v>
      </c>
      <c r="G41" s="145" t="s">
        <v>86</v>
      </c>
      <c r="H41" s="145"/>
      <c r="I41" s="145" t="s">
        <v>87</v>
      </c>
      <c r="J41" s="145" t="s">
        <v>88</v>
      </c>
      <c r="K41" s="145" t="s">
        <v>89</v>
      </c>
      <c r="L41" s="305" t="s">
        <v>90</v>
      </c>
    </row>
    <row r="42" spans="1:14" ht="20.399999999999999" x14ac:dyDescent="0.3">
      <c r="A42" s="240" t="s">
        <v>264</v>
      </c>
      <c r="B42" s="241">
        <v>6000</v>
      </c>
      <c r="C42" s="241">
        <v>7800</v>
      </c>
      <c r="D42" s="241">
        <v>7800</v>
      </c>
      <c r="E42" s="241">
        <v>7800</v>
      </c>
      <c r="F42" s="241">
        <v>7800</v>
      </c>
      <c r="G42" s="241">
        <f>K42/I42</f>
        <v>7800</v>
      </c>
      <c r="H42" s="381"/>
      <c r="I42" s="243">
        <v>2</v>
      </c>
      <c r="J42" s="244">
        <v>12000</v>
      </c>
      <c r="K42" s="244">
        <f>I42*F42</f>
        <v>15600</v>
      </c>
      <c r="L42" s="307">
        <v>2</v>
      </c>
      <c r="N42" s="288"/>
    </row>
    <row r="43" spans="1:14" ht="20.399999999999999" x14ac:dyDescent="0.3">
      <c r="A43" s="240" t="s">
        <v>818</v>
      </c>
      <c r="B43" s="241">
        <v>5000</v>
      </c>
      <c r="C43" s="241">
        <v>3000</v>
      </c>
      <c r="D43" s="241">
        <v>2800</v>
      </c>
      <c r="E43" s="241">
        <v>3000</v>
      </c>
      <c r="F43" s="241">
        <v>2800</v>
      </c>
      <c r="G43" s="241">
        <f t="shared" ref="G43" si="6">K43/I43</f>
        <v>2900</v>
      </c>
      <c r="H43" s="381"/>
      <c r="I43" s="243">
        <v>2</v>
      </c>
      <c r="J43" s="244">
        <v>10000</v>
      </c>
      <c r="K43" s="244">
        <f>5800</f>
        <v>5800</v>
      </c>
      <c r="L43" s="307">
        <v>2</v>
      </c>
      <c r="N43" s="288"/>
    </row>
    <row r="44" spans="1:14" ht="20.399999999999999" x14ac:dyDescent="0.3">
      <c r="A44" s="240" t="s">
        <v>819</v>
      </c>
      <c r="B44" s="241">
        <v>4600</v>
      </c>
      <c r="C44" s="241">
        <v>3300</v>
      </c>
      <c r="D44" s="241">
        <v>3300</v>
      </c>
      <c r="E44" s="241">
        <v>3300</v>
      </c>
      <c r="F44" s="241">
        <v>3300</v>
      </c>
      <c r="G44" s="241">
        <f t="shared" ref="G44:G45" si="7">K44/I44</f>
        <v>3300</v>
      </c>
      <c r="H44" s="381"/>
      <c r="I44" s="243">
        <v>1</v>
      </c>
      <c r="J44" s="244">
        <v>4600</v>
      </c>
      <c r="K44" s="244">
        <v>3300</v>
      </c>
      <c r="L44" s="307">
        <v>1</v>
      </c>
      <c r="N44" s="288"/>
    </row>
    <row r="45" spans="1:14" ht="20.399999999999999" x14ac:dyDescent="0.3">
      <c r="A45" s="240" t="s">
        <v>363</v>
      </c>
      <c r="B45" s="241">
        <v>1</v>
      </c>
      <c r="C45" s="241">
        <v>1.05914314</v>
      </c>
      <c r="D45" s="241">
        <v>1.05914314</v>
      </c>
      <c r="E45" s="241">
        <v>1.05914314</v>
      </c>
      <c r="F45" s="241">
        <v>1.05914314</v>
      </c>
      <c r="G45" s="241">
        <f t="shared" si="7"/>
        <v>1.05914314</v>
      </c>
      <c r="H45" s="381"/>
      <c r="I45" s="243">
        <v>30000</v>
      </c>
      <c r="J45" s="244">
        <f>I45</f>
        <v>30000</v>
      </c>
      <c r="K45" s="244">
        <f>I45*F45</f>
        <v>31774.2942</v>
      </c>
      <c r="L45" s="307">
        <v>1</v>
      </c>
      <c r="N45" s="288"/>
    </row>
    <row r="46" spans="1:14" ht="20.399999999999999" x14ac:dyDescent="0.3">
      <c r="A46" s="245" t="s">
        <v>234</v>
      </c>
      <c r="B46" s="246"/>
      <c r="C46" s="247"/>
      <c r="D46" s="247"/>
      <c r="E46" s="246"/>
      <c r="F46" s="247"/>
      <c r="G46" s="247"/>
      <c r="H46" s="382"/>
      <c r="I46" s="248">
        <f>SUM(I42:I45)</f>
        <v>30005</v>
      </c>
      <c r="J46" s="249">
        <f>SUM(J42:J45)</f>
        <v>56600</v>
      </c>
      <c r="K46" s="249">
        <f>SUM(K42:K45)</f>
        <v>56474.294200000004</v>
      </c>
      <c r="L46" s="387">
        <f>SUM(L42:L45)</f>
        <v>6</v>
      </c>
      <c r="M46" s="255"/>
      <c r="N46" s="255"/>
    </row>
    <row r="47" spans="1:14" ht="7.5" customHeight="1" x14ac:dyDescent="0.3">
      <c r="A47" s="269"/>
      <c r="B47" s="270"/>
      <c r="C47" s="271"/>
      <c r="D47" s="271"/>
      <c r="E47" s="270"/>
      <c r="F47" s="271"/>
      <c r="G47" s="271"/>
      <c r="H47" s="271"/>
      <c r="I47" s="272"/>
      <c r="J47" s="273"/>
      <c r="K47" s="273"/>
      <c r="L47" s="274"/>
    </row>
    <row r="48" spans="1:14" ht="37.950000000000003" customHeight="1" x14ac:dyDescent="0.3">
      <c r="A48" s="275" t="s">
        <v>102</v>
      </c>
      <c r="B48" s="276"/>
      <c r="C48" s="277"/>
      <c r="D48" s="277"/>
      <c r="E48" s="276"/>
      <c r="F48" s="277"/>
      <c r="G48" s="277"/>
      <c r="H48" s="384"/>
      <c r="I48" s="278">
        <f>I38+I46</f>
        <v>582229</v>
      </c>
      <c r="J48" s="279">
        <f>J38+J46</f>
        <v>610376</v>
      </c>
      <c r="K48" s="279">
        <f>K38+K46</f>
        <v>1150920.1142000002</v>
      </c>
      <c r="L48" s="280">
        <f>L38+L46</f>
        <v>99</v>
      </c>
    </row>
    <row r="49" spans="1:12" ht="20.399999999999999" x14ac:dyDescent="0.3">
      <c r="A49" s="270"/>
      <c r="B49" s="270"/>
      <c r="C49" s="271"/>
      <c r="D49" s="271"/>
      <c r="E49" s="270"/>
      <c r="F49" s="271"/>
      <c r="G49" s="271"/>
      <c r="H49" s="271"/>
      <c r="I49" s="272"/>
      <c r="J49" s="273"/>
      <c r="K49" s="273"/>
      <c r="L49" s="281"/>
    </row>
    <row r="50" spans="1:12" ht="29.4" customHeight="1" x14ac:dyDescent="0.3">
      <c r="A50" s="469" t="s">
        <v>12</v>
      </c>
      <c r="B50" s="470"/>
      <c r="C50" s="470"/>
      <c r="D50" s="470"/>
      <c r="E50" s="470"/>
      <c r="F50" s="470"/>
      <c r="G50" s="470"/>
      <c r="H50" s="470"/>
      <c r="I50" s="470"/>
      <c r="J50" s="470"/>
      <c r="K50" s="470"/>
      <c r="L50" s="471"/>
    </row>
    <row r="51" spans="1:12" ht="20.399999999999999" x14ac:dyDescent="0.3">
      <c r="A51" s="204" t="s">
        <v>80</v>
      </c>
      <c r="B51" s="145" t="s">
        <v>103</v>
      </c>
      <c r="C51" s="145" t="s">
        <v>104</v>
      </c>
      <c r="D51" s="145" t="s">
        <v>105</v>
      </c>
      <c r="E51" s="145" t="s">
        <v>106</v>
      </c>
      <c r="F51" s="145" t="s">
        <v>107</v>
      </c>
      <c r="G51" s="145" t="s">
        <v>108</v>
      </c>
      <c r="H51" s="145" t="s">
        <v>109</v>
      </c>
      <c r="I51" s="145" t="s">
        <v>110</v>
      </c>
      <c r="J51" s="145" t="s">
        <v>111</v>
      </c>
      <c r="K51" s="145" t="s">
        <v>112</v>
      </c>
      <c r="L51" s="305" t="s">
        <v>90</v>
      </c>
    </row>
    <row r="52" spans="1:12" s="376" customFormat="1" ht="15.6" x14ac:dyDescent="0.3">
      <c r="A52" s="430" t="s">
        <v>122</v>
      </c>
      <c r="B52" s="424"/>
      <c r="C52" s="423"/>
      <c r="D52" s="423"/>
      <c r="E52" s="423"/>
      <c r="F52" s="423"/>
      <c r="G52" s="423"/>
      <c r="H52" s="424"/>
      <c r="I52" s="425"/>
      <c r="J52" s="425"/>
      <c r="K52" s="425"/>
      <c r="L52" s="432"/>
    </row>
    <row r="53" spans="1:12" s="377" customFormat="1" ht="15.6" x14ac:dyDescent="0.3">
      <c r="A53" s="431" t="s">
        <v>206</v>
      </c>
      <c r="B53" s="426" t="s">
        <v>188</v>
      </c>
      <c r="C53" s="428">
        <v>98.873900000000006</v>
      </c>
      <c r="D53" s="428"/>
      <c r="E53" s="428" t="s">
        <v>482</v>
      </c>
      <c r="F53" s="428">
        <v>5</v>
      </c>
      <c r="G53" s="428">
        <v>5.0974071481668002</v>
      </c>
      <c r="H53" s="426" t="s">
        <v>189</v>
      </c>
      <c r="I53" s="427">
        <v>400000</v>
      </c>
      <c r="J53" s="427">
        <v>400000</v>
      </c>
      <c r="K53" s="427">
        <v>395495.74</v>
      </c>
      <c r="L53" s="433">
        <v>1</v>
      </c>
    </row>
    <row r="54" spans="1:12" s="377" customFormat="1" ht="15.6" x14ac:dyDescent="0.3">
      <c r="A54" s="431" t="s">
        <v>206</v>
      </c>
      <c r="B54" s="426" t="s">
        <v>188</v>
      </c>
      <c r="C54" s="428">
        <v>99.488699999999994</v>
      </c>
      <c r="D54" s="428"/>
      <c r="E54" s="428" t="s">
        <v>483</v>
      </c>
      <c r="F54" s="428">
        <v>5</v>
      </c>
      <c r="G54" s="428">
        <v>5.1136506784859996</v>
      </c>
      <c r="H54" s="426" t="s">
        <v>189</v>
      </c>
      <c r="I54" s="427">
        <v>420398</v>
      </c>
      <c r="J54" s="427">
        <v>420398</v>
      </c>
      <c r="K54" s="427">
        <v>418248.67</v>
      </c>
      <c r="L54" s="433">
        <v>2</v>
      </c>
    </row>
    <row r="55" spans="1:12" s="377" customFormat="1" ht="15.6" x14ac:dyDescent="0.3">
      <c r="A55" s="431" t="s">
        <v>187</v>
      </c>
      <c r="B55" s="426" t="s">
        <v>188</v>
      </c>
      <c r="C55" s="428">
        <v>98.796099999999996</v>
      </c>
      <c r="D55" s="428"/>
      <c r="E55" s="428" t="s">
        <v>484</v>
      </c>
      <c r="F55" s="428">
        <v>4.0999999999999996</v>
      </c>
      <c r="G55" s="428">
        <v>4.1593962276795997</v>
      </c>
      <c r="H55" s="426" t="s">
        <v>189</v>
      </c>
      <c r="I55" s="427">
        <v>500000</v>
      </c>
      <c r="J55" s="427">
        <v>500000</v>
      </c>
      <c r="K55" s="427">
        <v>493980.3</v>
      </c>
      <c r="L55" s="433">
        <v>1</v>
      </c>
    </row>
    <row r="56" spans="1:12" s="377" customFormat="1" ht="15.6" x14ac:dyDescent="0.3">
      <c r="A56" s="431" t="s">
        <v>190</v>
      </c>
      <c r="B56" s="426" t="s">
        <v>188</v>
      </c>
      <c r="C56" s="428">
        <v>93.912599999999998</v>
      </c>
      <c r="D56" s="428"/>
      <c r="E56" s="428" t="s">
        <v>191</v>
      </c>
      <c r="F56" s="428">
        <v>6.5</v>
      </c>
      <c r="G56" s="428">
        <v>6.5005745560269004</v>
      </c>
      <c r="H56" s="426" t="s">
        <v>189</v>
      </c>
      <c r="I56" s="427">
        <v>50143</v>
      </c>
      <c r="J56" s="427">
        <v>50143</v>
      </c>
      <c r="K56" s="427">
        <v>47090.61</v>
      </c>
      <c r="L56" s="433">
        <v>1</v>
      </c>
    </row>
    <row r="57" spans="1:12" s="377" customFormat="1" ht="15.6" x14ac:dyDescent="0.3">
      <c r="A57" s="431" t="s">
        <v>192</v>
      </c>
      <c r="B57" s="426" t="s">
        <v>188</v>
      </c>
      <c r="C57" s="428">
        <v>97.497600000000006</v>
      </c>
      <c r="D57" s="428"/>
      <c r="E57" s="428" t="s">
        <v>456</v>
      </c>
      <c r="F57" s="428">
        <v>5.5</v>
      </c>
      <c r="G57" s="428">
        <v>5.5807647221072001</v>
      </c>
      <c r="H57" s="426" t="s">
        <v>189</v>
      </c>
      <c r="I57" s="427">
        <v>99998.99</v>
      </c>
      <c r="J57" s="427">
        <v>99998.99</v>
      </c>
      <c r="K57" s="427">
        <v>97496.57</v>
      </c>
      <c r="L57" s="433">
        <v>2</v>
      </c>
    </row>
    <row r="58" spans="1:12" s="377" customFormat="1" ht="15.6" x14ac:dyDescent="0.3">
      <c r="A58" s="430" t="s">
        <v>194</v>
      </c>
      <c r="B58" s="424" t="s">
        <v>194</v>
      </c>
      <c r="C58" s="429" t="s">
        <v>194</v>
      </c>
      <c r="D58" s="429" t="s">
        <v>194</v>
      </c>
      <c r="E58" s="429" t="s">
        <v>194</v>
      </c>
      <c r="F58" s="429" t="s">
        <v>194</v>
      </c>
      <c r="G58" s="429" t="s">
        <v>194</v>
      </c>
      <c r="H58" s="424" t="s">
        <v>194</v>
      </c>
      <c r="I58" s="425">
        <v>1470539.99</v>
      </c>
      <c r="J58" s="425">
        <v>1470539.99</v>
      </c>
      <c r="K58" s="425">
        <v>1452311.89</v>
      </c>
      <c r="L58" s="432">
        <v>7</v>
      </c>
    </row>
    <row r="59" spans="1:12" s="377" customFormat="1" ht="15.6" x14ac:dyDescent="0.3">
      <c r="A59" s="430" t="s">
        <v>305</v>
      </c>
      <c r="B59" s="424"/>
      <c r="C59" s="429"/>
      <c r="D59" s="429"/>
      <c r="E59" s="429"/>
      <c r="F59" s="429"/>
      <c r="G59" s="429"/>
      <c r="H59" s="424"/>
      <c r="I59" s="425"/>
      <c r="J59" s="425"/>
      <c r="K59" s="425"/>
      <c r="L59" s="432"/>
    </row>
    <row r="60" spans="1:12" s="377" customFormat="1" ht="15.6" x14ac:dyDescent="0.3">
      <c r="A60" s="431" t="s">
        <v>195</v>
      </c>
      <c r="B60" s="426" t="s">
        <v>188</v>
      </c>
      <c r="C60" s="428">
        <v>100.70569999999999</v>
      </c>
      <c r="D60" s="428">
        <v>7.1295000000000002</v>
      </c>
      <c r="E60" s="428" t="s">
        <v>359</v>
      </c>
      <c r="F60" s="428">
        <v>5.5</v>
      </c>
      <c r="G60" s="428">
        <v>5.5756249999999996</v>
      </c>
      <c r="H60" s="426" t="s">
        <v>196</v>
      </c>
      <c r="I60" s="427">
        <v>2000000</v>
      </c>
      <c r="J60" s="427">
        <v>2000000</v>
      </c>
      <c r="K60" s="427">
        <v>2014114.15</v>
      </c>
      <c r="L60" s="433">
        <v>1</v>
      </c>
    </row>
    <row r="61" spans="1:12" s="377" customFormat="1" ht="15.6" x14ac:dyDescent="0.3">
      <c r="A61" s="431" t="s">
        <v>195</v>
      </c>
      <c r="B61" s="426" t="s">
        <v>188</v>
      </c>
      <c r="C61" s="428">
        <v>100.7837</v>
      </c>
      <c r="D61" s="428">
        <v>7.1295000000000002</v>
      </c>
      <c r="E61" s="428" t="s">
        <v>197</v>
      </c>
      <c r="F61" s="428">
        <v>5.5</v>
      </c>
      <c r="G61" s="428">
        <v>5.5756249999999996</v>
      </c>
      <c r="H61" s="426" t="s">
        <v>196</v>
      </c>
      <c r="I61" s="427">
        <v>729905.38</v>
      </c>
      <c r="J61" s="427">
        <v>729905.38</v>
      </c>
      <c r="K61" s="427">
        <v>735625.81</v>
      </c>
      <c r="L61" s="433">
        <v>1</v>
      </c>
    </row>
    <row r="62" spans="1:12" s="377" customFormat="1" ht="15.6" x14ac:dyDescent="0.3">
      <c r="A62" s="431" t="s">
        <v>195</v>
      </c>
      <c r="B62" s="426" t="s">
        <v>188</v>
      </c>
      <c r="C62" s="428">
        <v>100.85250000000001</v>
      </c>
      <c r="D62" s="428">
        <v>7.1295000000000002</v>
      </c>
      <c r="E62" s="428" t="s">
        <v>485</v>
      </c>
      <c r="F62" s="428">
        <v>5.25</v>
      </c>
      <c r="G62" s="428">
        <v>5.3189062500000004</v>
      </c>
      <c r="H62" s="426" t="s">
        <v>196</v>
      </c>
      <c r="I62" s="427">
        <v>2500000</v>
      </c>
      <c r="J62" s="427">
        <v>2500000</v>
      </c>
      <c r="K62" s="427">
        <v>2521313.44</v>
      </c>
      <c r="L62" s="433">
        <v>1</v>
      </c>
    </row>
    <row r="63" spans="1:12" s="377" customFormat="1" ht="15.6" x14ac:dyDescent="0.3">
      <c r="A63" s="431" t="s">
        <v>195</v>
      </c>
      <c r="B63" s="426" t="s">
        <v>188</v>
      </c>
      <c r="C63" s="428">
        <v>100.8578</v>
      </c>
      <c r="D63" s="428">
        <v>7.1295000000000002</v>
      </c>
      <c r="E63" s="428" t="s">
        <v>486</v>
      </c>
      <c r="F63" s="428">
        <v>5.25</v>
      </c>
      <c r="G63" s="428">
        <v>5.3189062500000004</v>
      </c>
      <c r="H63" s="426" t="s">
        <v>196</v>
      </c>
      <c r="I63" s="427">
        <v>1000000</v>
      </c>
      <c r="J63" s="427">
        <v>1000000</v>
      </c>
      <c r="K63" s="427">
        <v>1008577.91</v>
      </c>
      <c r="L63" s="433">
        <v>1</v>
      </c>
    </row>
    <row r="64" spans="1:12" s="377" customFormat="1" ht="15.6" x14ac:dyDescent="0.3">
      <c r="A64" s="430" t="s">
        <v>194</v>
      </c>
      <c r="B64" s="424" t="s">
        <v>194</v>
      </c>
      <c r="C64" s="429" t="s">
        <v>194</v>
      </c>
      <c r="D64" s="429" t="s">
        <v>194</v>
      </c>
      <c r="E64" s="429" t="s">
        <v>194</v>
      </c>
      <c r="F64" s="429" t="s">
        <v>194</v>
      </c>
      <c r="G64" s="429" t="s">
        <v>194</v>
      </c>
      <c r="H64" s="424" t="s">
        <v>194</v>
      </c>
      <c r="I64" s="425">
        <v>6229905.3799999999</v>
      </c>
      <c r="J64" s="425">
        <v>6229905.3799999999</v>
      </c>
      <c r="K64" s="425">
        <v>6279631.3099999996</v>
      </c>
      <c r="L64" s="432">
        <v>4</v>
      </c>
    </row>
    <row r="65" spans="1:12" s="377" customFormat="1" ht="15.6" x14ac:dyDescent="0.3">
      <c r="A65" s="430" t="s">
        <v>113</v>
      </c>
      <c r="B65" s="424"/>
      <c r="C65" s="429"/>
      <c r="D65" s="429"/>
      <c r="E65" s="429"/>
      <c r="F65" s="429"/>
      <c r="G65" s="429"/>
      <c r="H65" s="424"/>
      <c r="I65" s="425"/>
      <c r="J65" s="425"/>
      <c r="K65" s="425"/>
      <c r="L65" s="432"/>
    </row>
    <row r="66" spans="1:12" s="377" customFormat="1" ht="15.6" x14ac:dyDescent="0.3">
      <c r="A66" s="431" t="s">
        <v>195</v>
      </c>
      <c r="B66" s="426" t="s">
        <v>188</v>
      </c>
      <c r="C66" s="428">
        <v>89.004099999999994</v>
      </c>
      <c r="D66" s="428">
        <v>5.93</v>
      </c>
      <c r="E66" s="428" t="s">
        <v>388</v>
      </c>
      <c r="F66" s="428">
        <v>9.9499999999999993</v>
      </c>
      <c r="G66" s="428">
        <v>10.416540031855099</v>
      </c>
      <c r="H66" s="426" t="s">
        <v>196</v>
      </c>
      <c r="I66" s="427">
        <v>128889.5</v>
      </c>
      <c r="J66" s="427">
        <v>128889.5</v>
      </c>
      <c r="K66" s="427">
        <v>114716.89</v>
      </c>
      <c r="L66" s="433">
        <v>1</v>
      </c>
    </row>
    <row r="67" spans="1:12" s="377" customFormat="1" ht="15.6" x14ac:dyDescent="0.3">
      <c r="A67" s="431" t="s">
        <v>195</v>
      </c>
      <c r="B67" s="426" t="s">
        <v>188</v>
      </c>
      <c r="C67" s="428">
        <v>92.049700000000001</v>
      </c>
      <c r="D67" s="428">
        <v>6.5</v>
      </c>
      <c r="E67" s="428" t="s">
        <v>487</v>
      </c>
      <c r="F67" s="428">
        <v>8.9981553468377999</v>
      </c>
      <c r="G67" s="428">
        <v>9.3786871096087001</v>
      </c>
      <c r="H67" s="426" t="s">
        <v>196</v>
      </c>
      <c r="I67" s="427">
        <v>53100</v>
      </c>
      <c r="J67" s="427">
        <v>53100</v>
      </c>
      <c r="K67" s="427">
        <v>48878.39</v>
      </c>
      <c r="L67" s="433">
        <v>1</v>
      </c>
    </row>
    <row r="68" spans="1:12" s="377" customFormat="1" ht="15.6" x14ac:dyDescent="0.3">
      <c r="A68" s="431" t="s">
        <v>195</v>
      </c>
      <c r="B68" s="426" t="s">
        <v>188</v>
      </c>
      <c r="C68" s="428">
        <v>97.939700000000002</v>
      </c>
      <c r="D68" s="428">
        <v>4.71</v>
      </c>
      <c r="E68" s="428" t="s">
        <v>392</v>
      </c>
      <c r="F68" s="428">
        <v>8.5</v>
      </c>
      <c r="G68" s="428">
        <v>8.8390905892635008</v>
      </c>
      <c r="H68" s="426" t="s">
        <v>196</v>
      </c>
      <c r="I68" s="427">
        <v>4300</v>
      </c>
      <c r="J68" s="427">
        <v>4300</v>
      </c>
      <c r="K68" s="427">
        <v>4211.41</v>
      </c>
      <c r="L68" s="433">
        <v>1</v>
      </c>
    </row>
    <row r="69" spans="1:12" s="377" customFormat="1" ht="15.6" x14ac:dyDescent="0.3">
      <c r="A69" s="430" t="s">
        <v>194</v>
      </c>
      <c r="B69" s="424" t="s">
        <v>194</v>
      </c>
      <c r="C69" s="429" t="s">
        <v>194</v>
      </c>
      <c r="D69" s="429" t="s">
        <v>194</v>
      </c>
      <c r="E69" s="429" t="s">
        <v>194</v>
      </c>
      <c r="F69" s="429" t="s">
        <v>194</v>
      </c>
      <c r="G69" s="429" t="s">
        <v>194</v>
      </c>
      <c r="H69" s="424" t="s">
        <v>194</v>
      </c>
      <c r="I69" s="425">
        <v>186289.5</v>
      </c>
      <c r="J69" s="425">
        <v>186289.5</v>
      </c>
      <c r="K69" s="425">
        <v>167806.69</v>
      </c>
      <c r="L69" s="432">
        <v>3</v>
      </c>
    </row>
    <row r="70" spans="1:12" s="377" customFormat="1" ht="15.6" x14ac:dyDescent="0.3">
      <c r="A70" s="430" t="s">
        <v>266</v>
      </c>
      <c r="B70" s="424"/>
      <c r="C70" s="429"/>
      <c r="D70" s="429"/>
      <c r="E70" s="429"/>
      <c r="F70" s="429"/>
      <c r="G70" s="429"/>
      <c r="H70" s="424"/>
      <c r="I70" s="425"/>
      <c r="J70" s="425"/>
      <c r="K70" s="425"/>
      <c r="L70" s="432"/>
    </row>
    <row r="71" spans="1:12" s="377" customFormat="1" ht="15.6" x14ac:dyDescent="0.3">
      <c r="A71" s="431" t="s">
        <v>195</v>
      </c>
      <c r="B71" s="426" t="s">
        <v>188</v>
      </c>
      <c r="C71" s="428">
        <v>97.043700000000001</v>
      </c>
      <c r="D71" s="428">
        <v>7.1295000000000002</v>
      </c>
      <c r="E71" s="428" t="s">
        <v>488</v>
      </c>
      <c r="F71" s="428">
        <v>9.2616436143634999</v>
      </c>
      <c r="G71" s="428">
        <v>9.4760887204620996</v>
      </c>
      <c r="H71" s="426" t="s">
        <v>196</v>
      </c>
      <c r="I71" s="427">
        <v>100000</v>
      </c>
      <c r="J71" s="427">
        <v>100000</v>
      </c>
      <c r="K71" s="427">
        <v>97043.7</v>
      </c>
      <c r="L71" s="433">
        <v>1</v>
      </c>
    </row>
    <row r="72" spans="1:12" s="377" customFormat="1" ht="15.6" x14ac:dyDescent="0.3">
      <c r="A72" s="430" t="s">
        <v>194</v>
      </c>
      <c r="B72" s="424" t="s">
        <v>194</v>
      </c>
      <c r="C72" s="429" t="s">
        <v>194</v>
      </c>
      <c r="D72" s="429" t="s">
        <v>194</v>
      </c>
      <c r="E72" s="429" t="s">
        <v>194</v>
      </c>
      <c r="F72" s="429" t="s">
        <v>194</v>
      </c>
      <c r="G72" s="429" t="s">
        <v>194</v>
      </c>
      <c r="H72" s="424" t="s">
        <v>194</v>
      </c>
      <c r="I72" s="425">
        <v>100000</v>
      </c>
      <c r="J72" s="425">
        <v>100000</v>
      </c>
      <c r="K72" s="425">
        <v>97043.7</v>
      </c>
      <c r="L72" s="432">
        <v>1</v>
      </c>
    </row>
    <row r="73" spans="1:12" s="377" customFormat="1" ht="15.6" x14ac:dyDescent="0.3">
      <c r="A73" s="430" t="s">
        <v>114</v>
      </c>
      <c r="B73" s="424"/>
      <c r="C73" s="429"/>
      <c r="D73" s="429"/>
      <c r="E73" s="429"/>
      <c r="F73" s="429"/>
      <c r="G73" s="429"/>
      <c r="H73" s="424"/>
      <c r="I73" s="425"/>
      <c r="J73" s="425"/>
      <c r="K73" s="425"/>
      <c r="L73" s="432"/>
    </row>
    <row r="74" spans="1:12" s="377" customFormat="1" ht="15.6" x14ac:dyDescent="0.3">
      <c r="A74" s="431" t="s">
        <v>195</v>
      </c>
      <c r="B74" s="426" t="s">
        <v>188</v>
      </c>
      <c r="C74" s="428">
        <v>85.255899999999997</v>
      </c>
      <c r="D74" s="428">
        <v>5.93</v>
      </c>
      <c r="E74" s="428" t="s">
        <v>489</v>
      </c>
      <c r="F74" s="428">
        <v>10</v>
      </c>
      <c r="G74" s="428">
        <v>10.471306744129601</v>
      </c>
      <c r="H74" s="426" t="s">
        <v>196</v>
      </c>
      <c r="I74" s="427">
        <v>5900</v>
      </c>
      <c r="J74" s="427">
        <v>5900</v>
      </c>
      <c r="K74" s="427">
        <v>5030.1000000000004</v>
      </c>
      <c r="L74" s="433">
        <v>1</v>
      </c>
    </row>
    <row r="75" spans="1:12" s="377" customFormat="1" ht="15.6" x14ac:dyDescent="0.3">
      <c r="A75" s="431" t="s">
        <v>195</v>
      </c>
      <c r="B75" s="426" t="s">
        <v>188</v>
      </c>
      <c r="C75" s="428">
        <v>86.716700000000003</v>
      </c>
      <c r="D75" s="428">
        <v>5.64</v>
      </c>
      <c r="E75" s="428" t="s">
        <v>490</v>
      </c>
      <c r="F75" s="428">
        <v>10</v>
      </c>
      <c r="G75" s="428">
        <v>10.471306744129601</v>
      </c>
      <c r="H75" s="426" t="s">
        <v>196</v>
      </c>
      <c r="I75" s="427">
        <v>612.73</v>
      </c>
      <c r="J75" s="427">
        <v>612.73</v>
      </c>
      <c r="K75" s="427">
        <v>531.34</v>
      </c>
      <c r="L75" s="433">
        <v>1</v>
      </c>
    </row>
    <row r="76" spans="1:12" s="377" customFormat="1" ht="15.6" x14ac:dyDescent="0.3">
      <c r="A76" s="431" t="s">
        <v>195</v>
      </c>
      <c r="B76" s="426" t="s">
        <v>188</v>
      </c>
      <c r="C76" s="428">
        <v>87.436400000000006</v>
      </c>
      <c r="D76" s="428">
        <v>6.21</v>
      </c>
      <c r="E76" s="428" t="s">
        <v>491</v>
      </c>
      <c r="F76" s="428">
        <v>9.6</v>
      </c>
      <c r="G76" s="428">
        <v>10.0338693716146</v>
      </c>
      <c r="H76" s="426" t="s">
        <v>196</v>
      </c>
      <c r="I76" s="427">
        <v>1880</v>
      </c>
      <c r="J76" s="427">
        <v>1880</v>
      </c>
      <c r="K76" s="427">
        <v>1643.8</v>
      </c>
      <c r="L76" s="433">
        <v>1</v>
      </c>
    </row>
    <row r="77" spans="1:12" s="377" customFormat="1" ht="15.6" x14ac:dyDescent="0.3">
      <c r="A77" s="431" t="s">
        <v>195</v>
      </c>
      <c r="B77" s="426" t="s">
        <v>188</v>
      </c>
      <c r="C77" s="428">
        <v>88.363</v>
      </c>
      <c r="D77" s="428">
        <v>5.64</v>
      </c>
      <c r="E77" s="428" t="s">
        <v>306</v>
      </c>
      <c r="F77" s="428">
        <v>9.5</v>
      </c>
      <c r="G77" s="428">
        <v>9.9247584081007005</v>
      </c>
      <c r="H77" s="426" t="s">
        <v>196</v>
      </c>
      <c r="I77" s="427">
        <v>12085</v>
      </c>
      <c r="J77" s="427">
        <v>12085</v>
      </c>
      <c r="K77" s="427">
        <v>10678.67</v>
      </c>
      <c r="L77" s="433">
        <v>1</v>
      </c>
    </row>
    <row r="78" spans="1:12" s="377" customFormat="1" ht="15.6" x14ac:dyDescent="0.3">
      <c r="A78" s="431" t="s">
        <v>195</v>
      </c>
      <c r="B78" s="426" t="s">
        <v>188</v>
      </c>
      <c r="C78" s="428">
        <v>91.076999999999998</v>
      </c>
      <c r="D78" s="428">
        <v>5.36</v>
      </c>
      <c r="E78" s="428" t="s">
        <v>492</v>
      </c>
      <c r="F78" s="428">
        <v>8.5</v>
      </c>
      <c r="G78" s="428">
        <v>8.8390905892635008</v>
      </c>
      <c r="H78" s="426" t="s">
        <v>196</v>
      </c>
      <c r="I78" s="427">
        <v>53100</v>
      </c>
      <c r="J78" s="427">
        <v>53100</v>
      </c>
      <c r="K78" s="427">
        <v>48361.9</v>
      </c>
      <c r="L78" s="433">
        <v>1</v>
      </c>
    </row>
    <row r="79" spans="1:12" s="377" customFormat="1" ht="15.6" x14ac:dyDescent="0.3">
      <c r="A79" s="431" t="s">
        <v>195</v>
      </c>
      <c r="B79" s="426" t="s">
        <v>188</v>
      </c>
      <c r="C79" s="428">
        <v>91.176000000000002</v>
      </c>
      <c r="D79" s="428">
        <v>5.36</v>
      </c>
      <c r="E79" s="428" t="s">
        <v>493</v>
      </c>
      <c r="F79" s="428">
        <v>8.5</v>
      </c>
      <c r="G79" s="428">
        <v>8.8390905892635008</v>
      </c>
      <c r="H79" s="426" t="s">
        <v>196</v>
      </c>
      <c r="I79" s="427">
        <v>51920</v>
      </c>
      <c r="J79" s="427">
        <v>51920</v>
      </c>
      <c r="K79" s="427">
        <v>47338.58</v>
      </c>
      <c r="L79" s="433">
        <v>1</v>
      </c>
    </row>
    <row r="80" spans="1:12" s="377" customFormat="1" ht="15.6" x14ac:dyDescent="0.3">
      <c r="A80" s="431" t="s">
        <v>195</v>
      </c>
      <c r="B80" s="426" t="s">
        <v>188</v>
      </c>
      <c r="C80" s="428">
        <v>99.424199999999999</v>
      </c>
      <c r="D80" s="428">
        <v>4.3</v>
      </c>
      <c r="E80" s="428" t="s">
        <v>289</v>
      </c>
      <c r="F80" s="428">
        <v>6.5</v>
      </c>
      <c r="G80" s="428">
        <v>6.6971852002543004</v>
      </c>
      <c r="H80" s="426" t="s">
        <v>196</v>
      </c>
      <c r="I80" s="427">
        <v>25000</v>
      </c>
      <c r="J80" s="427">
        <v>25000</v>
      </c>
      <c r="K80" s="427">
        <v>24856.04</v>
      </c>
      <c r="L80" s="433">
        <v>1</v>
      </c>
    </row>
    <row r="81" spans="1:12" s="377" customFormat="1" ht="15.6" x14ac:dyDescent="0.3">
      <c r="A81" s="430" t="s">
        <v>194</v>
      </c>
      <c r="B81" s="424" t="s">
        <v>194</v>
      </c>
      <c r="C81" s="429" t="s">
        <v>194</v>
      </c>
      <c r="D81" s="429" t="s">
        <v>194</v>
      </c>
      <c r="E81" s="429" t="s">
        <v>194</v>
      </c>
      <c r="F81" s="429" t="s">
        <v>194</v>
      </c>
      <c r="G81" s="429" t="s">
        <v>194</v>
      </c>
      <c r="H81" s="424" t="s">
        <v>194</v>
      </c>
      <c r="I81" s="425">
        <v>150497.73000000001</v>
      </c>
      <c r="J81" s="425">
        <v>150497.73000000001</v>
      </c>
      <c r="K81" s="425">
        <v>138440.43</v>
      </c>
      <c r="L81" s="432">
        <v>7</v>
      </c>
    </row>
    <row r="82" spans="1:12" s="377" customFormat="1" ht="15.6" x14ac:dyDescent="0.3">
      <c r="A82" s="430" t="s">
        <v>242</v>
      </c>
      <c r="B82" s="424"/>
      <c r="C82" s="429"/>
      <c r="D82" s="429"/>
      <c r="E82" s="429"/>
      <c r="F82" s="429"/>
      <c r="G82" s="429"/>
      <c r="H82" s="424"/>
      <c r="I82" s="425"/>
      <c r="J82" s="425"/>
      <c r="K82" s="425"/>
      <c r="L82" s="432"/>
    </row>
    <row r="83" spans="1:12" s="377" customFormat="1" ht="15.6" x14ac:dyDescent="0.3">
      <c r="A83" s="431" t="s">
        <v>195</v>
      </c>
      <c r="B83" s="426" t="s">
        <v>188</v>
      </c>
      <c r="C83" s="428">
        <v>97.105599999999995</v>
      </c>
      <c r="D83" s="428">
        <v>9.25</v>
      </c>
      <c r="E83" s="428" t="s">
        <v>367</v>
      </c>
      <c r="F83" s="428">
        <v>10</v>
      </c>
      <c r="G83" s="428">
        <v>10.25</v>
      </c>
      <c r="H83" s="426" t="s">
        <v>196</v>
      </c>
      <c r="I83" s="427">
        <v>2227253.3199999998</v>
      </c>
      <c r="J83" s="427">
        <v>2227253.3199999998</v>
      </c>
      <c r="K83" s="427">
        <v>2162788.06</v>
      </c>
      <c r="L83" s="433">
        <v>4</v>
      </c>
    </row>
    <row r="84" spans="1:12" s="377" customFormat="1" ht="15.6" x14ac:dyDescent="0.3">
      <c r="A84" s="431" t="s">
        <v>195</v>
      </c>
      <c r="B84" s="426" t="s">
        <v>188</v>
      </c>
      <c r="C84" s="428">
        <v>97.293599999999998</v>
      </c>
      <c r="D84" s="428">
        <v>9.25</v>
      </c>
      <c r="E84" s="428" t="s">
        <v>368</v>
      </c>
      <c r="F84" s="428">
        <v>10</v>
      </c>
      <c r="G84" s="428">
        <v>10.25</v>
      </c>
      <c r="H84" s="426" t="s">
        <v>196</v>
      </c>
      <c r="I84" s="427">
        <v>250000</v>
      </c>
      <c r="J84" s="427">
        <v>250000</v>
      </c>
      <c r="K84" s="427">
        <v>243234.11</v>
      </c>
      <c r="L84" s="433">
        <v>2</v>
      </c>
    </row>
    <row r="85" spans="1:12" s="377" customFormat="1" ht="15.6" x14ac:dyDescent="0.3">
      <c r="A85" s="431" t="s">
        <v>195</v>
      </c>
      <c r="B85" s="426" t="s">
        <v>188</v>
      </c>
      <c r="C85" s="428">
        <v>97.354900000000001</v>
      </c>
      <c r="D85" s="428">
        <v>9.25</v>
      </c>
      <c r="E85" s="428" t="s">
        <v>425</v>
      </c>
      <c r="F85" s="428">
        <v>10</v>
      </c>
      <c r="G85" s="428">
        <v>10.25</v>
      </c>
      <c r="H85" s="426" t="s">
        <v>196</v>
      </c>
      <c r="I85" s="427">
        <v>407959.19</v>
      </c>
      <c r="J85" s="427">
        <v>407959.19</v>
      </c>
      <c r="K85" s="427">
        <v>397168.25</v>
      </c>
      <c r="L85" s="433">
        <v>2</v>
      </c>
    </row>
    <row r="86" spans="1:12" s="377" customFormat="1" ht="15.6" x14ac:dyDescent="0.3">
      <c r="A86" s="431" t="s">
        <v>195</v>
      </c>
      <c r="B86" s="426" t="s">
        <v>188</v>
      </c>
      <c r="C86" s="428">
        <v>97.529300000000006</v>
      </c>
      <c r="D86" s="428">
        <v>9.5</v>
      </c>
      <c r="E86" s="428" t="s">
        <v>341</v>
      </c>
      <c r="F86" s="428">
        <v>10.15</v>
      </c>
      <c r="G86" s="428">
        <v>10.407556250000001</v>
      </c>
      <c r="H86" s="426" t="s">
        <v>196</v>
      </c>
      <c r="I86" s="427">
        <v>70002.850000000006</v>
      </c>
      <c r="J86" s="427">
        <v>70002.850000000006</v>
      </c>
      <c r="K86" s="427">
        <v>68273.289999999994</v>
      </c>
      <c r="L86" s="433">
        <v>1</v>
      </c>
    </row>
    <row r="87" spans="1:12" s="377" customFormat="1" ht="15.6" x14ac:dyDescent="0.3">
      <c r="A87" s="431" t="s">
        <v>195</v>
      </c>
      <c r="B87" s="426" t="s">
        <v>188</v>
      </c>
      <c r="C87" s="428">
        <v>98.086699999999993</v>
      </c>
      <c r="D87" s="428">
        <v>9.5</v>
      </c>
      <c r="E87" s="428" t="s">
        <v>494</v>
      </c>
      <c r="F87" s="428">
        <v>10</v>
      </c>
      <c r="G87" s="428">
        <v>10.25</v>
      </c>
      <c r="H87" s="426" t="s">
        <v>196</v>
      </c>
      <c r="I87" s="427">
        <v>36123.599999999999</v>
      </c>
      <c r="J87" s="427">
        <v>36123.599999999999</v>
      </c>
      <c r="K87" s="427">
        <v>35432.43</v>
      </c>
      <c r="L87" s="433">
        <v>1</v>
      </c>
    </row>
    <row r="88" spans="1:12" s="377" customFormat="1" ht="15.6" x14ac:dyDescent="0.3">
      <c r="A88" s="431" t="s">
        <v>195</v>
      </c>
      <c r="B88" s="426" t="s">
        <v>188</v>
      </c>
      <c r="C88" s="428">
        <v>98.087699999999998</v>
      </c>
      <c r="D88" s="428">
        <v>9.5</v>
      </c>
      <c r="E88" s="428" t="s">
        <v>341</v>
      </c>
      <c r="F88" s="428">
        <v>10</v>
      </c>
      <c r="G88" s="428">
        <v>10.25</v>
      </c>
      <c r="H88" s="426" t="s">
        <v>196</v>
      </c>
      <c r="I88" s="427">
        <v>261290.43</v>
      </c>
      <c r="J88" s="427">
        <v>261290.43</v>
      </c>
      <c r="K88" s="427">
        <v>256293.87</v>
      </c>
      <c r="L88" s="433">
        <v>1</v>
      </c>
    </row>
    <row r="89" spans="1:12" s="377" customFormat="1" ht="15.6" x14ac:dyDescent="0.3">
      <c r="A89" s="431" t="s">
        <v>195</v>
      </c>
      <c r="B89" s="426" t="s">
        <v>188</v>
      </c>
      <c r="C89" s="428">
        <v>98.087699999999998</v>
      </c>
      <c r="D89" s="428">
        <v>9.5</v>
      </c>
      <c r="E89" s="428" t="s">
        <v>495</v>
      </c>
      <c r="F89" s="428">
        <v>10</v>
      </c>
      <c r="G89" s="428">
        <v>10.25</v>
      </c>
      <c r="H89" s="426" t="s">
        <v>196</v>
      </c>
      <c r="I89" s="427">
        <v>21064.81</v>
      </c>
      <c r="J89" s="427">
        <v>21064.81</v>
      </c>
      <c r="K89" s="427">
        <v>20662</v>
      </c>
      <c r="L89" s="433">
        <v>1</v>
      </c>
    </row>
    <row r="90" spans="1:12" s="377" customFormat="1" ht="15.6" x14ac:dyDescent="0.3">
      <c r="A90" s="431" t="s">
        <v>195</v>
      </c>
      <c r="B90" s="426" t="s">
        <v>188</v>
      </c>
      <c r="C90" s="428">
        <v>98.126999999999995</v>
      </c>
      <c r="D90" s="428">
        <v>8.75</v>
      </c>
      <c r="E90" s="428" t="s">
        <v>496</v>
      </c>
      <c r="F90" s="428">
        <v>9.5</v>
      </c>
      <c r="G90" s="428">
        <v>9.7256250000000009</v>
      </c>
      <c r="H90" s="426" t="s">
        <v>196</v>
      </c>
      <c r="I90" s="427">
        <v>35000</v>
      </c>
      <c r="J90" s="427">
        <v>35000</v>
      </c>
      <c r="K90" s="427">
        <v>34344.46</v>
      </c>
      <c r="L90" s="433">
        <v>1</v>
      </c>
    </row>
    <row r="91" spans="1:12" s="377" customFormat="1" ht="15.6" x14ac:dyDescent="0.3">
      <c r="A91" s="431" t="s">
        <v>195</v>
      </c>
      <c r="B91" s="426" t="s">
        <v>188</v>
      </c>
      <c r="C91" s="428">
        <v>98.137200000000007</v>
      </c>
      <c r="D91" s="428">
        <v>8.75</v>
      </c>
      <c r="E91" s="428" t="s">
        <v>403</v>
      </c>
      <c r="F91" s="428">
        <v>9.5</v>
      </c>
      <c r="G91" s="428">
        <v>9.7256250000000009</v>
      </c>
      <c r="H91" s="426" t="s">
        <v>196</v>
      </c>
      <c r="I91" s="427">
        <v>248595.25</v>
      </c>
      <c r="J91" s="427">
        <v>248595.25</v>
      </c>
      <c r="K91" s="427">
        <v>243964.51</v>
      </c>
      <c r="L91" s="433">
        <v>1</v>
      </c>
    </row>
    <row r="92" spans="1:12" s="377" customFormat="1" ht="15.6" x14ac:dyDescent="0.3">
      <c r="A92" s="431" t="s">
        <v>195</v>
      </c>
      <c r="B92" s="426" t="s">
        <v>188</v>
      </c>
      <c r="C92" s="428">
        <v>98.222200000000001</v>
      </c>
      <c r="D92" s="428">
        <v>9.25</v>
      </c>
      <c r="E92" s="428" t="s">
        <v>497</v>
      </c>
      <c r="F92" s="428">
        <v>9.75</v>
      </c>
      <c r="G92" s="428">
        <v>9.9876562500000006</v>
      </c>
      <c r="H92" s="426" t="s">
        <v>196</v>
      </c>
      <c r="I92" s="427">
        <v>400000</v>
      </c>
      <c r="J92" s="427">
        <v>400000</v>
      </c>
      <c r="K92" s="427">
        <v>392888.74</v>
      </c>
      <c r="L92" s="433">
        <v>1</v>
      </c>
    </row>
    <row r="93" spans="1:12" s="377" customFormat="1" ht="15.6" x14ac:dyDescent="0.3">
      <c r="A93" s="431" t="s">
        <v>195</v>
      </c>
      <c r="B93" s="426" t="s">
        <v>188</v>
      </c>
      <c r="C93" s="428">
        <v>98.3994</v>
      </c>
      <c r="D93" s="428">
        <v>8.75</v>
      </c>
      <c r="E93" s="428" t="s">
        <v>272</v>
      </c>
      <c r="F93" s="428">
        <v>9.375</v>
      </c>
      <c r="G93" s="428">
        <v>9.5947265625</v>
      </c>
      <c r="H93" s="426" t="s">
        <v>196</v>
      </c>
      <c r="I93" s="427">
        <v>327000</v>
      </c>
      <c r="J93" s="427">
        <v>327000</v>
      </c>
      <c r="K93" s="427">
        <v>321765.89</v>
      </c>
      <c r="L93" s="433">
        <v>1</v>
      </c>
    </row>
    <row r="94" spans="1:12" s="377" customFormat="1" ht="15.6" x14ac:dyDescent="0.3">
      <c r="A94" s="431" t="s">
        <v>195</v>
      </c>
      <c r="B94" s="426" t="s">
        <v>188</v>
      </c>
      <c r="C94" s="428">
        <v>98.533100000000005</v>
      </c>
      <c r="D94" s="428">
        <v>9.25</v>
      </c>
      <c r="E94" s="428" t="s">
        <v>498</v>
      </c>
      <c r="F94" s="428">
        <v>9.65</v>
      </c>
      <c r="G94" s="428">
        <v>9.8828062499999003</v>
      </c>
      <c r="H94" s="426" t="s">
        <v>196</v>
      </c>
      <c r="I94" s="427">
        <v>237970.43</v>
      </c>
      <c r="J94" s="427">
        <v>237970.43</v>
      </c>
      <c r="K94" s="427">
        <v>234479.62</v>
      </c>
      <c r="L94" s="433">
        <v>1</v>
      </c>
    </row>
    <row r="95" spans="1:12" s="377" customFormat="1" ht="15.6" x14ac:dyDescent="0.3">
      <c r="A95" s="431" t="s">
        <v>195</v>
      </c>
      <c r="B95" s="426" t="s">
        <v>188</v>
      </c>
      <c r="C95" s="428">
        <v>98.623999999999995</v>
      </c>
      <c r="D95" s="428">
        <v>8.75</v>
      </c>
      <c r="E95" s="428" t="s">
        <v>384</v>
      </c>
      <c r="F95" s="428">
        <v>9.3000000000000007</v>
      </c>
      <c r="G95" s="428">
        <v>9.5162250000000004</v>
      </c>
      <c r="H95" s="426" t="s">
        <v>196</v>
      </c>
      <c r="I95" s="427">
        <v>23552.37</v>
      </c>
      <c r="J95" s="427">
        <v>23552.37</v>
      </c>
      <c r="K95" s="427">
        <v>23228.28</v>
      </c>
      <c r="L95" s="433">
        <v>1</v>
      </c>
    </row>
    <row r="96" spans="1:12" s="377" customFormat="1" ht="15.6" x14ac:dyDescent="0.3">
      <c r="A96" s="431" t="s">
        <v>195</v>
      </c>
      <c r="B96" s="426" t="s">
        <v>188</v>
      </c>
      <c r="C96" s="428">
        <v>98.6477</v>
      </c>
      <c r="D96" s="428">
        <v>9.5</v>
      </c>
      <c r="E96" s="428" t="s">
        <v>499</v>
      </c>
      <c r="F96" s="428">
        <v>9.85</v>
      </c>
      <c r="G96" s="428">
        <v>10.092556249999999</v>
      </c>
      <c r="H96" s="426" t="s">
        <v>196</v>
      </c>
      <c r="I96" s="427">
        <v>46137.93</v>
      </c>
      <c r="J96" s="427">
        <v>46137.93</v>
      </c>
      <c r="K96" s="427">
        <v>45514.01</v>
      </c>
      <c r="L96" s="433">
        <v>1</v>
      </c>
    </row>
    <row r="97" spans="1:12" s="377" customFormat="1" ht="15.6" x14ac:dyDescent="0.3">
      <c r="A97" s="431" t="s">
        <v>195</v>
      </c>
      <c r="B97" s="426" t="s">
        <v>188</v>
      </c>
      <c r="C97" s="428">
        <v>98.711200000000005</v>
      </c>
      <c r="D97" s="428">
        <v>9.25</v>
      </c>
      <c r="E97" s="428" t="s">
        <v>500</v>
      </c>
      <c r="F97" s="428">
        <v>9.6</v>
      </c>
      <c r="G97" s="428">
        <v>9.8303999999999991</v>
      </c>
      <c r="H97" s="426" t="s">
        <v>196</v>
      </c>
      <c r="I97" s="427">
        <v>672325.8</v>
      </c>
      <c r="J97" s="427">
        <v>672325.8</v>
      </c>
      <c r="K97" s="427">
        <v>663661.09</v>
      </c>
      <c r="L97" s="433">
        <v>1</v>
      </c>
    </row>
    <row r="98" spans="1:12" s="377" customFormat="1" ht="15.6" x14ac:dyDescent="0.3">
      <c r="A98" s="431" t="s">
        <v>195</v>
      </c>
      <c r="B98" s="426" t="s">
        <v>188</v>
      </c>
      <c r="C98" s="428">
        <v>98.712299999999999</v>
      </c>
      <c r="D98" s="428">
        <v>9.25</v>
      </c>
      <c r="E98" s="428" t="s">
        <v>501</v>
      </c>
      <c r="F98" s="428">
        <v>9.6</v>
      </c>
      <c r="G98" s="428">
        <v>9.8303999999999991</v>
      </c>
      <c r="H98" s="426" t="s">
        <v>196</v>
      </c>
      <c r="I98" s="427">
        <v>597214.82999999996</v>
      </c>
      <c r="J98" s="427">
        <v>597214.82999999996</v>
      </c>
      <c r="K98" s="427">
        <v>589524.23</v>
      </c>
      <c r="L98" s="433">
        <v>1</v>
      </c>
    </row>
    <row r="99" spans="1:12" s="377" customFormat="1" ht="15.6" x14ac:dyDescent="0.3">
      <c r="A99" s="431" t="s">
        <v>195</v>
      </c>
      <c r="B99" s="426" t="s">
        <v>188</v>
      </c>
      <c r="C99" s="428">
        <v>98.716200000000001</v>
      </c>
      <c r="D99" s="428">
        <v>8.75</v>
      </c>
      <c r="E99" s="428" t="s">
        <v>502</v>
      </c>
      <c r="F99" s="428">
        <v>9.25</v>
      </c>
      <c r="G99" s="428">
        <v>9.4639062499998996</v>
      </c>
      <c r="H99" s="426" t="s">
        <v>196</v>
      </c>
      <c r="I99" s="427">
        <v>7296946.0199999996</v>
      </c>
      <c r="J99" s="427">
        <v>7296946.0199999996</v>
      </c>
      <c r="K99" s="427">
        <v>7203268.5099999998</v>
      </c>
      <c r="L99" s="433">
        <v>7</v>
      </c>
    </row>
    <row r="100" spans="1:12" s="377" customFormat="1" ht="15.6" x14ac:dyDescent="0.3">
      <c r="A100" s="431" t="s">
        <v>195</v>
      </c>
      <c r="B100" s="426" t="s">
        <v>188</v>
      </c>
      <c r="C100" s="428">
        <v>98.716700000000003</v>
      </c>
      <c r="D100" s="428">
        <v>8.75</v>
      </c>
      <c r="E100" s="428" t="s">
        <v>272</v>
      </c>
      <c r="F100" s="428">
        <v>9.25</v>
      </c>
      <c r="G100" s="428">
        <v>9.4639062499998996</v>
      </c>
      <c r="H100" s="426" t="s">
        <v>196</v>
      </c>
      <c r="I100" s="427">
        <v>2353896.33</v>
      </c>
      <c r="J100" s="427">
        <v>2353896.33</v>
      </c>
      <c r="K100" s="427">
        <v>2323688.98</v>
      </c>
      <c r="L100" s="433">
        <v>6</v>
      </c>
    </row>
    <row r="101" spans="1:12" s="377" customFormat="1" ht="15.6" x14ac:dyDescent="0.3">
      <c r="A101" s="431" t="s">
        <v>195</v>
      </c>
      <c r="B101" s="426" t="s">
        <v>188</v>
      </c>
      <c r="C101" s="428">
        <v>98.716700000000003</v>
      </c>
      <c r="D101" s="428">
        <v>8.75</v>
      </c>
      <c r="E101" s="428" t="s">
        <v>246</v>
      </c>
      <c r="F101" s="428">
        <v>9.25</v>
      </c>
      <c r="G101" s="428">
        <v>9.4639062499998996</v>
      </c>
      <c r="H101" s="426" t="s">
        <v>196</v>
      </c>
      <c r="I101" s="427">
        <v>2735780.8</v>
      </c>
      <c r="J101" s="427">
        <v>2735780.8</v>
      </c>
      <c r="K101" s="427">
        <v>2700672.76</v>
      </c>
      <c r="L101" s="433">
        <v>3</v>
      </c>
    </row>
    <row r="102" spans="1:12" s="377" customFormat="1" ht="15.6" x14ac:dyDescent="0.3">
      <c r="A102" s="431" t="s">
        <v>195</v>
      </c>
      <c r="B102" s="426" t="s">
        <v>188</v>
      </c>
      <c r="C102" s="428">
        <v>98.745099999999994</v>
      </c>
      <c r="D102" s="428">
        <v>9.25</v>
      </c>
      <c r="E102" s="428" t="s">
        <v>503</v>
      </c>
      <c r="F102" s="428">
        <v>9.6</v>
      </c>
      <c r="G102" s="428">
        <v>9.8303999999999991</v>
      </c>
      <c r="H102" s="426" t="s">
        <v>196</v>
      </c>
      <c r="I102" s="427">
        <v>78785.710000000006</v>
      </c>
      <c r="J102" s="427">
        <v>78785.710000000006</v>
      </c>
      <c r="K102" s="427">
        <v>77797.009999999995</v>
      </c>
      <c r="L102" s="433">
        <v>1</v>
      </c>
    </row>
    <row r="103" spans="1:12" s="377" customFormat="1" ht="15.6" x14ac:dyDescent="0.3">
      <c r="A103" s="431" t="s">
        <v>195</v>
      </c>
      <c r="B103" s="426" t="s">
        <v>188</v>
      </c>
      <c r="C103" s="428">
        <v>98.745599999999996</v>
      </c>
      <c r="D103" s="428">
        <v>8.75</v>
      </c>
      <c r="E103" s="428" t="s">
        <v>414</v>
      </c>
      <c r="F103" s="428">
        <v>9.25</v>
      </c>
      <c r="G103" s="428">
        <v>9.4639062499998996</v>
      </c>
      <c r="H103" s="426" t="s">
        <v>196</v>
      </c>
      <c r="I103" s="427">
        <v>20409.41</v>
      </c>
      <c r="J103" s="427">
        <v>20409.41</v>
      </c>
      <c r="K103" s="427">
        <v>20153.400000000001</v>
      </c>
      <c r="L103" s="433">
        <v>1</v>
      </c>
    </row>
    <row r="104" spans="1:12" s="377" customFormat="1" ht="15.6" x14ac:dyDescent="0.3">
      <c r="A104" s="431" t="s">
        <v>195</v>
      </c>
      <c r="B104" s="426" t="s">
        <v>188</v>
      </c>
      <c r="C104" s="428">
        <v>98.746399999999994</v>
      </c>
      <c r="D104" s="428">
        <v>8.75</v>
      </c>
      <c r="E104" s="428" t="s">
        <v>384</v>
      </c>
      <c r="F104" s="428">
        <v>9.25</v>
      </c>
      <c r="G104" s="428">
        <v>9.4639062499998996</v>
      </c>
      <c r="H104" s="426" t="s">
        <v>196</v>
      </c>
      <c r="I104" s="427">
        <v>575872.92000000004</v>
      </c>
      <c r="J104" s="427">
        <v>575872.92000000004</v>
      </c>
      <c r="K104" s="427">
        <v>568653.96</v>
      </c>
      <c r="L104" s="433">
        <v>3</v>
      </c>
    </row>
    <row r="105" spans="1:12" s="377" customFormat="1" ht="15.6" x14ac:dyDescent="0.3">
      <c r="A105" s="431" t="s">
        <v>195</v>
      </c>
      <c r="B105" s="426" t="s">
        <v>188</v>
      </c>
      <c r="C105" s="428">
        <v>98.746799999999993</v>
      </c>
      <c r="D105" s="428">
        <v>9.25</v>
      </c>
      <c r="E105" s="428" t="s">
        <v>504</v>
      </c>
      <c r="F105" s="428">
        <v>9.6</v>
      </c>
      <c r="G105" s="428">
        <v>9.8303999999999991</v>
      </c>
      <c r="H105" s="426" t="s">
        <v>196</v>
      </c>
      <c r="I105" s="427">
        <v>2854539.75</v>
      </c>
      <c r="J105" s="427">
        <v>2854539.75</v>
      </c>
      <c r="K105" s="427">
        <v>2818767.29</v>
      </c>
      <c r="L105" s="433">
        <v>2</v>
      </c>
    </row>
    <row r="106" spans="1:12" s="377" customFormat="1" ht="15.6" x14ac:dyDescent="0.3">
      <c r="A106" s="431" t="s">
        <v>195</v>
      </c>
      <c r="B106" s="426" t="s">
        <v>188</v>
      </c>
      <c r="C106" s="428">
        <v>98.747200000000007</v>
      </c>
      <c r="D106" s="428">
        <v>8.75</v>
      </c>
      <c r="E106" s="428" t="s">
        <v>336</v>
      </c>
      <c r="F106" s="428">
        <v>9.25</v>
      </c>
      <c r="G106" s="428">
        <v>9.4639062499998996</v>
      </c>
      <c r="H106" s="426" t="s">
        <v>196</v>
      </c>
      <c r="I106" s="427">
        <v>21082.66</v>
      </c>
      <c r="J106" s="427">
        <v>21082.66</v>
      </c>
      <c r="K106" s="427">
        <v>20818.54</v>
      </c>
      <c r="L106" s="433">
        <v>1</v>
      </c>
    </row>
    <row r="107" spans="1:12" s="377" customFormat="1" ht="15.6" x14ac:dyDescent="0.3">
      <c r="A107" s="431" t="s">
        <v>195</v>
      </c>
      <c r="B107" s="426" t="s">
        <v>188</v>
      </c>
      <c r="C107" s="428">
        <v>98.747699999999995</v>
      </c>
      <c r="D107" s="428">
        <v>9.25</v>
      </c>
      <c r="E107" s="428" t="s">
        <v>497</v>
      </c>
      <c r="F107" s="428">
        <v>9.6</v>
      </c>
      <c r="G107" s="428">
        <v>9.8303999999999991</v>
      </c>
      <c r="H107" s="426" t="s">
        <v>196</v>
      </c>
      <c r="I107" s="427">
        <v>588648.32999999996</v>
      </c>
      <c r="J107" s="427">
        <v>588648.32999999996</v>
      </c>
      <c r="K107" s="427">
        <v>581276.71</v>
      </c>
      <c r="L107" s="433">
        <v>2</v>
      </c>
    </row>
    <row r="108" spans="1:12" s="377" customFormat="1" ht="15.6" x14ac:dyDescent="0.3">
      <c r="A108" s="431" t="s">
        <v>195</v>
      </c>
      <c r="B108" s="426" t="s">
        <v>188</v>
      </c>
      <c r="C108" s="428">
        <v>98.780299999999997</v>
      </c>
      <c r="D108" s="428">
        <v>8.75</v>
      </c>
      <c r="E108" s="428" t="s">
        <v>272</v>
      </c>
      <c r="F108" s="428">
        <v>9.2249999999999996</v>
      </c>
      <c r="G108" s="428">
        <v>9.4377515624998995</v>
      </c>
      <c r="H108" s="426" t="s">
        <v>196</v>
      </c>
      <c r="I108" s="427">
        <v>147696.43</v>
      </c>
      <c r="J108" s="427">
        <v>147696.43</v>
      </c>
      <c r="K108" s="427">
        <v>145895.01999999999</v>
      </c>
      <c r="L108" s="433">
        <v>1</v>
      </c>
    </row>
    <row r="109" spans="1:12" s="377" customFormat="1" ht="15.6" x14ac:dyDescent="0.3">
      <c r="A109" s="431" t="s">
        <v>195</v>
      </c>
      <c r="B109" s="426" t="s">
        <v>188</v>
      </c>
      <c r="C109" s="428">
        <v>98.870400000000004</v>
      </c>
      <c r="D109" s="428">
        <v>8.75</v>
      </c>
      <c r="E109" s="428" t="s">
        <v>505</v>
      </c>
      <c r="F109" s="428">
        <v>9.25</v>
      </c>
      <c r="G109" s="428">
        <v>9.4639062499999795</v>
      </c>
      <c r="H109" s="426" t="s">
        <v>196</v>
      </c>
      <c r="I109" s="427">
        <v>216904.99</v>
      </c>
      <c r="J109" s="427">
        <v>216904.99</v>
      </c>
      <c r="K109" s="427">
        <v>214454.82</v>
      </c>
      <c r="L109" s="433">
        <v>1</v>
      </c>
    </row>
    <row r="110" spans="1:12" s="377" customFormat="1" ht="15.6" x14ac:dyDescent="0.3">
      <c r="A110" s="431" t="s">
        <v>195</v>
      </c>
      <c r="B110" s="426" t="s">
        <v>188</v>
      </c>
      <c r="C110" s="428">
        <v>98.973100000000002</v>
      </c>
      <c r="D110" s="428">
        <v>8.75</v>
      </c>
      <c r="E110" s="428" t="s">
        <v>506</v>
      </c>
      <c r="F110" s="428">
        <v>9.15</v>
      </c>
      <c r="G110" s="428">
        <v>9.3593062499999</v>
      </c>
      <c r="H110" s="426" t="s">
        <v>196</v>
      </c>
      <c r="I110" s="427">
        <v>1193931.5900000001</v>
      </c>
      <c r="J110" s="427">
        <v>1193931.5900000001</v>
      </c>
      <c r="K110" s="427">
        <v>1181671.1599999999</v>
      </c>
      <c r="L110" s="433">
        <v>4</v>
      </c>
    </row>
    <row r="111" spans="1:12" s="377" customFormat="1" ht="15.6" x14ac:dyDescent="0.3">
      <c r="A111" s="431" t="s">
        <v>195</v>
      </c>
      <c r="B111" s="426" t="s">
        <v>188</v>
      </c>
      <c r="C111" s="428">
        <v>98.991399999999999</v>
      </c>
      <c r="D111" s="428">
        <v>8.75</v>
      </c>
      <c r="E111" s="428" t="s">
        <v>414</v>
      </c>
      <c r="F111" s="428">
        <v>9.15</v>
      </c>
      <c r="G111" s="428">
        <v>9.3593062499999</v>
      </c>
      <c r="H111" s="426" t="s">
        <v>196</v>
      </c>
      <c r="I111" s="427">
        <v>127038.67</v>
      </c>
      <c r="J111" s="427">
        <v>127038.67</v>
      </c>
      <c r="K111" s="427">
        <v>125757.33</v>
      </c>
      <c r="L111" s="433">
        <v>3</v>
      </c>
    </row>
    <row r="112" spans="1:12" s="377" customFormat="1" ht="15.6" x14ac:dyDescent="0.3">
      <c r="A112" s="431" t="s">
        <v>195</v>
      </c>
      <c r="B112" s="426" t="s">
        <v>188</v>
      </c>
      <c r="C112" s="428">
        <v>99.012</v>
      </c>
      <c r="D112" s="428">
        <v>8.75</v>
      </c>
      <c r="E112" s="428" t="s">
        <v>507</v>
      </c>
      <c r="F112" s="428">
        <v>9.1999999999999993</v>
      </c>
      <c r="G112" s="428">
        <v>9.4116</v>
      </c>
      <c r="H112" s="426" t="s">
        <v>196</v>
      </c>
      <c r="I112" s="427">
        <v>22993.06</v>
      </c>
      <c r="J112" s="427">
        <v>22993.06</v>
      </c>
      <c r="K112" s="427">
        <v>22765.88</v>
      </c>
      <c r="L112" s="433">
        <v>1</v>
      </c>
    </row>
    <row r="113" spans="1:12" s="377" customFormat="1" ht="15.6" x14ac:dyDescent="0.3">
      <c r="A113" s="431" t="s">
        <v>195</v>
      </c>
      <c r="B113" s="426" t="s">
        <v>188</v>
      </c>
      <c r="C113" s="428">
        <v>99.025999999999996</v>
      </c>
      <c r="D113" s="428">
        <v>9.5</v>
      </c>
      <c r="E113" s="428" t="s">
        <v>353</v>
      </c>
      <c r="F113" s="428">
        <v>9.75</v>
      </c>
      <c r="G113" s="428">
        <v>9.9876562500000006</v>
      </c>
      <c r="H113" s="426" t="s">
        <v>196</v>
      </c>
      <c r="I113" s="427">
        <v>6786.42</v>
      </c>
      <c r="J113" s="427">
        <v>6786.42</v>
      </c>
      <c r="K113" s="427">
        <v>6720.32</v>
      </c>
      <c r="L113" s="433">
        <v>1</v>
      </c>
    </row>
    <row r="114" spans="1:12" s="377" customFormat="1" ht="15.6" x14ac:dyDescent="0.3">
      <c r="A114" s="431" t="s">
        <v>195</v>
      </c>
      <c r="B114" s="426" t="s">
        <v>188</v>
      </c>
      <c r="C114" s="428">
        <v>99.0261</v>
      </c>
      <c r="D114" s="428">
        <v>9.5</v>
      </c>
      <c r="E114" s="428" t="s">
        <v>268</v>
      </c>
      <c r="F114" s="428">
        <v>9.75</v>
      </c>
      <c r="G114" s="428">
        <v>9.9876562500000006</v>
      </c>
      <c r="H114" s="426" t="s">
        <v>196</v>
      </c>
      <c r="I114" s="427">
        <v>780527.35</v>
      </c>
      <c r="J114" s="427">
        <v>780527.35</v>
      </c>
      <c r="K114" s="427">
        <v>772926.06</v>
      </c>
      <c r="L114" s="433">
        <v>5</v>
      </c>
    </row>
    <row r="115" spans="1:12" s="377" customFormat="1" ht="15.6" x14ac:dyDescent="0.3">
      <c r="A115" s="431" t="s">
        <v>195</v>
      </c>
      <c r="B115" s="426" t="s">
        <v>188</v>
      </c>
      <c r="C115" s="428">
        <v>99.0261</v>
      </c>
      <c r="D115" s="428">
        <v>9.5</v>
      </c>
      <c r="E115" s="428" t="s">
        <v>380</v>
      </c>
      <c r="F115" s="428">
        <v>9.75</v>
      </c>
      <c r="G115" s="428">
        <v>9.9876562500000006</v>
      </c>
      <c r="H115" s="426" t="s">
        <v>196</v>
      </c>
      <c r="I115" s="427">
        <v>9942.2800000000007</v>
      </c>
      <c r="J115" s="427">
        <v>9942.2800000000007</v>
      </c>
      <c r="K115" s="427">
        <v>9845.4500000000007</v>
      </c>
      <c r="L115" s="433">
        <v>1</v>
      </c>
    </row>
    <row r="116" spans="1:12" s="377" customFormat="1" ht="15.6" x14ac:dyDescent="0.3">
      <c r="A116" s="431" t="s">
        <v>195</v>
      </c>
      <c r="B116" s="426" t="s">
        <v>188</v>
      </c>
      <c r="C116" s="428">
        <v>99.026499999999999</v>
      </c>
      <c r="D116" s="428">
        <v>9.5</v>
      </c>
      <c r="E116" s="428" t="s">
        <v>508</v>
      </c>
      <c r="F116" s="428">
        <v>9.75</v>
      </c>
      <c r="G116" s="428">
        <v>9.9876562500000006</v>
      </c>
      <c r="H116" s="426" t="s">
        <v>196</v>
      </c>
      <c r="I116" s="427">
        <v>9905.89</v>
      </c>
      <c r="J116" s="427">
        <v>9905.89</v>
      </c>
      <c r="K116" s="427">
        <v>9809.4500000000007</v>
      </c>
      <c r="L116" s="433">
        <v>1</v>
      </c>
    </row>
    <row r="117" spans="1:12" s="377" customFormat="1" ht="15.6" x14ac:dyDescent="0.3">
      <c r="A117" s="431" t="s">
        <v>195</v>
      </c>
      <c r="B117" s="426" t="s">
        <v>188</v>
      </c>
      <c r="C117" s="428">
        <v>99.026600000000002</v>
      </c>
      <c r="D117" s="428">
        <v>9.5</v>
      </c>
      <c r="E117" s="428" t="s">
        <v>509</v>
      </c>
      <c r="F117" s="428">
        <v>9.75</v>
      </c>
      <c r="G117" s="428">
        <v>9.9876562500000006</v>
      </c>
      <c r="H117" s="426" t="s">
        <v>196</v>
      </c>
      <c r="I117" s="427">
        <v>1516083.27</v>
      </c>
      <c r="J117" s="427">
        <v>1516083.27</v>
      </c>
      <c r="K117" s="427">
        <v>1501324.98</v>
      </c>
      <c r="L117" s="433">
        <v>4</v>
      </c>
    </row>
    <row r="118" spans="1:12" s="377" customFormat="1" ht="15.6" x14ac:dyDescent="0.3">
      <c r="A118" s="431" t="s">
        <v>195</v>
      </c>
      <c r="B118" s="426" t="s">
        <v>188</v>
      </c>
      <c r="C118" s="428">
        <v>99.057000000000002</v>
      </c>
      <c r="D118" s="428">
        <v>9.25</v>
      </c>
      <c r="E118" s="428" t="s">
        <v>382</v>
      </c>
      <c r="F118" s="428">
        <v>9.5</v>
      </c>
      <c r="G118" s="428">
        <v>9.7256250000000009</v>
      </c>
      <c r="H118" s="426" t="s">
        <v>196</v>
      </c>
      <c r="I118" s="427">
        <v>250000</v>
      </c>
      <c r="J118" s="427">
        <v>250000</v>
      </c>
      <c r="K118" s="427">
        <v>247642.61</v>
      </c>
      <c r="L118" s="433">
        <v>1</v>
      </c>
    </row>
    <row r="119" spans="1:12" s="377" customFormat="1" ht="15.6" x14ac:dyDescent="0.3">
      <c r="A119" s="431" t="s">
        <v>195</v>
      </c>
      <c r="B119" s="426" t="s">
        <v>188</v>
      </c>
      <c r="C119" s="428">
        <v>99.068299999999994</v>
      </c>
      <c r="D119" s="428">
        <v>9.25</v>
      </c>
      <c r="E119" s="428" t="s">
        <v>510</v>
      </c>
      <c r="F119" s="428">
        <v>9.5</v>
      </c>
      <c r="G119" s="428">
        <v>9.7256250000000009</v>
      </c>
      <c r="H119" s="426" t="s">
        <v>196</v>
      </c>
      <c r="I119" s="427">
        <v>500000</v>
      </c>
      <c r="J119" s="427">
        <v>500000</v>
      </c>
      <c r="K119" s="427">
        <v>495341.43</v>
      </c>
      <c r="L119" s="433">
        <v>1</v>
      </c>
    </row>
    <row r="120" spans="1:12" s="377" customFormat="1" ht="15.6" x14ac:dyDescent="0.3">
      <c r="A120" s="431" t="s">
        <v>195</v>
      </c>
      <c r="B120" s="426" t="s">
        <v>188</v>
      </c>
      <c r="C120" s="428">
        <v>99.099199999999996</v>
      </c>
      <c r="D120" s="428">
        <v>8.75</v>
      </c>
      <c r="E120" s="428" t="s">
        <v>272</v>
      </c>
      <c r="F120" s="428">
        <v>9.1</v>
      </c>
      <c r="G120" s="428">
        <v>9.3070249999999994</v>
      </c>
      <c r="H120" s="426" t="s">
        <v>196</v>
      </c>
      <c r="I120" s="427">
        <v>1589954.04</v>
      </c>
      <c r="J120" s="427">
        <v>1589954.04</v>
      </c>
      <c r="K120" s="427">
        <v>1575632.07</v>
      </c>
      <c r="L120" s="433">
        <v>1</v>
      </c>
    </row>
    <row r="121" spans="1:12" s="377" customFormat="1" ht="15.6" x14ac:dyDescent="0.3">
      <c r="A121" s="431" t="s">
        <v>195</v>
      </c>
      <c r="B121" s="426" t="s">
        <v>188</v>
      </c>
      <c r="C121" s="428">
        <v>99.105900000000005</v>
      </c>
      <c r="D121" s="428">
        <v>8.75</v>
      </c>
      <c r="E121" s="428" t="s">
        <v>511</v>
      </c>
      <c r="F121" s="428">
        <v>9.1</v>
      </c>
      <c r="G121" s="428">
        <v>9.3070249999999994</v>
      </c>
      <c r="H121" s="426" t="s">
        <v>196</v>
      </c>
      <c r="I121" s="427">
        <v>49758.12</v>
      </c>
      <c r="J121" s="427">
        <v>49758.12</v>
      </c>
      <c r="K121" s="427">
        <v>49313.21</v>
      </c>
      <c r="L121" s="433">
        <v>1</v>
      </c>
    </row>
    <row r="122" spans="1:12" s="377" customFormat="1" ht="15.6" x14ac:dyDescent="0.3">
      <c r="A122" s="431" t="s">
        <v>195</v>
      </c>
      <c r="B122" s="426" t="s">
        <v>188</v>
      </c>
      <c r="C122" s="428">
        <v>99.106200000000001</v>
      </c>
      <c r="D122" s="428">
        <v>8.75</v>
      </c>
      <c r="E122" s="428" t="s">
        <v>512</v>
      </c>
      <c r="F122" s="428">
        <v>9.1</v>
      </c>
      <c r="G122" s="428">
        <v>9.3070249999999994</v>
      </c>
      <c r="H122" s="426" t="s">
        <v>196</v>
      </c>
      <c r="I122" s="427">
        <v>396093.89</v>
      </c>
      <c r="J122" s="427">
        <v>396093.89</v>
      </c>
      <c r="K122" s="427">
        <v>392553.62</v>
      </c>
      <c r="L122" s="433">
        <v>2</v>
      </c>
    </row>
    <row r="123" spans="1:12" s="377" customFormat="1" ht="15.6" x14ac:dyDescent="0.3">
      <c r="A123" s="431" t="s">
        <v>195</v>
      </c>
      <c r="B123" s="426" t="s">
        <v>188</v>
      </c>
      <c r="C123" s="428">
        <v>99.1096</v>
      </c>
      <c r="D123" s="428">
        <v>8.75</v>
      </c>
      <c r="E123" s="428" t="s">
        <v>513</v>
      </c>
      <c r="F123" s="428">
        <v>9.1</v>
      </c>
      <c r="G123" s="428">
        <v>9.3070249999999994</v>
      </c>
      <c r="H123" s="426" t="s">
        <v>196</v>
      </c>
      <c r="I123" s="427">
        <v>415352.21</v>
      </c>
      <c r="J123" s="427">
        <v>415352.21</v>
      </c>
      <c r="K123" s="427">
        <v>411654.12</v>
      </c>
      <c r="L123" s="433">
        <v>4</v>
      </c>
    </row>
    <row r="124" spans="1:12" s="377" customFormat="1" ht="15.6" x14ac:dyDescent="0.3">
      <c r="A124" s="431" t="s">
        <v>195</v>
      </c>
      <c r="B124" s="426" t="s">
        <v>188</v>
      </c>
      <c r="C124" s="428">
        <v>99.1113</v>
      </c>
      <c r="D124" s="428">
        <v>8.75</v>
      </c>
      <c r="E124" s="428" t="s">
        <v>514</v>
      </c>
      <c r="F124" s="428">
        <v>9.1</v>
      </c>
      <c r="G124" s="428">
        <v>9.3070249999999994</v>
      </c>
      <c r="H124" s="426" t="s">
        <v>196</v>
      </c>
      <c r="I124" s="427">
        <v>1562253.34</v>
      </c>
      <c r="J124" s="427">
        <v>1562253.34</v>
      </c>
      <c r="K124" s="427">
        <v>1548370.17</v>
      </c>
      <c r="L124" s="433">
        <v>6</v>
      </c>
    </row>
    <row r="125" spans="1:12" s="377" customFormat="1" ht="15.6" x14ac:dyDescent="0.3">
      <c r="A125" s="431" t="s">
        <v>195</v>
      </c>
      <c r="B125" s="426" t="s">
        <v>188</v>
      </c>
      <c r="C125" s="428">
        <v>99.111800000000002</v>
      </c>
      <c r="D125" s="428">
        <v>8.75</v>
      </c>
      <c r="E125" s="428" t="s">
        <v>496</v>
      </c>
      <c r="F125" s="428">
        <v>9.1</v>
      </c>
      <c r="G125" s="428">
        <v>9.3070249999999994</v>
      </c>
      <c r="H125" s="426" t="s">
        <v>196</v>
      </c>
      <c r="I125" s="427">
        <v>9913.26</v>
      </c>
      <c r="J125" s="427">
        <v>9913.26</v>
      </c>
      <c r="K125" s="427">
        <v>9825.2099999999991</v>
      </c>
      <c r="L125" s="433">
        <v>1</v>
      </c>
    </row>
    <row r="126" spans="1:12" s="377" customFormat="1" ht="15.6" x14ac:dyDescent="0.3">
      <c r="A126" s="431" t="s">
        <v>195</v>
      </c>
      <c r="B126" s="426" t="s">
        <v>188</v>
      </c>
      <c r="C126" s="428">
        <v>99.167699999999996</v>
      </c>
      <c r="D126" s="428">
        <v>8.75</v>
      </c>
      <c r="E126" s="428" t="s">
        <v>515</v>
      </c>
      <c r="F126" s="428">
        <v>9.1</v>
      </c>
      <c r="G126" s="428">
        <v>9.3070249999999994</v>
      </c>
      <c r="H126" s="426" t="s">
        <v>196</v>
      </c>
      <c r="I126" s="427">
        <v>267431</v>
      </c>
      <c r="J126" s="427">
        <v>267431</v>
      </c>
      <c r="K126" s="427">
        <v>265205.12</v>
      </c>
      <c r="L126" s="433">
        <v>1</v>
      </c>
    </row>
    <row r="127" spans="1:12" s="377" customFormat="1" ht="15.6" x14ac:dyDescent="0.3">
      <c r="A127" s="431" t="s">
        <v>195</v>
      </c>
      <c r="B127" s="426" t="s">
        <v>188</v>
      </c>
      <c r="C127" s="428">
        <v>99.198700000000002</v>
      </c>
      <c r="D127" s="428">
        <v>8.75</v>
      </c>
      <c r="E127" s="428" t="s">
        <v>516</v>
      </c>
      <c r="F127" s="428">
        <v>9.1</v>
      </c>
      <c r="G127" s="428">
        <v>9.3070249999999994</v>
      </c>
      <c r="H127" s="426" t="s">
        <v>196</v>
      </c>
      <c r="I127" s="427">
        <v>157970.43</v>
      </c>
      <c r="J127" s="427">
        <v>157970.43</v>
      </c>
      <c r="K127" s="427">
        <v>156704.67000000001</v>
      </c>
      <c r="L127" s="433">
        <v>2</v>
      </c>
    </row>
    <row r="128" spans="1:12" s="377" customFormat="1" ht="15.6" x14ac:dyDescent="0.3">
      <c r="A128" s="431" t="s">
        <v>195</v>
      </c>
      <c r="B128" s="426" t="s">
        <v>188</v>
      </c>
      <c r="C128" s="428">
        <v>99.216399999999993</v>
      </c>
      <c r="D128" s="428">
        <v>9.5</v>
      </c>
      <c r="E128" s="428" t="s">
        <v>499</v>
      </c>
      <c r="F128" s="428">
        <v>9.6999999999999993</v>
      </c>
      <c r="G128" s="428">
        <v>9.9352249999998996</v>
      </c>
      <c r="H128" s="426" t="s">
        <v>196</v>
      </c>
      <c r="I128" s="427">
        <v>79456.22</v>
      </c>
      <c r="J128" s="427">
        <v>79456.22</v>
      </c>
      <c r="K128" s="427">
        <v>78833.600000000006</v>
      </c>
      <c r="L128" s="433">
        <v>2</v>
      </c>
    </row>
    <row r="129" spans="1:12" s="377" customFormat="1" ht="15.6" x14ac:dyDescent="0.3">
      <c r="A129" s="431" t="s">
        <v>195</v>
      </c>
      <c r="B129" s="426" t="s">
        <v>188</v>
      </c>
      <c r="C129" s="428">
        <v>99.237499999999997</v>
      </c>
      <c r="D129" s="428">
        <v>8.75</v>
      </c>
      <c r="E129" s="428" t="s">
        <v>416</v>
      </c>
      <c r="F129" s="428">
        <v>9.1</v>
      </c>
      <c r="G129" s="428">
        <v>9.3070249999999994</v>
      </c>
      <c r="H129" s="426" t="s">
        <v>196</v>
      </c>
      <c r="I129" s="427">
        <v>71186.36</v>
      </c>
      <c r="J129" s="427">
        <v>71186.36</v>
      </c>
      <c r="K129" s="427">
        <v>70643.570000000007</v>
      </c>
      <c r="L129" s="433">
        <v>1</v>
      </c>
    </row>
    <row r="130" spans="1:12" s="377" customFormat="1" ht="15.6" x14ac:dyDescent="0.3">
      <c r="A130" s="431" t="s">
        <v>195</v>
      </c>
      <c r="B130" s="426" t="s">
        <v>188</v>
      </c>
      <c r="C130" s="428">
        <v>99.238500000000002</v>
      </c>
      <c r="D130" s="428">
        <v>8.75</v>
      </c>
      <c r="E130" s="428" t="s">
        <v>448</v>
      </c>
      <c r="F130" s="428">
        <v>9.1</v>
      </c>
      <c r="G130" s="428">
        <v>9.3070249999999994</v>
      </c>
      <c r="H130" s="426" t="s">
        <v>196</v>
      </c>
      <c r="I130" s="427">
        <v>740523.08</v>
      </c>
      <c r="J130" s="427">
        <v>740523.08</v>
      </c>
      <c r="K130" s="427">
        <v>734884.19</v>
      </c>
      <c r="L130" s="433">
        <v>1</v>
      </c>
    </row>
    <row r="131" spans="1:12" s="377" customFormat="1" ht="15.6" x14ac:dyDescent="0.3">
      <c r="A131" s="431" t="s">
        <v>195</v>
      </c>
      <c r="B131" s="426" t="s">
        <v>188</v>
      </c>
      <c r="C131" s="428">
        <v>99.240300000000005</v>
      </c>
      <c r="D131" s="428">
        <v>8.75</v>
      </c>
      <c r="E131" s="428" t="s">
        <v>517</v>
      </c>
      <c r="F131" s="428">
        <v>9.1</v>
      </c>
      <c r="G131" s="428">
        <v>9.3070249999999994</v>
      </c>
      <c r="H131" s="426" t="s">
        <v>196</v>
      </c>
      <c r="I131" s="427">
        <v>500240.94</v>
      </c>
      <c r="J131" s="427">
        <v>500240.94</v>
      </c>
      <c r="K131" s="427">
        <v>496440.77</v>
      </c>
      <c r="L131" s="433">
        <v>1</v>
      </c>
    </row>
    <row r="132" spans="1:12" s="377" customFormat="1" ht="15.6" x14ac:dyDescent="0.3">
      <c r="A132" s="431" t="s">
        <v>195</v>
      </c>
      <c r="B132" s="426" t="s">
        <v>188</v>
      </c>
      <c r="C132" s="428">
        <v>99.240700000000004</v>
      </c>
      <c r="D132" s="428">
        <v>8.75</v>
      </c>
      <c r="E132" s="428" t="s">
        <v>350</v>
      </c>
      <c r="F132" s="428">
        <v>9.1</v>
      </c>
      <c r="G132" s="428">
        <v>9.3070249999999994</v>
      </c>
      <c r="H132" s="426" t="s">
        <v>196</v>
      </c>
      <c r="I132" s="427">
        <v>146616.71</v>
      </c>
      <c r="J132" s="427">
        <v>146616.71</v>
      </c>
      <c r="K132" s="427">
        <v>145503.46</v>
      </c>
      <c r="L132" s="433">
        <v>2</v>
      </c>
    </row>
    <row r="133" spans="1:12" s="377" customFormat="1" ht="15.6" x14ac:dyDescent="0.3">
      <c r="A133" s="431" t="s">
        <v>195</v>
      </c>
      <c r="B133" s="426" t="s">
        <v>188</v>
      </c>
      <c r="C133" s="428">
        <v>99.355400000000003</v>
      </c>
      <c r="D133" s="428">
        <v>8.75</v>
      </c>
      <c r="E133" s="428" t="s">
        <v>284</v>
      </c>
      <c r="F133" s="428">
        <v>9</v>
      </c>
      <c r="G133" s="428">
        <v>9.2024999999998993</v>
      </c>
      <c r="H133" s="426" t="s">
        <v>196</v>
      </c>
      <c r="I133" s="427">
        <v>1950720</v>
      </c>
      <c r="J133" s="427">
        <v>1950720</v>
      </c>
      <c r="K133" s="427">
        <v>1938145.32</v>
      </c>
      <c r="L133" s="433">
        <v>9</v>
      </c>
    </row>
    <row r="134" spans="1:12" s="377" customFormat="1" ht="15.6" x14ac:dyDescent="0.3">
      <c r="A134" s="431" t="s">
        <v>195</v>
      </c>
      <c r="B134" s="426" t="s">
        <v>188</v>
      </c>
      <c r="C134" s="428">
        <v>99.356499999999997</v>
      </c>
      <c r="D134" s="428">
        <v>8.75</v>
      </c>
      <c r="E134" s="428" t="s">
        <v>255</v>
      </c>
      <c r="F134" s="428">
        <v>9</v>
      </c>
      <c r="G134" s="428">
        <v>9.2024999999998993</v>
      </c>
      <c r="H134" s="426" t="s">
        <v>196</v>
      </c>
      <c r="I134" s="427">
        <v>14945.51</v>
      </c>
      <c r="J134" s="427">
        <v>14945.51</v>
      </c>
      <c r="K134" s="427">
        <v>14849.34</v>
      </c>
      <c r="L134" s="433">
        <v>1</v>
      </c>
    </row>
    <row r="135" spans="1:12" s="377" customFormat="1" ht="15.6" x14ac:dyDescent="0.3">
      <c r="A135" s="431" t="s">
        <v>195</v>
      </c>
      <c r="B135" s="426" t="s">
        <v>188</v>
      </c>
      <c r="C135" s="428">
        <v>99.356899999999996</v>
      </c>
      <c r="D135" s="428">
        <v>8.75</v>
      </c>
      <c r="E135" s="428" t="s">
        <v>518</v>
      </c>
      <c r="F135" s="428">
        <v>9</v>
      </c>
      <c r="G135" s="428">
        <v>9.2024999999998993</v>
      </c>
      <c r="H135" s="426" t="s">
        <v>196</v>
      </c>
      <c r="I135" s="427">
        <v>74619.13</v>
      </c>
      <c r="J135" s="427">
        <v>74619.13</v>
      </c>
      <c r="K135" s="427">
        <v>74139.25</v>
      </c>
      <c r="L135" s="433">
        <v>1</v>
      </c>
    </row>
    <row r="136" spans="1:12" s="377" customFormat="1" ht="15.6" x14ac:dyDescent="0.3">
      <c r="A136" s="431" t="s">
        <v>195</v>
      </c>
      <c r="B136" s="426" t="s">
        <v>188</v>
      </c>
      <c r="C136" s="428">
        <v>99.358000000000004</v>
      </c>
      <c r="D136" s="428">
        <v>8.75</v>
      </c>
      <c r="E136" s="428" t="s">
        <v>258</v>
      </c>
      <c r="F136" s="428">
        <v>9</v>
      </c>
      <c r="G136" s="428">
        <v>9.2024999999998993</v>
      </c>
      <c r="H136" s="426" t="s">
        <v>196</v>
      </c>
      <c r="I136" s="427">
        <v>6788.28</v>
      </c>
      <c r="J136" s="427">
        <v>6788.28</v>
      </c>
      <c r="K136" s="427">
        <v>6744.7</v>
      </c>
      <c r="L136" s="433">
        <v>1</v>
      </c>
    </row>
    <row r="137" spans="1:12" s="377" customFormat="1" ht="15.6" x14ac:dyDescent="0.3">
      <c r="A137" s="431" t="s">
        <v>195</v>
      </c>
      <c r="B137" s="426" t="s">
        <v>188</v>
      </c>
      <c r="C137" s="428">
        <v>99.358199999999997</v>
      </c>
      <c r="D137" s="428">
        <v>8.75</v>
      </c>
      <c r="E137" s="428" t="s">
        <v>415</v>
      </c>
      <c r="F137" s="428">
        <v>9</v>
      </c>
      <c r="G137" s="428">
        <v>9.2024999999998993</v>
      </c>
      <c r="H137" s="426" t="s">
        <v>196</v>
      </c>
      <c r="I137" s="427">
        <v>53878.52</v>
      </c>
      <c r="J137" s="427">
        <v>53878.52</v>
      </c>
      <c r="K137" s="427">
        <v>53532.73</v>
      </c>
      <c r="L137" s="433">
        <v>1</v>
      </c>
    </row>
    <row r="138" spans="1:12" s="377" customFormat="1" ht="15.6" x14ac:dyDescent="0.3">
      <c r="A138" s="431" t="s">
        <v>195</v>
      </c>
      <c r="B138" s="426" t="s">
        <v>188</v>
      </c>
      <c r="C138" s="428">
        <v>99.358400000000003</v>
      </c>
      <c r="D138" s="428">
        <v>8.75</v>
      </c>
      <c r="E138" s="428" t="s">
        <v>519</v>
      </c>
      <c r="F138" s="428">
        <v>9</v>
      </c>
      <c r="G138" s="428">
        <v>9.2024999999998993</v>
      </c>
      <c r="H138" s="426" t="s">
        <v>196</v>
      </c>
      <c r="I138" s="427">
        <v>9946.81</v>
      </c>
      <c r="J138" s="427">
        <v>9946.81</v>
      </c>
      <c r="K138" s="427">
        <v>9882.99</v>
      </c>
      <c r="L138" s="433">
        <v>1</v>
      </c>
    </row>
    <row r="139" spans="1:12" s="377" customFormat="1" ht="15.6" x14ac:dyDescent="0.3">
      <c r="A139" s="431" t="s">
        <v>195</v>
      </c>
      <c r="B139" s="426" t="s">
        <v>188</v>
      </c>
      <c r="C139" s="428">
        <v>99.358800000000002</v>
      </c>
      <c r="D139" s="428">
        <v>8.75</v>
      </c>
      <c r="E139" s="428" t="s">
        <v>513</v>
      </c>
      <c r="F139" s="428">
        <v>9</v>
      </c>
      <c r="G139" s="428">
        <v>9.2024999999998993</v>
      </c>
      <c r="H139" s="426" t="s">
        <v>196</v>
      </c>
      <c r="I139" s="427">
        <v>9345.15</v>
      </c>
      <c r="J139" s="427">
        <v>9345.15</v>
      </c>
      <c r="K139" s="427">
        <v>9285.23</v>
      </c>
      <c r="L139" s="433">
        <v>1</v>
      </c>
    </row>
    <row r="140" spans="1:12" s="377" customFormat="1" ht="15.6" x14ac:dyDescent="0.3">
      <c r="A140" s="431" t="s">
        <v>195</v>
      </c>
      <c r="B140" s="426" t="s">
        <v>188</v>
      </c>
      <c r="C140" s="428">
        <v>99.359700000000004</v>
      </c>
      <c r="D140" s="428">
        <v>8.75</v>
      </c>
      <c r="E140" s="428" t="s">
        <v>514</v>
      </c>
      <c r="F140" s="428">
        <v>9</v>
      </c>
      <c r="G140" s="428">
        <v>9.2024999999998993</v>
      </c>
      <c r="H140" s="426" t="s">
        <v>196</v>
      </c>
      <c r="I140" s="427">
        <v>272712.93</v>
      </c>
      <c r="J140" s="427">
        <v>272712.93</v>
      </c>
      <c r="K140" s="427">
        <v>270966.63</v>
      </c>
      <c r="L140" s="433">
        <v>6</v>
      </c>
    </row>
    <row r="141" spans="1:12" s="377" customFormat="1" ht="15.6" x14ac:dyDescent="0.3">
      <c r="A141" s="431" t="s">
        <v>195</v>
      </c>
      <c r="B141" s="426" t="s">
        <v>188</v>
      </c>
      <c r="C141" s="428">
        <v>99.360399999999998</v>
      </c>
      <c r="D141" s="428">
        <v>8.75</v>
      </c>
      <c r="E141" s="428" t="s">
        <v>520</v>
      </c>
      <c r="F141" s="428">
        <v>9</v>
      </c>
      <c r="G141" s="428">
        <v>9.2024999999998993</v>
      </c>
      <c r="H141" s="426" t="s">
        <v>196</v>
      </c>
      <c r="I141" s="427">
        <v>235660.41</v>
      </c>
      <c r="J141" s="427">
        <v>235660.41</v>
      </c>
      <c r="K141" s="427">
        <v>234153.07</v>
      </c>
      <c r="L141" s="433">
        <v>1</v>
      </c>
    </row>
    <row r="142" spans="1:12" s="377" customFormat="1" ht="15.6" x14ac:dyDescent="0.3">
      <c r="A142" s="431" t="s">
        <v>195</v>
      </c>
      <c r="B142" s="426" t="s">
        <v>188</v>
      </c>
      <c r="C142" s="428">
        <v>99.383700000000005</v>
      </c>
      <c r="D142" s="428">
        <v>8.75</v>
      </c>
      <c r="E142" s="428" t="s">
        <v>521</v>
      </c>
      <c r="F142" s="428">
        <v>9</v>
      </c>
      <c r="G142" s="428">
        <v>9.2024999999998993</v>
      </c>
      <c r="H142" s="426" t="s">
        <v>196</v>
      </c>
      <c r="I142" s="427">
        <v>6259176.7800000003</v>
      </c>
      <c r="J142" s="427">
        <v>6259176.7800000003</v>
      </c>
      <c r="K142" s="427">
        <v>6220600.7199999997</v>
      </c>
      <c r="L142" s="433">
        <v>3</v>
      </c>
    </row>
    <row r="143" spans="1:12" s="377" customFormat="1" ht="15.6" x14ac:dyDescent="0.3">
      <c r="A143" s="431" t="s">
        <v>195</v>
      </c>
      <c r="B143" s="426" t="s">
        <v>188</v>
      </c>
      <c r="C143" s="428">
        <v>99.390500000000003</v>
      </c>
      <c r="D143" s="428">
        <v>8.75</v>
      </c>
      <c r="E143" s="428" t="s">
        <v>447</v>
      </c>
      <c r="F143" s="428">
        <v>9</v>
      </c>
      <c r="G143" s="428">
        <v>9.2024999999998993</v>
      </c>
      <c r="H143" s="426" t="s">
        <v>196</v>
      </c>
      <c r="I143" s="427">
        <v>250000</v>
      </c>
      <c r="J143" s="427">
        <v>250000</v>
      </c>
      <c r="K143" s="427">
        <v>248476.26</v>
      </c>
      <c r="L143" s="433">
        <v>1</v>
      </c>
    </row>
    <row r="144" spans="1:12" s="377" customFormat="1" ht="15.6" x14ac:dyDescent="0.3">
      <c r="A144" s="431" t="s">
        <v>195</v>
      </c>
      <c r="B144" s="426" t="s">
        <v>188</v>
      </c>
      <c r="C144" s="428">
        <v>99.419600000000003</v>
      </c>
      <c r="D144" s="428">
        <v>8.75</v>
      </c>
      <c r="E144" s="428" t="s">
        <v>314</v>
      </c>
      <c r="F144" s="428">
        <v>8.9749999999999996</v>
      </c>
      <c r="G144" s="428">
        <v>9.1763765624999998</v>
      </c>
      <c r="H144" s="426" t="s">
        <v>196</v>
      </c>
      <c r="I144" s="427">
        <v>294255.59000000003</v>
      </c>
      <c r="J144" s="427">
        <v>294255.59000000003</v>
      </c>
      <c r="K144" s="427">
        <v>292547.59999999998</v>
      </c>
      <c r="L144" s="433">
        <v>3</v>
      </c>
    </row>
    <row r="145" spans="1:12" s="377" customFormat="1" ht="15.6" x14ac:dyDescent="0.3">
      <c r="A145" s="431" t="s">
        <v>195</v>
      </c>
      <c r="B145" s="426" t="s">
        <v>188</v>
      </c>
      <c r="C145" s="428">
        <v>99.419600000000003</v>
      </c>
      <c r="D145" s="428">
        <v>8.75</v>
      </c>
      <c r="E145" s="428" t="s">
        <v>314</v>
      </c>
      <c r="F145" s="428">
        <v>8.9749999999999996</v>
      </c>
      <c r="G145" s="428">
        <v>9.1763765625000104</v>
      </c>
      <c r="H145" s="426" t="s">
        <v>196</v>
      </c>
      <c r="I145" s="427">
        <v>24879.06</v>
      </c>
      <c r="J145" s="427">
        <v>24879.06</v>
      </c>
      <c r="K145" s="427">
        <v>24734.65</v>
      </c>
      <c r="L145" s="433">
        <v>1</v>
      </c>
    </row>
    <row r="146" spans="1:12" s="377" customFormat="1" ht="15.6" x14ac:dyDescent="0.3">
      <c r="A146" s="431" t="s">
        <v>195</v>
      </c>
      <c r="B146" s="426" t="s">
        <v>188</v>
      </c>
      <c r="C146" s="428">
        <v>99.430700000000002</v>
      </c>
      <c r="D146" s="428">
        <v>4.9000000000000004</v>
      </c>
      <c r="E146" s="428" t="s">
        <v>465</v>
      </c>
      <c r="F146" s="428">
        <v>6.25</v>
      </c>
      <c r="G146" s="428">
        <v>6.34765625</v>
      </c>
      <c r="H146" s="426" t="s">
        <v>196</v>
      </c>
      <c r="I146" s="427">
        <v>500240.94</v>
      </c>
      <c r="J146" s="427">
        <v>500240.94</v>
      </c>
      <c r="K146" s="427">
        <v>497392.93</v>
      </c>
      <c r="L146" s="433">
        <v>1</v>
      </c>
    </row>
    <row r="147" spans="1:12" s="377" customFormat="1" ht="15.6" x14ac:dyDescent="0.3">
      <c r="A147" s="431" t="s">
        <v>195</v>
      </c>
      <c r="B147" s="426" t="s">
        <v>188</v>
      </c>
      <c r="C147" s="428">
        <v>99.450199999999995</v>
      </c>
      <c r="D147" s="428">
        <v>8.75</v>
      </c>
      <c r="E147" s="428" t="s">
        <v>522</v>
      </c>
      <c r="F147" s="428">
        <v>9</v>
      </c>
      <c r="G147" s="428">
        <v>9.2024999999998993</v>
      </c>
      <c r="H147" s="426" t="s">
        <v>196</v>
      </c>
      <c r="I147" s="427">
        <v>2410742.35</v>
      </c>
      <c r="J147" s="427">
        <v>2410742.35</v>
      </c>
      <c r="K147" s="427">
        <v>2397487.41</v>
      </c>
      <c r="L147" s="433">
        <v>2</v>
      </c>
    </row>
    <row r="148" spans="1:12" s="377" customFormat="1" ht="15.6" x14ac:dyDescent="0.3">
      <c r="A148" s="431" t="s">
        <v>195</v>
      </c>
      <c r="B148" s="426" t="s">
        <v>188</v>
      </c>
      <c r="C148" s="428">
        <v>99.451800000000006</v>
      </c>
      <c r="D148" s="428">
        <v>8.75</v>
      </c>
      <c r="E148" s="428" t="s">
        <v>523</v>
      </c>
      <c r="F148" s="428">
        <v>9</v>
      </c>
      <c r="G148" s="428">
        <v>9.2024999999998993</v>
      </c>
      <c r="H148" s="426" t="s">
        <v>196</v>
      </c>
      <c r="I148" s="427">
        <v>189852.62</v>
      </c>
      <c r="J148" s="427">
        <v>189852.62</v>
      </c>
      <c r="K148" s="427">
        <v>188811.79</v>
      </c>
      <c r="L148" s="433">
        <v>1</v>
      </c>
    </row>
    <row r="149" spans="1:12" s="377" customFormat="1" ht="15.6" x14ac:dyDescent="0.3">
      <c r="A149" s="431" t="s">
        <v>195</v>
      </c>
      <c r="B149" s="426" t="s">
        <v>188</v>
      </c>
      <c r="C149" s="428">
        <v>99.597300000000004</v>
      </c>
      <c r="D149" s="428">
        <v>9.5</v>
      </c>
      <c r="E149" s="428" t="s">
        <v>524</v>
      </c>
      <c r="F149" s="428">
        <v>9.6</v>
      </c>
      <c r="G149" s="428">
        <v>9.8303999999999991</v>
      </c>
      <c r="H149" s="426" t="s">
        <v>196</v>
      </c>
      <c r="I149" s="427">
        <v>764339.59</v>
      </c>
      <c r="J149" s="427">
        <v>764339.59</v>
      </c>
      <c r="K149" s="427">
        <v>761261.71</v>
      </c>
      <c r="L149" s="433">
        <v>1</v>
      </c>
    </row>
    <row r="150" spans="1:12" s="377" customFormat="1" ht="15.6" x14ac:dyDescent="0.3">
      <c r="A150" s="431" t="s">
        <v>195</v>
      </c>
      <c r="B150" s="426" t="s">
        <v>188</v>
      </c>
      <c r="C150" s="428">
        <v>99.597800000000007</v>
      </c>
      <c r="D150" s="428">
        <v>9.5</v>
      </c>
      <c r="E150" s="428" t="s">
        <v>499</v>
      </c>
      <c r="F150" s="428">
        <v>9.6</v>
      </c>
      <c r="G150" s="428">
        <v>9.8303999999999991</v>
      </c>
      <c r="H150" s="426" t="s">
        <v>196</v>
      </c>
      <c r="I150" s="427">
        <v>216910.02</v>
      </c>
      <c r="J150" s="427">
        <v>216910.02</v>
      </c>
      <c r="K150" s="427">
        <v>216037.61</v>
      </c>
      <c r="L150" s="433">
        <v>4</v>
      </c>
    </row>
    <row r="151" spans="1:12" s="377" customFormat="1" ht="15.6" x14ac:dyDescent="0.3">
      <c r="A151" s="431" t="s">
        <v>195</v>
      </c>
      <c r="B151" s="426" t="s">
        <v>188</v>
      </c>
      <c r="C151" s="428">
        <v>99.598500000000001</v>
      </c>
      <c r="D151" s="428">
        <v>9.5</v>
      </c>
      <c r="E151" s="428" t="s">
        <v>268</v>
      </c>
      <c r="F151" s="428">
        <v>9.6</v>
      </c>
      <c r="G151" s="428">
        <v>9.8303999999999991</v>
      </c>
      <c r="H151" s="426" t="s">
        <v>196</v>
      </c>
      <c r="I151" s="427">
        <v>121961.06</v>
      </c>
      <c r="J151" s="427">
        <v>121961.06</v>
      </c>
      <c r="K151" s="427">
        <v>121471.44</v>
      </c>
      <c r="L151" s="433">
        <v>2</v>
      </c>
    </row>
    <row r="152" spans="1:12" s="377" customFormat="1" ht="15.6" x14ac:dyDescent="0.3">
      <c r="A152" s="431" t="s">
        <v>195</v>
      </c>
      <c r="B152" s="426" t="s">
        <v>188</v>
      </c>
      <c r="C152" s="428">
        <v>99.598699999999994</v>
      </c>
      <c r="D152" s="428">
        <v>9.5</v>
      </c>
      <c r="E152" s="428" t="s">
        <v>408</v>
      </c>
      <c r="F152" s="428">
        <v>9.6</v>
      </c>
      <c r="G152" s="428">
        <v>9.8303999999999991</v>
      </c>
      <c r="H152" s="426" t="s">
        <v>196</v>
      </c>
      <c r="I152" s="427">
        <v>595653.34</v>
      </c>
      <c r="J152" s="427">
        <v>595653.34</v>
      </c>
      <c r="K152" s="427">
        <v>593263.26</v>
      </c>
      <c r="L152" s="433">
        <v>3</v>
      </c>
    </row>
    <row r="153" spans="1:12" s="377" customFormat="1" ht="15.6" x14ac:dyDescent="0.3">
      <c r="A153" s="431" t="s">
        <v>195</v>
      </c>
      <c r="B153" s="426" t="s">
        <v>188</v>
      </c>
      <c r="C153" s="428">
        <v>99.599000000000004</v>
      </c>
      <c r="D153" s="428">
        <v>9.5</v>
      </c>
      <c r="E153" s="428" t="s">
        <v>380</v>
      </c>
      <c r="F153" s="428">
        <v>9.6</v>
      </c>
      <c r="G153" s="428">
        <v>9.8303999999999991</v>
      </c>
      <c r="H153" s="426" t="s">
        <v>196</v>
      </c>
      <c r="I153" s="427">
        <v>379150.06</v>
      </c>
      <c r="J153" s="427">
        <v>379150.06</v>
      </c>
      <c r="K153" s="427">
        <v>377629.5</v>
      </c>
      <c r="L153" s="433">
        <v>2</v>
      </c>
    </row>
    <row r="154" spans="1:12" s="377" customFormat="1" ht="15.6" x14ac:dyDescent="0.3">
      <c r="A154" s="431" t="s">
        <v>195</v>
      </c>
      <c r="B154" s="426" t="s">
        <v>188</v>
      </c>
      <c r="C154" s="428">
        <v>99.599199999999996</v>
      </c>
      <c r="D154" s="428">
        <v>9.5</v>
      </c>
      <c r="E154" s="428" t="s">
        <v>413</v>
      </c>
      <c r="F154" s="428">
        <v>9.6</v>
      </c>
      <c r="G154" s="428">
        <v>9.8303999999999991</v>
      </c>
      <c r="H154" s="426" t="s">
        <v>196</v>
      </c>
      <c r="I154" s="427">
        <v>53853.68</v>
      </c>
      <c r="J154" s="427">
        <v>53853.68</v>
      </c>
      <c r="K154" s="427">
        <v>53637.82</v>
      </c>
      <c r="L154" s="433">
        <v>1</v>
      </c>
    </row>
    <row r="155" spans="1:12" s="377" customFormat="1" ht="15.6" x14ac:dyDescent="0.3">
      <c r="A155" s="431" t="s">
        <v>195</v>
      </c>
      <c r="B155" s="426" t="s">
        <v>188</v>
      </c>
      <c r="C155" s="428">
        <v>99.600899999999996</v>
      </c>
      <c r="D155" s="428">
        <v>9.5</v>
      </c>
      <c r="E155" s="428" t="s">
        <v>525</v>
      </c>
      <c r="F155" s="428">
        <v>9.6</v>
      </c>
      <c r="G155" s="428">
        <v>9.8303999999999991</v>
      </c>
      <c r="H155" s="426" t="s">
        <v>196</v>
      </c>
      <c r="I155" s="427">
        <v>174081.24</v>
      </c>
      <c r="J155" s="427">
        <v>174081.24</v>
      </c>
      <c r="K155" s="427">
        <v>173386.45</v>
      </c>
      <c r="L155" s="433">
        <v>2</v>
      </c>
    </row>
    <row r="156" spans="1:12" s="377" customFormat="1" ht="15.6" x14ac:dyDescent="0.3">
      <c r="A156" s="431" t="s">
        <v>195</v>
      </c>
      <c r="B156" s="426" t="s">
        <v>188</v>
      </c>
      <c r="C156" s="428">
        <v>99.601200000000006</v>
      </c>
      <c r="D156" s="428">
        <v>9.5</v>
      </c>
      <c r="E156" s="428" t="s">
        <v>526</v>
      </c>
      <c r="F156" s="428">
        <v>9.6</v>
      </c>
      <c r="G156" s="428">
        <v>9.8303999999999991</v>
      </c>
      <c r="H156" s="426" t="s">
        <v>196</v>
      </c>
      <c r="I156" s="427">
        <v>74586.67</v>
      </c>
      <c r="J156" s="427">
        <v>74586.67</v>
      </c>
      <c r="K156" s="427">
        <v>74289.179999999993</v>
      </c>
      <c r="L156" s="433">
        <v>1</v>
      </c>
    </row>
    <row r="157" spans="1:12" s="377" customFormat="1" ht="15.6" x14ac:dyDescent="0.3">
      <c r="A157" s="431" t="s">
        <v>195</v>
      </c>
      <c r="B157" s="426" t="s">
        <v>188</v>
      </c>
      <c r="C157" s="428">
        <v>99.609800000000007</v>
      </c>
      <c r="D157" s="428">
        <v>4.9000000000000004</v>
      </c>
      <c r="E157" s="428" t="s">
        <v>461</v>
      </c>
      <c r="F157" s="428">
        <v>5.75</v>
      </c>
      <c r="G157" s="428">
        <v>5.8326562500000003</v>
      </c>
      <c r="H157" s="426" t="s">
        <v>196</v>
      </c>
      <c r="I157" s="427">
        <v>189852.62</v>
      </c>
      <c r="J157" s="427">
        <v>189852.62</v>
      </c>
      <c r="K157" s="427">
        <v>189111.82</v>
      </c>
      <c r="L157" s="433">
        <v>1</v>
      </c>
    </row>
    <row r="158" spans="1:12" s="377" customFormat="1" ht="15.6" x14ac:dyDescent="0.3">
      <c r="A158" s="431" t="s">
        <v>195</v>
      </c>
      <c r="B158" s="426" t="s">
        <v>188</v>
      </c>
      <c r="C158" s="428">
        <v>99.641599999999997</v>
      </c>
      <c r="D158" s="428">
        <v>4.9000000000000004</v>
      </c>
      <c r="E158" s="428" t="s">
        <v>304</v>
      </c>
      <c r="F158" s="428">
        <v>5.75</v>
      </c>
      <c r="G158" s="428">
        <v>5.8326562500000003</v>
      </c>
      <c r="H158" s="426" t="s">
        <v>196</v>
      </c>
      <c r="I158" s="427">
        <v>395096.67</v>
      </c>
      <c r="J158" s="427">
        <v>395096.67</v>
      </c>
      <c r="K158" s="427">
        <v>393680.46</v>
      </c>
      <c r="L158" s="433">
        <v>1</v>
      </c>
    </row>
    <row r="159" spans="1:12" s="377" customFormat="1" ht="15.6" x14ac:dyDescent="0.3">
      <c r="A159" s="431" t="s">
        <v>195</v>
      </c>
      <c r="B159" s="426" t="s">
        <v>188</v>
      </c>
      <c r="C159" s="428">
        <v>99.658900000000003</v>
      </c>
      <c r="D159" s="428">
        <v>4.9000000000000004</v>
      </c>
      <c r="E159" s="428" t="s">
        <v>202</v>
      </c>
      <c r="F159" s="428">
        <v>5.5</v>
      </c>
      <c r="G159" s="428">
        <v>5.5756249999999996</v>
      </c>
      <c r="H159" s="426" t="s">
        <v>196</v>
      </c>
      <c r="I159" s="427">
        <v>237970.43</v>
      </c>
      <c r="J159" s="427">
        <v>237970.43</v>
      </c>
      <c r="K159" s="427">
        <v>237158.81</v>
      </c>
      <c r="L159" s="433">
        <v>1</v>
      </c>
    </row>
    <row r="160" spans="1:12" s="377" customFormat="1" ht="15.6" x14ac:dyDescent="0.3">
      <c r="A160" s="431" t="s">
        <v>195</v>
      </c>
      <c r="B160" s="426" t="s">
        <v>188</v>
      </c>
      <c r="C160" s="428">
        <v>99.702699999999993</v>
      </c>
      <c r="D160" s="428">
        <v>4.9000000000000004</v>
      </c>
      <c r="E160" s="428" t="s">
        <v>375</v>
      </c>
      <c r="F160" s="428">
        <v>5.5</v>
      </c>
      <c r="G160" s="428">
        <v>5.5756249999999996</v>
      </c>
      <c r="H160" s="426" t="s">
        <v>196</v>
      </c>
      <c r="I160" s="427">
        <v>388632.82</v>
      </c>
      <c r="J160" s="427">
        <v>388632.82</v>
      </c>
      <c r="K160" s="427">
        <v>387477.35</v>
      </c>
      <c r="L160" s="433">
        <v>1</v>
      </c>
    </row>
    <row r="161" spans="1:12" s="377" customFormat="1" ht="15.6" x14ac:dyDescent="0.3">
      <c r="A161" s="431" t="s">
        <v>195</v>
      </c>
      <c r="B161" s="426" t="s">
        <v>188</v>
      </c>
      <c r="C161" s="428">
        <v>99.706199999999995</v>
      </c>
      <c r="D161" s="428">
        <v>4.9000000000000004</v>
      </c>
      <c r="E161" s="428" t="s">
        <v>252</v>
      </c>
      <c r="F161" s="428">
        <v>5.5</v>
      </c>
      <c r="G161" s="428">
        <v>5.5756249999999996</v>
      </c>
      <c r="H161" s="426" t="s">
        <v>196</v>
      </c>
      <c r="I161" s="427">
        <v>1915921.87</v>
      </c>
      <c r="J161" s="427">
        <v>1915921.87</v>
      </c>
      <c r="K161" s="427">
        <v>1910293.75</v>
      </c>
      <c r="L161" s="433">
        <v>1</v>
      </c>
    </row>
    <row r="162" spans="1:12" s="377" customFormat="1" ht="15.6" x14ac:dyDescent="0.3">
      <c r="A162" s="431" t="s">
        <v>195</v>
      </c>
      <c r="B162" s="426" t="s">
        <v>188</v>
      </c>
      <c r="C162" s="428">
        <v>99.713700000000003</v>
      </c>
      <c r="D162" s="428">
        <v>4.9000000000000004</v>
      </c>
      <c r="E162" s="428" t="s">
        <v>204</v>
      </c>
      <c r="F162" s="428">
        <v>5.5</v>
      </c>
      <c r="G162" s="428">
        <v>5.5756249999999996</v>
      </c>
      <c r="H162" s="426" t="s">
        <v>196</v>
      </c>
      <c r="I162" s="427">
        <v>180746.58</v>
      </c>
      <c r="J162" s="427">
        <v>180746.58</v>
      </c>
      <c r="K162" s="427">
        <v>180229.13</v>
      </c>
      <c r="L162" s="433">
        <v>1</v>
      </c>
    </row>
    <row r="163" spans="1:12" s="377" customFormat="1" ht="15.6" x14ac:dyDescent="0.3">
      <c r="A163" s="431" t="s">
        <v>195</v>
      </c>
      <c r="B163" s="426" t="s">
        <v>188</v>
      </c>
      <c r="C163" s="428">
        <v>99.7209</v>
      </c>
      <c r="D163" s="428">
        <v>4.9000000000000004</v>
      </c>
      <c r="E163" s="428" t="s">
        <v>250</v>
      </c>
      <c r="F163" s="428">
        <v>5.5</v>
      </c>
      <c r="G163" s="428">
        <v>5.5756249999999996</v>
      </c>
      <c r="H163" s="426" t="s">
        <v>196</v>
      </c>
      <c r="I163" s="427">
        <v>76811.62</v>
      </c>
      <c r="J163" s="427">
        <v>76811.62</v>
      </c>
      <c r="K163" s="427">
        <v>76597.210000000006</v>
      </c>
      <c r="L163" s="433">
        <v>1</v>
      </c>
    </row>
    <row r="164" spans="1:12" s="377" customFormat="1" ht="15.6" x14ac:dyDescent="0.3">
      <c r="A164" s="431" t="s">
        <v>195</v>
      </c>
      <c r="B164" s="426" t="s">
        <v>188</v>
      </c>
      <c r="C164" s="428">
        <v>99.733900000000006</v>
      </c>
      <c r="D164" s="428">
        <v>4.9000000000000004</v>
      </c>
      <c r="E164" s="428" t="s">
        <v>282</v>
      </c>
      <c r="F164" s="428">
        <v>5.5</v>
      </c>
      <c r="G164" s="428">
        <v>5.5756249999999996</v>
      </c>
      <c r="H164" s="426" t="s">
        <v>196</v>
      </c>
      <c r="I164" s="427">
        <v>43515.78</v>
      </c>
      <c r="J164" s="427">
        <v>43515.78</v>
      </c>
      <c r="K164" s="427">
        <v>43399.98</v>
      </c>
      <c r="L164" s="433">
        <v>1</v>
      </c>
    </row>
    <row r="165" spans="1:12" s="377" customFormat="1" ht="15.6" x14ac:dyDescent="0.3">
      <c r="A165" s="431" t="s">
        <v>195</v>
      </c>
      <c r="B165" s="426" t="s">
        <v>188</v>
      </c>
      <c r="C165" s="428">
        <v>99.869799999999998</v>
      </c>
      <c r="D165" s="428">
        <v>8.75</v>
      </c>
      <c r="E165" s="428" t="s">
        <v>246</v>
      </c>
      <c r="F165" s="428">
        <v>8.8000000000000007</v>
      </c>
      <c r="G165" s="428">
        <v>8.9936000000000007</v>
      </c>
      <c r="H165" s="426" t="s">
        <v>196</v>
      </c>
      <c r="I165" s="427">
        <v>2734988.75</v>
      </c>
      <c r="J165" s="427">
        <v>2734988.75</v>
      </c>
      <c r="K165" s="427">
        <v>2731428.3</v>
      </c>
      <c r="L165" s="433">
        <v>2</v>
      </c>
    </row>
    <row r="166" spans="1:12" s="377" customFormat="1" ht="15.6" x14ac:dyDescent="0.3">
      <c r="A166" s="431" t="s">
        <v>195</v>
      </c>
      <c r="B166" s="426" t="s">
        <v>188</v>
      </c>
      <c r="C166" s="428">
        <v>99.884100000000004</v>
      </c>
      <c r="D166" s="428">
        <v>8.75</v>
      </c>
      <c r="E166" s="428" t="s">
        <v>527</v>
      </c>
      <c r="F166" s="428">
        <v>8.8000000000000007</v>
      </c>
      <c r="G166" s="428">
        <v>8.9936000000000007</v>
      </c>
      <c r="H166" s="426" t="s">
        <v>196</v>
      </c>
      <c r="I166" s="427">
        <v>200000</v>
      </c>
      <c r="J166" s="427">
        <v>200000</v>
      </c>
      <c r="K166" s="427">
        <v>199768.24</v>
      </c>
      <c r="L166" s="433">
        <v>1</v>
      </c>
    </row>
    <row r="167" spans="1:12" s="377" customFormat="1" ht="15.6" x14ac:dyDescent="0.3">
      <c r="A167" s="431" t="s">
        <v>195</v>
      </c>
      <c r="B167" s="426" t="s">
        <v>188</v>
      </c>
      <c r="C167" s="428">
        <v>99.8874</v>
      </c>
      <c r="D167" s="428">
        <v>4.9000000000000004</v>
      </c>
      <c r="E167" s="428" t="s">
        <v>376</v>
      </c>
      <c r="F167" s="428">
        <v>5.0999999999999996</v>
      </c>
      <c r="G167" s="428">
        <v>5.165025</v>
      </c>
      <c r="H167" s="426" t="s">
        <v>196</v>
      </c>
      <c r="I167" s="427">
        <v>800000</v>
      </c>
      <c r="J167" s="427">
        <v>800000</v>
      </c>
      <c r="K167" s="427">
        <v>799099.33</v>
      </c>
      <c r="L167" s="433">
        <v>1</v>
      </c>
    </row>
    <row r="168" spans="1:12" s="377" customFormat="1" ht="15.6" x14ac:dyDescent="0.3">
      <c r="A168" s="431" t="s">
        <v>195</v>
      </c>
      <c r="B168" s="426" t="s">
        <v>188</v>
      </c>
      <c r="C168" s="428">
        <v>99.976600000000005</v>
      </c>
      <c r="D168" s="428">
        <v>8.75</v>
      </c>
      <c r="E168" s="428" t="s">
        <v>309</v>
      </c>
      <c r="F168" s="428">
        <v>8.75</v>
      </c>
      <c r="G168" s="428">
        <v>8.9414062499999005</v>
      </c>
      <c r="H168" s="426" t="s">
        <v>196</v>
      </c>
      <c r="I168" s="427">
        <v>211943.28</v>
      </c>
      <c r="J168" s="427">
        <v>211943.28</v>
      </c>
      <c r="K168" s="427">
        <v>211893.73</v>
      </c>
      <c r="L168" s="433">
        <v>2</v>
      </c>
    </row>
    <row r="169" spans="1:12" s="377" customFormat="1" ht="15.6" x14ac:dyDescent="0.3">
      <c r="A169" s="431" t="s">
        <v>195</v>
      </c>
      <c r="B169" s="426" t="s">
        <v>188</v>
      </c>
      <c r="C169" s="428">
        <v>99.9803</v>
      </c>
      <c r="D169" s="428">
        <v>9.25</v>
      </c>
      <c r="E169" s="428" t="s">
        <v>528</v>
      </c>
      <c r="F169" s="428">
        <v>9.25</v>
      </c>
      <c r="G169" s="428">
        <v>9.4639062499998996</v>
      </c>
      <c r="H169" s="426" t="s">
        <v>196</v>
      </c>
      <c r="I169" s="427">
        <v>1500000</v>
      </c>
      <c r="J169" s="427">
        <v>1500000</v>
      </c>
      <c r="K169" s="427">
        <v>1499704.84</v>
      </c>
      <c r="L169" s="433">
        <v>1</v>
      </c>
    </row>
    <row r="170" spans="1:12" s="377" customFormat="1" ht="15.6" x14ac:dyDescent="0.3">
      <c r="A170" s="431" t="s">
        <v>195</v>
      </c>
      <c r="B170" s="426" t="s">
        <v>188</v>
      </c>
      <c r="C170" s="428">
        <v>99.980599999999995</v>
      </c>
      <c r="D170" s="428">
        <v>9.25</v>
      </c>
      <c r="E170" s="428" t="s">
        <v>529</v>
      </c>
      <c r="F170" s="428">
        <v>9.25</v>
      </c>
      <c r="G170" s="428">
        <v>9.4639062499998996</v>
      </c>
      <c r="H170" s="426" t="s">
        <v>196</v>
      </c>
      <c r="I170" s="427">
        <v>1500000</v>
      </c>
      <c r="J170" s="427">
        <v>1500000</v>
      </c>
      <c r="K170" s="427">
        <v>1499709.24</v>
      </c>
      <c r="L170" s="433">
        <v>2</v>
      </c>
    </row>
    <row r="171" spans="1:12" s="377" customFormat="1" ht="15.6" x14ac:dyDescent="0.3">
      <c r="A171" s="431" t="s">
        <v>195</v>
      </c>
      <c r="B171" s="426" t="s">
        <v>188</v>
      </c>
      <c r="C171" s="428">
        <v>99.982399999999998</v>
      </c>
      <c r="D171" s="428">
        <v>9.5</v>
      </c>
      <c r="E171" s="428" t="s">
        <v>268</v>
      </c>
      <c r="F171" s="428">
        <v>9.5</v>
      </c>
      <c r="G171" s="428">
        <v>9.7256250000000009</v>
      </c>
      <c r="H171" s="426" t="s">
        <v>196</v>
      </c>
      <c r="I171" s="427">
        <v>51322.65</v>
      </c>
      <c r="J171" s="427">
        <v>51322.65</v>
      </c>
      <c r="K171" s="427">
        <v>51313.64</v>
      </c>
      <c r="L171" s="433">
        <v>2</v>
      </c>
    </row>
    <row r="172" spans="1:12" s="377" customFormat="1" ht="15.6" x14ac:dyDescent="0.3">
      <c r="A172" s="431" t="s">
        <v>195</v>
      </c>
      <c r="B172" s="426" t="s">
        <v>188</v>
      </c>
      <c r="C172" s="428">
        <v>99.9846</v>
      </c>
      <c r="D172" s="428">
        <v>9.25</v>
      </c>
      <c r="E172" s="428" t="s">
        <v>530</v>
      </c>
      <c r="F172" s="428">
        <v>9.25</v>
      </c>
      <c r="G172" s="428">
        <v>9.4639062499998996</v>
      </c>
      <c r="H172" s="426" t="s">
        <v>196</v>
      </c>
      <c r="I172" s="427">
        <v>672325.8</v>
      </c>
      <c r="J172" s="427">
        <v>672325.8</v>
      </c>
      <c r="K172" s="427">
        <v>672222.55</v>
      </c>
      <c r="L172" s="433">
        <v>1</v>
      </c>
    </row>
    <row r="173" spans="1:12" s="377" customFormat="1" ht="15.6" x14ac:dyDescent="0.3">
      <c r="A173" s="431" t="s">
        <v>195</v>
      </c>
      <c r="B173" s="426" t="s">
        <v>188</v>
      </c>
      <c r="C173" s="428">
        <v>99.985399999999998</v>
      </c>
      <c r="D173" s="428">
        <v>9.25</v>
      </c>
      <c r="E173" s="428" t="s">
        <v>500</v>
      </c>
      <c r="F173" s="428">
        <v>9.25</v>
      </c>
      <c r="G173" s="428">
        <v>9.4639062499998996</v>
      </c>
      <c r="H173" s="426" t="s">
        <v>196</v>
      </c>
      <c r="I173" s="427">
        <v>597214.82999999996</v>
      </c>
      <c r="J173" s="427">
        <v>597214.82999999996</v>
      </c>
      <c r="K173" s="427">
        <v>597127.67000000004</v>
      </c>
      <c r="L173" s="433">
        <v>1</v>
      </c>
    </row>
    <row r="174" spans="1:12" s="377" customFormat="1" ht="15.6" x14ac:dyDescent="0.3">
      <c r="A174" s="431" t="s">
        <v>195</v>
      </c>
      <c r="B174" s="426" t="s">
        <v>188</v>
      </c>
      <c r="C174" s="428">
        <v>99.9863</v>
      </c>
      <c r="D174" s="428">
        <v>9.25</v>
      </c>
      <c r="E174" s="428" t="s">
        <v>531</v>
      </c>
      <c r="F174" s="428">
        <v>9.25</v>
      </c>
      <c r="G174" s="428">
        <v>9.4639062499998996</v>
      </c>
      <c r="H174" s="426" t="s">
        <v>196</v>
      </c>
      <c r="I174" s="427">
        <v>6664827.25</v>
      </c>
      <c r="J174" s="427">
        <v>6664827.25</v>
      </c>
      <c r="K174" s="427">
        <v>6663916.6799999997</v>
      </c>
      <c r="L174" s="433">
        <v>1</v>
      </c>
    </row>
    <row r="175" spans="1:12" s="377" customFormat="1" ht="15.6" x14ac:dyDescent="0.3">
      <c r="A175" s="431" t="s">
        <v>195</v>
      </c>
      <c r="B175" s="426" t="s">
        <v>188</v>
      </c>
      <c r="C175" s="428">
        <v>99.9863</v>
      </c>
      <c r="D175" s="428">
        <v>9.25</v>
      </c>
      <c r="E175" s="428" t="s">
        <v>532</v>
      </c>
      <c r="F175" s="428">
        <v>9.25</v>
      </c>
      <c r="G175" s="428">
        <v>9.4639062499998996</v>
      </c>
      <c r="H175" s="426" t="s">
        <v>196</v>
      </c>
      <c r="I175" s="427">
        <v>2679773.13</v>
      </c>
      <c r="J175" s="427">
        <v>2679773.13</v>
      </c>
      <c r="K175" s="427">
        <v>2679407.0099999998</v>
      </c>
      <c r="L175" s="433">
        <v>1</v>
      </c>
    </row>
    <row r="176" spans="1:12" s="377" customFormat="1" ht="15.6" x14ac:dyDescent="0.3">
      <c r="A176" s="431" t="s">
        <v>195</v>
      </c>
      <c r="B176" s="426" t="s">
        <v>188</v>
      </c>
      <c r="C176" s="428">
        <v>99.987899999999996</v>
      </c>
      <c r="D176" s="428">
        <v>9.25</v>
      </c>
      <c r="E176" s="428" t="s">
        <v>533</v>
      </c>
      <c r="F176" s="428">
        <v>9.25</v>
      </c>
      <c r="G176" s="428">
        <v>9.4639062499998996</v>
      </c>
      <c r="H176" s="426" t="s">
        <v>196</v>
      </c>
      <c r="I176" s="427">
        <v>136500</v>
      </c>
      <c r="J176" s="427">
        <v>136500</v>
      </c>
      <c r="K176" s="427">
        <v>136483.42000000001</v>
      </c>
      <c r="L176" s="433">
        <v>1</v>
      </c>
    </row>
    <row r="177" spans="1:12" s="377" customFormat="1" ht="15.6" x14ac:dyDescent="0.3">
      <c r="A177" s="431" t="s">
        <v>195</v>
      </c>
      <c r="B177" s="426" t="s">
        <v>188</v>
      </c>
      <c r="C177" s="428">
        <v>99.988200000000006</v>
      </c>
      <c r="D177" s="428">
        <v>9.5</v>
      </c>
      <c r="E177" s="428" t="s">
        <v>534</v>
      </c>
      <c r="F177" s="428">
        <v>9.5</v>
      </c>
      <c r="G177" s="428">
        <v>9.7256250000000009</v>
      </c>
      <c r="H177" s="426" t="s">
        <v>196</v>
      </c>
      <c r="I177" s="427">
        <v>14940.86</v>
      </c>
      <c r="J177" s="427">
        <v>14940.86</v>
      </c>
      <c r="K177" s="427">
        <v>14939.1</v>
      </c>
      <c r="L177" s="433">
        <v>1</v>
      </c>
    </row>
    <row r="178" spans="1:12" s="377" customFormat="1" ht="15.6" x14ac:dyDescent="0.3">
      <c r="A178" s="431" t="s">
        <v>195</v>
      </c>
      <c r="B178" s="426" t="s">
        <v>188</v>
      </c>
      <c r="C178" s="428">
        <v>99.988699999999994</v>
      </c>
      <c r="D178" s="428">
        <v>9.25</v>
      </c>
      <c r="E178" s="428" t="s">
        <v>535</v>
      </c>
      <c r="F178" s="428">
        <v>9.25</v>
      </c>
      <c r="G178" s="428">
        <v>9.4639062499998996</v>
      </c>
      <c r="H178" s="426" t="s">
        <v>196</v>
      </c>
      <c r="I178" s="427">
        <v>202000</v>
      </c>
      <c r="J178" s="427">
        <v>202000</v>
      </c>
      <c r="K178" s="427">
        <v>201977.21</v>
      </c>
      <c r="L178" s="433">
        <v>1</v>
      </c>
    </row>
    <row r="179" spans="1:12" s="377" customFormat="1" ht="15.6" x14ac:dyDescent="0.3">
      <c r="A179" s="431" t="s">
        <v>195</v>
      </c>
      <c r="B179" s="426" t="s">
        <v>188</v>
      </c>
      <c r="C179" s="428">
        <v>99.988699999999994</v>
      </c>
      <c r="D179" s="428">
        <v>9.5</v>
      </c>
      <c r="E179" s="428" t="s">
        <v>446</v>
      </c>
      <c r="F179" s="428">
        <v>9.5</v>
      </c>
      <c r="G179" s="428">
        <v>9.7256250000000009</v>
      </c>
      <c r="H179" s="426" t="s">
        <v>196</v>
      </c>
      <c r="I179" s="427">
        <v>294149.2</v>
      </c>
      <c r="J179" s="427">
        <v>294149.2</v>
      </c>
      <c r="K179" s="427">
        <v>294115.98</v>
      </c>
      <c r="L179" s="433">
        <v>3</v>
      </c>
    </row>
    <row r="180" spans="1:12" s="377" customFormat="1" ht="15.6" x14ac:dyDescent="0.3">
      <c r="A180" s="431" t="s">
        <v>195</v>
      </c>
      <c r="B180" s="426" t="s">
        <v>188</v>
      </c>
      <c r="C180" s="428">
        <v>99.988699999999994</v>
      </c>
      <c r="D180" s="428">
        <v>9.5</v>
      </c>
      <c r="E180" s="428" t="s">
        <v>446</v>
      </c>
      <c r="F180" s="428">
        <v>9.5</v>
      </c>
      <c r="G180" s="428">
        <v>9.7256250000000293</v>
      </c>
      <c r="H180" s="426" t="s">
        <v>196</v>
      </c>
      <c r="I180" s="427">
        <v>24862.22</v>
      </c>
      <c r="J180" s="427">
        <v>24862.22</v>
      </c>
      <c r="K180" s="427">
        <v>24859.41</v>
      </c>
      <c r="L180" s="433">
        <v>1</v>
      </c>
    </row>
    <row r="181" spans="1:12" s="377" customFormat="1" ht="15.6" x14ac:dyDescent="0.3">
      <c r="A181" s="431" t="s">
        <v>195</v>
      </c>
      <c r="B181" s="426" t="s">
        <v>188</v>
      </c>
      <c r="C181" s="428">
        <v>99.988900000000001</v>
      </c>
      <c r="D181" s="428">
        <v>8.75</v>
      </c>
      <c r="E181" s="428" t="s">
        <v>517</v>
      </c>
      <c r="F181" s="428">
        <v>8.75</v>
      </c>
      <c r="G181" s="428">
        <v>8.9414062499999005</v>
      </c>
      <c r="H181" s="426" t="s">
        <v>196</v>
      </c>
      <c r="I181" s="427">
        <v>206000</v>
      </c>
      <c r="J181" s="427">
        <v>206000</v>
      </c>
      <c r="K181" s="427">
        <v>205977.04</v>
      </c>
      <c r="L181" s="433">
        <v>1</v>
      </c>
    </row>
    <row r="182" spans="1:12" s="377" customFormat="1" ht="15.6" x14ac:dyDescent="0.3">
      <c r="A182" s="431" t="s">
        <v>195</v>
      </c>
      <c r="B182" s="426" t="s">
        <v>188</v>
      </c>
      <c r="C182" s="428">
        <v>99.989199999999997</v>
      </c>
      <c r="D182" s="428">
        <v>9.5</v>
      </c>
      <c r="E182" s="428" t="s">
        <v>536</v>
      </c>
      <c r="F182" s="428">
        <v>9.5</v>
      </c>
      <c r="G182" s="428">
        <v>9.7256250000000009</v>
      </c>
      <c r="H182" s="426" t="s">
        <v>196</v>
      </c>
      <c r="I182" s="427">
        <v>73988.289999999994</v>
      </c>
      <c r="J182" s="427">
        <v>73988.289999999994</v>
      </c>
      <c r="K182" s="427">
        <v>73980.28</v>
      </c>
      <c r="L182" s="433">
        <v>1</v>
      </c>
    </row>
    <row r="183" spans="1:12" s="377" customFormat="1" ht="15.6" x14ac:dyDescent="0.3">
      <c r="A183" s="431" t="s">
        <v>195</v>
      </c>
      <c r="B183" s="426" t="s">
        <v>188</v>
      </c>
      <c r="C183" s="428">
        <v>99.998000000000005</v>
      </c>
      <c r="D183" s="428">
        <v>8.75</v>
      </c>
      <c r="E183" s="428" t="s">
        <v>537</v>
      </c>
      <c r="F183" s="428">
        <v>8.75</v>
      </c>
      <c r="G183" s="428">
        <v>8.9414062499999005</v>
      </c>
      <c r="H183" s="426" t="s">
        <v>196</v>
      </c>
      <c r="I183" s="427">
        <v>734000</v>
      </c>
      <c r="J183" s="427">
        <v>734000</v>
      </c>
      <c r="K183" s="427">
        <v>733985.16</v>
      </c>
      <c r="L183" s="433">
        <v>2</v>
      </c>
    </row>
    <row r="184" spans="1:12" s="377" customFormat="1" ht="15.6" x14ac:dyDescent="0.3">
      <c r="A184" s="431" t="s">
        <v>195</v>
      </c>
      <c r="B184" s="426" t="s">
        <v>188</v>
      </c>
      <c r="C184" s="428">
        <v>99.998500000000007</v>
      </c>
      <c r="D184" s="428">
        <v>8.75</v>
      </c>
      <c r="E184" s="428" t="s">
        <v>407</v>
      </c>
      <c r="F184" s="428">
        <v>8.75</v>
      </c>
      <c r="G184" s="428">
        <v>8.9414062499999005</v>
      </c>
      <c r="H184" s="426" t="s">
        <v>196</v>
      </c>
      <c r="I184" s="427">
        <v>3000000</v>
      </c>
      <c r="J184" s="427">
        <v>3000000</v>
      </c>
      <c r="K184" s="427">
        <v>2999954.26</v>
      </c>
      <c r="L184" s="433">
        <v>1</v>
      </c>
    </row>
    <row r="185" spans="1:12" s="377" customFormat="1" ht="15.6" x14ac:dyDescent="0.3">
      <c r="A185" s="431" t="s">
        <v>195</v>
      </c>
      <c r="B185" s="426" t="s">
        <v>188</v>
      </c>
      <c r="C185" s="428">
        <v>100</v>
      </c>
      <c r="D185" s="428">
        <v>8.75</v>
      </c>
      <c r="E185" s="428" t="s">
        <v>502</v>
      </c>
      <c r="F185" s="428">
        <v>8.75</v>
      </c>
      <c r="G185" s="428">
        <v>8.9414062499999005</v>
      </c>
      <c r="H185" s="426" t="s">
        <v>196</v>
      </c>
      <c r="I185" s="427">
        <v>21000000</v>
      </c>
      <c r="J185" s="427">
        <v>21000000</v>
      </c>
      <c r="K185" s="427">
        <v>21000000</v>
      </c>
      <c r="L185" s="433">
        <v>1</v>
      </c>
    </row>
    <row r="186" spans="1:12" s="377" customFormat="1" ht="15.6" x14ac:dyDescent="0.3">
      <c r="A186" s="431" t="s">
        <v>195</v>
      </c>
      <c r="B186" s="426" t="s">
        <v>188</v>
      </c>
      <c r="C186" s="428">
        <v>104</v>
      </c>
      <c r="D186" s="428">
        <v>8.75</v>
      </c>
      <c r="E186" s="428" t="s">
        <v>403</v>
      </c>
      <c r="F186" s="428">
        <v>7.1741102535256998</v>
      </c>
      <c r="G186" s="428">
        <v>7.3027798983499999</v>
      </c>
      <c r="H186" s="426" t="s">
        <v>196</v>
      </c>
      <c r="I186" s="427">
        <v>124324.56</v>
      </c>
      <c r="J186" s="427">
        <v>124324.56</v>
      </c>
      <c r="K186" s="427">
        <v>129297.54</v>
      </c>
      <c r="L186" s="433">
        <v>1</v>
      </c>
    </row>
    <row r="187" spans="1:12" s="377" customFormat="1" ht="15.6" x14ac:dyDescent="0.3">
      <c r="A187" s="431" t="s">
        <v>195</v>
      </c>
      <c r="B187" s="426" t="s">
        <v>188</v>
      </c>
      <c r="C187" s="428">
        <v>104</v>
      </c>
      <c r="D187" s="428">
        <v>8.75</v>
      </c>
      <c r="E187" s="428" t="s">
        <v>520</v>
      </c>
      <c r="F187" s="428">
        <v>7.1826123616041002</v>
      </c>
      <c r="G187" s="428">
        <v>7.3115871624466999</v>
      </c>
      <c r="H187" s="426" t="s">
        <v>196</v>
      </c>
      <c r="I187" s="427">
        <v>32547.65</v>
      </c>
      <c r="J187" s="427">
        <v>32547.65</v>
      </c>
      <c r="K187" s="427">
        <v>33849.56</v>
      </c>
      <c r="L187" s="433">
        <v>1</v>
      </c>
    </row>
    <row r="188" spans="1:12" s="377" customFormat="1" ht="15.6" x14ac:dyDescent="0.3">
      <c r="A188" s="431" t="s">
        <v>195</v>
      </c>
      <c r="B188" s="426" t="s">
        <v>188</v>
      </c>
      <c r="C188" s="428">
        <v>104</v>
      </c>
      <c r="D188" s="428">
        <v>8.75</v>
      </c>
      <c r="E188" s="428" t="s">
        <v>262</v>
      </c>
      <c r="F188" s="428">
        <v>7.2302164485575</v>
      </c>
      <c r="G188" s="428">
        <v>7.3609065232899002</v>
      </c>
      <c r="H188" s="426" t="s">
        <v>196</v>
      </c>
      <c r="I188" s="427">
        <v>460000</v>
      </c>
      <c r="J188" s="427">
        <v>460000</v>
      </c>
      <c r="K188" s="427">
        <v>478400</v>
      </c>
      <c r="L188" s="433">
        <v>2</v>
      </c>
    </row>
    <row r="189" spans="1:12" s="377" customFormat="1" ht="15.6" x14ac:dyDescent="0.3">
      <c r="A189" s="431" t="s">
        <v>195</v>
      </c>
      <c r="B189" s="426" t="s">
        <v>188</v>
      </c>
      <c r="C189" s="428">
        <v>104</v>
      </c>
      <c r="D189" s="428">
        <v>9.5</v>
      </c>
      <c r="E189" s="428" t="s">
        <v>341</v>
      </c>
      <c r="F189" s="428">
        <v>8.4744814151921002</v>
      </c>
      <c r="G189" s="428">
        <v>8.6540235033331001</v>
      </c>
      <c r="H189" s="426" t="s">
        <v>196</v>
      </c>
      <c r="I189" s="427">
        <v>148082</v>
      </c>
      <c r="J189" s="427">
        <v>148082</v>
      </c>
      <c r="K189" s="427">
        <v>154005.28</v>
      </c>
      <c r="L189" s="433">
        <v>1</v>
      </c>
    </row>
    <row r="190" spans="1:12" s="377" customFormat="1" ht="15.6" x14ac:dyDescent="0.3">
      <c r="A190" s="430" t="s">
        <v>194</v>
      </c>
      <c r="B190" s="424" t="s">
        <v>194</v>
      </c>
      <c r="C190" s="429" t="s">
        <v>194</v>
      </c>
      <c r="D190" s="429" t="s">
        <v>194</v>
      </c>
      <c r="E190" s="429" t="s">
        <v>194</v>
      </c>
      <c r="F190" s="429" t="s">
        <v>194</v>
      </c>
      <c r="G190" s="429" t="s">
        <v>194</v>
      </c>
      <c r="H190" s="424" t="s">
        <v>194</v>
      </c>
      <c r="I190" s="425">
        <v>95586650.890000001</v>
      </c>
      <c r="J190" s="425">
        <v>95586650.890000001</v>
      </c>
      <c r="K190" s="425">
        <v>95076129.859999999</v>
      </c>
      <c r="L190" s="432">
        <v>187</v>
      </c>
    </row>
    <row r="191" spans="1:12" s="377" customFormat="1" ht="15.6" x14ac:dyDescent="0.3">
      <c r="A191" s="430" t="s">
        <v>254</v>
      </c>
      <c r="B191" s="424"/>
      <c r="C191" s="429"/>
      <c r="D191" s="429"/>
      <c r="E191" s="429"/>
      <c r="F191" s="429"/>
      <c r="G191" s="429"/>
      <c r="H191" s="424"/>
      <c r="I191" s="425"/>
      <c r="J191" s="425"/>
      <c r="K191" s="425"/>
      <c r="L191" s="432"/>
    </row>
    <row r="192" spans="1:12" s="377" customFormat="1" ht="15.6" x14ac:dyDescent="0.3">
      <c r="A192" s="431" t="s">
        <v>195</v>
      </c>
      <c r="B192" s="426" t="s">
        <v>188</v>
      </c>
      <c r="C192" s="428">
        <v>83.826700000000002</v>
      </c>
      <c r="D192" s="428">
        <v>7.13</v>
      </c>
      <c r="E192" s="428" t="s">
        <v>372</v>
      </c>
      <c r="F192" s="428">
        <v>12</v>
      </c>
      <c r="G192" s="428">
        <v>12.6825030131969</v>
      </c>
      <c r="H192" s="426" t="s">
        <v>196</v>
      </c>
      <c r="I192" s="427">
        <v>2500</v>
      </c>
      <c r="J192" s="427">
        <v>2500</v>
      </c>
      <c r="K192" s="427">
        <v>2095.67</v>
      </c>
      <c r="L192" s="433">
        <v>1</v>
      </c>
    </row>
    <row r="193" spans="1:12" s="377" customFormat="1" ht="15.6" x14ac:dyDescent="0.3">
      <c r="A193" s="431" t="s">
        <v>195</v>
      </c>
      <c r="B193" s="426" t="s">
        <v>188</v>
      </c>
      <c r="C193" s="428">
        <v>87.612799999999993</v>
      </c>
      <c r="D193" s="428">
        <v>7.72</v>
      </c>
      <c r="E193" s="428" t="s">
        <v>538</v>
      </c>
      <c r="F193" s="428">
        <v>10.25</v>
      </c>
      <c r="G193" s="428">
        <v>10.745514005659899</v>
      </c>
      <c r="H193" s="426" t="s">
        <v>196</v>
      </c>
      <c r="I193" s="427">
        <v>9050</v>
      </c>
      <c r="J193" s="427">
        <v>9050</v>
      </c>
      <c r="K193" s="427">
        <v>7928.96</v>
      </c>
      <c r="L193" s="433">
        <v>1</v>
      </c>
    </row>
    <row r="194" spans="1:12" s="377" customFormat="1" ht="15.6" x14ac:dyDescent="0.3">
      <c r="A194" s="431" t="s">
        <v>195</v>
      </c>
      <c r="B194" s="426" t="s">
        <v>188</v>
      </c>
      <c r="C194" s="428">
        <v>88.393000000000001</v>
      </c>
      <c r="D194" s="428">
        <v>7.54</v>
      </c>
      <c r="E194" s="428" t="s">
        <v>539</v>
      </c>
      <c r="F194" s="428">
        <v>10</v>
      </c>
      <c r="G194" s="428">
        <v>10.471306744129601</v>
      </c>
      <c r="H194" s="426" t="s">
        <v>196</v>
      </c>
      <c r="I194" s="427">
        <v>49265</v>
      </c>
      <c r="J194" s="427">
        <v>49265</v>
      </c>
      <c r="K194" s="427">
        <v>43546.82</v>
      </c>
      <c r="L194" s="433">
        <v>1</v>
      </c>
    </row>
    <row r="195" spans="1:12" s="377" customFormat="1" ht="15.6" x14ac:dyDescent="0.3">
      <c r="A195" s="431" t="s">
        <v>195</v>
      </c>
      <c r="B195" s="426" t="s">
        <v>188</v>
      </c>
      <c r="C195" s="428">
        <v>88.439400000000006</v>
      </c>
      <c r="D195" s="428">
        <v>7.54</v>
      </c>
      <c r="E195" s="428" t="s">
        <v>540</v>
      </c>
      <c r="F195" s="428">
        <v>10</v>
      </c>
      <c r="G195" s="428">
        <v>10.471306744129601</v>
      </c>
      <c r="H195" s="426" t="s">
        <v>196</v>
      </c>
      <c r="I195" s="427">
        <v>53100</v>
      </c>
      <c r="J195" s="427">
        <v>53100</v>
      </c>
      <c r="K195" s="427">
        <v>46961.31</v>
      </c>
      <c r="L195" s="433">
        <v>1</v>
      </c>
    </row>
    <row r="196" spans="1:12" s="377" customFormat="1" ht="15.6" x14ac:dyDescent="0.3">
      <c r="A196" s="431" t="s">
        <v>195</v>
      </c>
      <c r="B196" s="426" t="s">
        <v>188</v>
      </c>
      <c r="C196" s="428">
        <v>88.464600000000004</v>
      </c>
      <c r="D196" s="428">
        <v>7.54</v>
      </c>
      <c r="E196" s="428" t="s">
        <v>541</v>
      </c>
      <c r="F196" s="428">
        <v>10</v>
      </c>
      <c r="G196" s="428">
        <v>10.471306744129601</v>
      </c>
      <c r="H196" s="426" t="s">
        <v>196</v>
      </c>
      <c r="I196" s="427">
        <v>27510</v>
      </c>
      <c r="J196" s="427">
        <v>27510</v>
      </c>
      <c r="K196" s="427">
        <v>24336.61</v>
      </c>
      <c r="L196" s="433">
        <v>4</v>
      </c>
    </row>
    <row r="197" spans="1:12" s="377" customFormat="1" ht="15.6" x14ac:dyDescent="0.3">
      <c r="A197" s="431" t="s">
        <v>195</v>
      </c>
      <c r="B197" s="426" t="s">
        <v>188</v>
      </c>
      <c r="C197" s="428">
        <v>89.073599999999999</v>
      </c>
      <c r="D197" s="428">
        <v>7.54</v>
      </c>
      <c r="E197" s="428" t="s">
        <v>542</v>
      </c>
      <c r="F197" s="428">
        <v>9.85</v>
      </c>
      <c r="G197" s="428">
        <v>10.307081265017301</v>
      </c>
      <c r="H197" s="426" t="s">
        <v>196</v>
      </c>
      <c r="I197" s="427">
        <v>29230</v>
      </c>
      <c r="J197" s="427">
        <v>29230</v>
      </c>
      <c r="K197" s="427">
        <v>26036.2</v>
      </c>
      <c r="L197" s="433">
        <v>3</v>
      </c>
    </row>
    <row r="198" spans="1:12" s="377" customFormat="1" ht="15.6" x14ac:dyDescent="0.3">
      <c r="A198" s="431" t="s">
        <v>195</v>
      </c>
      <c r="B198" s="426" t="s">
        <v>188</v>
      </c>
      <c r="C198" s="428">
        <v>89.080299999999994</v>
      </c>
      <c r="D198" s="428">
        <v>7.54</v>
      </c>
      <c r="E198" s="428" t="s">
        <v>377</v>
      </c>
      <c r="F198" s="428">
        <v>9.85</v>
      </c>
      <c r="G198" s="428">
        <v>10.307081265017301</v>
      </c>
      <c r="H198" s="426" t="s">
        <v>196</v>
      </c>
      <c r="I198" s="427">
        <v>8340</v>
      </c>
      <c r="J198" s="427">
        <v>8340</v>
      </c>
      <c r="K198" s="427">
        <v>7429.29</v>
      </c>
      <c r="L198" s="433">
        <v>1</v>
      </c>
    </row>
    <row r="199" spans="1:12" s="377" customFormat="1" ht="15.6" x14ac:dyDescent="0.3">
      <c r="A199" s="431" t="s">
        <v>195</v>
      </c>
      <c r="B199" s="426" t="s">
        <v>188</v>
      </c>
      <c r="C199" s="428">
        <v>89.529200000000003</v>
      </c>
      <c r="D199" s="428">
        <v>7.54</v>
      </c>
      <c r="E199" s="428" t="s">
        <v>543</v>
      </c>
      <c r="F199" s="428">
        <v>9.75</v>
      </c>
      <c r="G199" s="428">
        <v>10.1977219732574</v>
      </c>
      <c r="H199" s="426" t="s">
        <v>196</v>
      </c>
      <c r="I199" s="427">
        <v>26550</v>
      </c>
      <c r="J199" s="427">
        <v>26550</v>
      </c>
      <c r="K199" s="427">
        <v>23769.99</v>
      </c>
      <c r="L199" s="433">
        <v>3</v>
      </c>
    </row>
    <row r="200" spans="1:12" s="377" customFormat="1" ht="15.6" x14ac:dyDescent="0.3">
      <c r="A200" s="431" t="s">
        <v>195</v>
      </c>
      <c r="B200" s="426" t="s">
        <v>188</v>
      </c>
      <c r="C200" s="428">
        <v>89.827600000000004</v>
      </c>
      <c r="D200" s="428">
        <v>7.35</v>
      </c>
      <c r="E200" s="428" t="s">
        <v>544</v>
      </c>
      <c r="F200" s="428">
        <v>9.6999999999999993</v>
      </c>
      <c r="G200" s="428">
        <v>10.1430796048452</v>
      </c>
      <c r="H200" s="426" t="s">
        <v>196</v>
      </c>
      <c r="I200" s="427">
        <v>53100</v>
      </c>
      <c r="J200" s="427">
        <v>53100</v>
      </c>
      <c r="K200" s="427">
        <v>47698.48</v>
      </c>
      <c r="L200" s="433">
        <v>1</v>
      </c>
    </row>
    <row r="201" spans="1:12" s="377" customFormat="1" ht="15.6" x14ac:dyDescent="0.3">
      <c r="A201" s="431" t="s">
        <v>195</v>
      </c>
      <c r="B201" s="426" t="s">
        <v>188</v>
      </c>
      <c r="C201" s="428">
        <v>90.578900000000004</v>
      </c>
      <c r="D201" s="428">
        <v>7.35</v>
      </c>
      <c r="E201" s="428" t="s">
        <v>545</v>
      </c>
      <c r="F201" s="428">
        <v>9.5</v>
      </c>
      <c r="G201" s="428">
        <v>9.9247584081007005</v>
      </c>
      <c r="H201" s="426" t="s">
        <v>196</v>
      </c>
      <c r="I201" s="427">
        <v>103102.5</v>
      </c>
      <c r="J201" s="427">
        <v>103102.5</v>
      </c>
      <c r="K201" s="427">
        <v>93389.08</v>
      </c>
      <c r="L201" s="433">
        <v>2</v>
      </c>
    </row>
    <row r="202" spans="1:12" s="377" customFormat="1" ht="15.6" x14ac:dyDescent="0.3">
      <c r="A202" s="431" t="s">
        <v>195</v>
      </c>
      <c r="B202" s="426" t="s">
        <v>188</v>
      </c>
      <c r="C202" s="428">
        <v>90.582400000000007</v>
      </c>
      <c r="D202" s="428">
        <v>7.35</v>
      </c>
      <c r="E202" s="428" t="s">
        <v>546</v>
      </c>
      <c r="F202" s="428">
        <v>9.5</v>
      </c>
      <c r="G202" s="428">
        <v>9.9247584081007005</v>
      </c>
      <c r="H202" s="426" t="s">
        <v>196</v>
      </c>
      <c r="I202" s="427">
        <v>100890</v>
      </c>
      <c r="J202" s="427">
        <v>100890</v>
      </c>
      <c r="K202" s="427">
        <v>91388.56</v>
      </c>
      <c r="L202" s="433">
        <v>2</v>
      </c>
    </row>
    <row r="203" spans="1:12" s="377" customFormat="1" ht="15.6" x14ac:dyDescent="0.3">
      <c r="A203" s="431" t="s">
        <v>195</v>
      </c>
      <c r="B203" s="426" t="s">
        <v>188</v>
      </c>
      <c r="C203" s="428">
        <v>90.585899999999995</v>
      </c>
      <c r="D203" s="428">
        <v>7.35</v>
      </c>
      <c r="E203" s="428" t="s">
        <v>547</v>
      </c>
      <c r="F203" s="428">
        <v>9.5</v>
      </c>
      <c r="G203" s="428">
        <v>9.9247584081007005</v>
      </c>
      <c r="H203" s="426" t="s">
        <v>196</v>
      </c>
      <c r="I203" s="427">
        <v>101037.5</v>
      </c>
      <c r="J203" s="427">
        <v>101037.5</v>
      </c>
      <c r="K203" s="427">
        <v>91525.72</v>
      </c>
      <c r="L203" s="433">
        <v>2</v>
      </c>
    </row>
    <row r="204" spans="1:12" s="377" customFormat="1" ht="15.6" x14ac:dyDescent="0.3">
      <c r="A204" s="431" t="s">
        <v>195</v>
      </c>
      <c r="B204" s="426" t="s">
        <v>188</v>
      </c>
      <c r="C204" s="428">
        <v>90.595699999999994</v>
      </c>
      <c r="D204" s="428">
        <v>7.54</v>
      </c>
      <c r="E204" s="428" t="s">
        <v>548</v>
      </c>
      <c r="F204" s="428">
        <v>9.5</v>
      </c>
      <c r="G204" s="428">
        <v>9.9247584081007005</v>
      </c>
      <c r="H204" s="426" t="s">
        <v>196</v>
      </c>
      <c r="I204" s="427">
        <v>19500</v>
      </c>
      <c r="J204" s="427">
        <v>19500</v>
      </c>
      <c r="K204" s="427">
        <v>17666.16</v>
      </c>
      <c r="L204" s="433">
        <v>1</v>
      </c>
    </row>
    <row r="205" spans="1:12" s="377" customFormat="1" ht="15.6" x14ac:dyDescent="0.3">
      <c r="A205" s="431" t="s">
        <v>195</v>
      </c>
      <c r="B205" s="426" t="s">
        <v>188</v>
      </c>
      <c r="C205" s="428">
        <v>90.651899999999998</v>
      </c>
      <c r="D205" s="428">
        <v>7.54</v>
      </c>
      <c r="E205" s="428" t="s">
        <v>549</v>
      </c>
      <c r="F205" s="428">
        <v>9.4999999999997993</v>
      </c>
      <c r="G205" s="428">
        <v>9.9247584081007005</v>
      </c>
      <c r="H205" s="426" t="s">
        <v>196</v>
      </c>
      <c r="I205" s="427">
        <v>53100</v>
      </c>
      <c r="J205" s="427">
        <v>53100</v>
      </c>
      <c r="K205" s="427">
        <v>48136.15</v>
      </c>
      <c r="L205" s="433">
        <v>1</v>
      </c>
    </row>
    <row r="206" spans="1:12" s="377" customFormat="1" ht="15.6" x14ac:dyDescent="0.3">
      <c r="A206" s="431" t="s">
        <v>195</v>
      </c>
      <c r="B206" s="426" t="s">
        <v>188</v>
      </c>
      <c r="C206" s="428">
        <v>90.681600000000003</v>
      </c>
      <c r="D206" s="428">
        <v>7.54</v>
      </c>
      <c r="E206" s="428" t="s">
        <v>550</v>
      </c>
      <c r="F206" s="428">
        <v>9.5</v>
      </c>
      <c r="G206" s="428">
        <v>9.9247584081007005</v>
      </c>
      <c r="H206" s="426" t="s">
        <v>196</v>
      </c>
      <c r="I206" s="427">
        <v>15300</v>
      </c>
      <c r="J206" s="427">
        <v>15300</v>
      </c>
      <c r="K206" s="427">
        <v>13874.28</v>
      </c>
      <c r="L206" s="433">
        <v>1</v>
      </c>
    </row>
    <row r="207" spans="1:12" s="377" customFormat="1" ht="15.6" x14ac:dyDescent="0.3">
      <c r="A207" s="431" t="s">
        <v>195</v>
      </c>
      <c r="B207" s="426" t="s">
        <v>188</v>
      </c>
      <c r="C207" s="428">
        <v>90.697599999999994</v>
      </c>
      <c r="D207" s="428">
        <v>7.35</v>
      </c>
      <c r="E207" s="428" t="s">
        <v>551</v>
      </c>
      <c r="F207" s="428">
        <v>9.5</v>
      </c>
      <c r="G207" s="428">
        <v>9.9247584081007005</v>
      </c>
      <c r="H207" s="426" t="s">
        <v>196</v>
      </c>
      <c r="I207" s="427">
        <v>53100</v>
      </c>
      <c r="J207" s="427">
        <v>53100</v>
      </c>
      <c r="K207" s="427">
        <v>48160.45</v>
      </c>
      <c r="L207" s="433">
        <v>1</v>
      </c>
    </row>
    <row r="208" spans="1:12" s="377" customFormat="1" ht="15.6" x14ac:dyDescent="0.3">
      <c r="A208" s="431" t="s">
        <v>195</v>
      </c>
      <c r="B208" s="426" t="s">
        <v>188</v>
      </c>
      <c r="C208" s="428">
        <v>90.8994</v>
      </c>
      <c r="D208" s="428">
        <v>7.13</v>
      </c>
      <c r="E208" s="428" t="s">
        <v>372</v>
      </c>
      <c r="F208" s="428">
        <v>9.75</v>
      </c>
      <c r="G208" s="428">
        <v>10.1977219732574</v>
      </c>
      <c r="H208" s="426" t="s">
        <v>196</v>
      </c>
      <c r="I208" s="427">
        <v>42192.5</v>
      </c>
      <c r="J208" s="427">
        <v>42192.5</v>
      </c>
      <c r="K208" s="427">
        <v>38352.71</v>
      </c>
      <c r="L208" s="433">
        <v>1</v>
      </c>
    </row>
    <row r="209" spans="1:12" s="377" customFormat="1" ht="15.6" x14ac:dyDescent="0.3">
      <c r="A209" s="431" t="s">
        <v>195</v>
      </c>
      <c r="B209" s="426" t="s">
        <v>188</v>
      </c>
      <c r="C209" s="428">
        <v>91.385199999999998</v>
      </c>
      <c r="D209" s="428">
        <v>7.13</v>
      </c>
      <c r="E209" s="428" t="s">
        <v>552</v>
      </c>
      <c r="F209" s="428">
        <v>9.6</v>
      </c>
      <c r="G209" s="428">
        <v>10.0338693716146</v>
      </c>
      <c r="H209" s="426" t="s">
        <v>196</v>
      </c>
      <c r="I209" s="427">
        <v>52805</v>
      </c>
      <c r="J209" s="427">
        <v>52805</v>
      </c>
      <c r="K209" s="427">
        <v>48255.96</v>
      </c>
      <c r="L209" s="433">
        <v>1</v>
      </c>
    </row>
    <row r="210" spans="1:12" s="377" customFormat="1" ht="15.6" x14ac:dyDescent="0.3">
      <c r="A210" s="431" t="s">
        <v>195</v>
      </c>
      <c r="B210" s="426" t="s">
        <v>188</v>
      </c>
      <c r="C210" s="428">
        <v>91.690799999999996</v>
      </c>
      <c r="D210" s="428">
        <v>7.13</v>
      </c>
      <c r="E210" s="428" t="s">
        <v>553</v>
      </c>
      <c r="F210" s="428">
        <v>9.5</v>
      </c>
      <c r="G210" s="428">
        <v>9.9247584081007005</v>
      </c>
      <c r="H210" s="426" t="s">
        <v>196</v>
      </c>
      <c r="I210" s="427">
        <v>10000</v>
      </c>
      <c r="J210" s="427">
        <v>10000</v>
      </c>
      <c r="K210" s="427">
        <v>9169.08</v>
      </c>
      <c r="L210" s="433">
        <v>1</v>
      </c>
    </row>
    <row r="211" spans="1:12" s="377" customFormat="1" ht="15.6" x14ac:dyDescent="0.3">
      <c r="A211" s="431" t="s">
        <v>195</v>
      </c>
      <c r="B211" s="426" t="s">
        <v>188</v>
      </c>
      <c r="C211" s="428">
        <v>92.892099999999999</v>
      </c>
      <c r="D211" s="428">
        <v>7.13</v>
      </c>
      <c r="E211" s="428" t="s">
        <v>369</v>
      </c>
      <c r="F211" s="428">
        <v>9</v>
      </c>
      <c r="G211" s="428">
        <v>9.3806897670982998</v>
      </c>
      <c r="H211" s="426" t="s">
        <v>196</v>
      </c>
      <c r="I211" s="427">
        <v>53100</v>
      </c>
      <c r="J211" s="427">
        <v>53100</v>
      </c>
      <c r="K211" s="427">
        <v>49325.7</v>
      </c>
      <c r="L211" s="433">
        <v>2</v>
      </c>
    </row>
    <row r="212" spans="1:12" s="377" customFormat="1" ht="15.6" x14ac:dyDescent="0.3">
      <c r="A212" s="431" t="s">
        <v>195</v>
      </c>
      <c r="B212" s="426" t="s">
        <v>188</v>
      </c>
      <c r="C212" s="428">
        <v>92.909099999999995</v>
      </c>
      <c r="D212" s="428">
        <v>7.13</v>
      </c>
      <c r="E212" s="428" t="s">
        <v>413</v>
      </c>
      <c r="F212" s="428">
        <v>9</v>
      </c>
      <c r="G212" s="428">
        <v>9.3806897670982998</v>
      </c>
      <c r="H212" s="426" t="s">
        <v>196</v>
      </c>
      <c r="I212" s="427">
        <v>52805</v>
      </c>
      <c r="J212" s="427">
        <v>52805</v>
      </c>
      <c r="K212" s="427">
        <v>49060.63</v>
      </c>
      <c r="L212" s="433">
        <v>1</v>
      </c>
    </row>
    <row r="213" spans="1:12" s="377" customFormat="1" ht="15.6" x14ac:dyDescent="0.3">
      <c r="A213" s="431" t="s">
        <v>195</v>
      </c>
      <c r="B213" s="426" t="s">
        <v>188</v>
      </c>
      <c r="C213" s="428">
        <v>93.331199999999995</v>
      </c>
      <c r="D213" s="428">
        <v>7.13</v>
      </c>
      <c r="E213" s="428" t="s">
        <v>554</v>
      </c>
      <c r="F213" s="428">
        <v>9</v>
      </c>
      <c r="G213" s="428">
        <v>9.3806897670982998</v>
      </c>
      <c r="H213" s="426" t="s">
        <v>196</v>
      </c>
      <c r="I213" s="427">
        <v>4725</v>
      </c>
      <c r="J213" s="427">
        <v>4725</v>
      </c>
      <c r="K213" s="427">
        <v>4409.8999999999996</v>
      </c>
      <c r="L213" s="433">
        <v>1</v>
      </c>
    </row>
    <row r="214" spans="1:12" s="377" customFormat="1" ht="15.6" x14ac:dyDescent="0.3">
      <c r="A214" s="431" t="s">
        <v>195</v>
      </c>
      <c r="B214" s="426" t="s">
        <v>188</v>
      </c>
      <c r="C214" s="428">
        <v>94.621099999999998</v>
      </c>
      <c r="D214" s="428">
        <v>7.35</v>
      </c>
      <c r="E214" s="428" t="s">
        <v>555</v>
      </c>
      <c r="F214" s="428">
        <v>8.5500000000000007</v>
      </c>
      <c r="G214" s="428">
        <v>8.8931396720264004</v>
      </c>
      <c r="H214" s="426" t="s">
        <v>196</v>
      </c>
      <c r="I214" s="427">
        <v>106200</v>
      </c>
      <c r="J214" s="427">
        <v>106200</v>
      </c>
      <c r="K214" s="427">
        <v>100487.6</v>
      </c>
      <c r="L214" s="433">
        <v>2</v>
      </c>
    </row>
    <row r="215" spans="1:12" s="377" customFormat="1" ht="15.6" x14ac:dyDescent="0.3">
      <c r="A215" s="431" t="s">
        <v>195</v>
      </c>
      <c r="B215" s="426" t="s">
        <v>188</v>
      </c>
      <c r="C215" s="428">
        <v>94.631399999999999</v>
      </c>
      <c r="D215" s="428">
        <v>7.35</v>
      </c>
      <c r="E215" s="428" t="s">
        <v>556</v>
      </c>
      <c r="F215" s="428">
        <v>8.5500000000000007</v>
      </c>
      <c r="G215" s="428">
        <v>8.8931396720264004</v>
      </c>
      <c r="H215" s="426" t="s">
        <v>196</v>
      </c>
      <c r="I215" s="427">
        <v>152957.5</v>
      </c>
      <c r="J215" s="427">
        <v>152957.5</v>
      </c>
      <c r="K215" s="427">
        <v>144745.82</v>
      </c>
      <c r="L215" s="433">
        <v>3</v>
      </c>
    </row>
    <row r="216" spans="1:12" s="377" customFormat="1" ht="15.6" x14ac:dyDescent="0.3">
      <c r="A216" s="431" t="s">
        <v>195</v>
      </c>
      <c r="B216" s="426" t="s">
        <v>188</v>
      </c>
      <c r="C216" s="428">
        <v>94.728099999999998</v>
      </c>
      <c r="D216" s="428">
        <v>7.13</v>
      </c>
      <c r="E216" s="428" t="s">
        <v>499</v>
      </c>
      <c r="F216" s="428">
        <v>8.51</v>
      </c>
      <c r="G216" s="428">
        <v>8.8498984380774992</v>
      </c>
      <c r="H216" s="426" t="s">
        <v>196</v>
      </c>
      <c r="I216" s="427">
        <v>53100</v>
      </c>
      <c r="J216" s="427">
        <v>53100</v>
      </c>
      <c r="K216" s="427">
        <v>50300.61</v>
      </c>
      <c r="L216" s="433">
        <v>1</v>
      </c>
    </row>
    <row r="217" spans="1:12" s="377" customFormat="1" ht="15.6" x14ac:dyDescent="0.3">
      <c r="A217" s="431" t="s">
        <v>195</v>
      </c>
      <c r="B217" s="426" t="s">
        <v>188</v>
      </c>
      <c r="C217" s="428">
        <v>94.743499999999997</v>
      </c>
      <c r="D217" s="428">
        <v>6.82</v>
      </c>
      <c r="E217" s="428" t="s">
        <v>557</v>
      </c>
      <c r="F217" s="428">
        <v>8.5</v>
      </c>
      <c r="G217" s="428">
        <v>8.8390905892635008</v>
      </c>
      <c r="H217" s="426" t="s">
        <v>196</v>
      </c>
      <c r="I217" s="427">
        <v>53100</v>
      </c>
      <c r="J217" s="427">
        <v>53100</v>
      </c>
      <c r="K217" s="427">
        <v>50308.77</v>
      </c>
      <c r="L217" s="433">
        <v>1</v>
      </c>
    </row>
    <row r="218" spans="1:12" s="377" customFormat="1" ht="15.6" x14ac:dyDescent="0.3">
      <c r="A218" s="431" t="s">
        <v>195</v>
      </c>
      <c r="B218" s="426" t="s">
        <v>188</v>
      </c>
      <c r="C218" s="428">
        <v>94.835499999999996</v>
      </c>
      <c r="D218" s="428">
        <v>7.54</v>
      </c>
      <c r="E218" s="428" t="s">
        <v>558</v>
      </c>
      <c r="F218" s="428">
        <v>8.59</v>
      </c>
      <c r="G218" s="428">
        <v>8.9363966517920002</v>
      </c>
      <c r="H218" s="426" t="s">
        <v>196</v>
      </c>
      <c r="I218" s="427">
        <v>247062.47</v>
      </c>
      <c r="J218" s="427">
        <v>247062.47</v>
      </c>
      <c r="K218" s="427">
        <v>234302.97</v>
      </c>
      <c r="L218" s="433">
        <v>5</v>
      </c>
    </row>
    <row r="219" spans="1:12" s="377" customFormat="1" ht="15.6" x14ac:dyDescent="0.3">
      <c r="A219" s="431" t="s">
        <v>195</v>
      </c>
      <c r="B219" s="426" t="s">
        <v>188</v>
      </c>
      <c r="C219" s="428">
        <v>94.843999999999994</v>
      </c>
      <c r="D219" s="428">
        <v>7.54</v>
      </c>
      <c r="E219" s="428" t="s">
        <v>559</v>
      </c>
      <c r="F219" s="428">
        <v>8.59</v>
      </c>
      <c r="G219" s="428">
        <v>8.9363966517920002</v>
      </c>
      <c r="H219" s="426" t="s">
        <v>196</v>
      </c>
      <c r="I219" s="427">
        <v>550912.49</v>
      </c>
      <c r="J219" s="427">
        <v>550912.49</v>
      </c>
      <c r="K219" s="427">
        <v>522507.29</v>
      </c>
      <c r="L219" s="433">
        <v>11</v>
      </c>
    </row>
    <row r="220" spans="1:12" s="377" customFormat="1" ht="15.6" x14ac:dyDescent="0.3">
      <c r="A220" s="431" t="s">
        <v>195</v>
      </c>
      <c r="B220" s="426" t="s">
        <v>188</v>
      </c>
      <c r="C220" s="428">
        <v>94.848799999999997</v>
      </c>
      <c r="D220" s="428">
        <v>7.54</v>
      </c>
      <c r="E220" s="428" t="s">
        <v>560</v>
      </c>
      <c r="F220" s="428">
        <v>8.59</v>
      </c>
      <c r="G220" s="428">
        <v>8.9363966517920002</v>
      </c>
      <c r="H220" s="426" t="s">
        <v>196</v>
      </c>
      <c r="I220" s="427">
        <v>53100</v>
      </c>
      <c r="J220" s="427">
        <v>53100</v>
      </c>
      <c r="K220" s="427">
        <v>50364.73</v>
      </c>
      <c r="L220" s="433">
        <v>1</v>
      </c>
    </row>
    <row r="221" spans="1:12" s="377" customFormat="1" ht="15.6" x14ac:dyDescent="0.3">
      <c r="A221" s="431" t="s">
        <v>195</v>
      </c>
      <c r="B221" s="426" t="s">
        <v>188</v>
      </c>
      <c r="C221" s="428">
        <v>94.862099999999998</v>
      </c>
      <c r="D221" s="428">
        <v>7.54</v>
      </c>
      <c r="E221" s="428" t="s">
        <v>561</v>
      </c>
      <c r="F221" s="428">
        <v>8.59</v>
      </c>
      <c r="G221" s="428">
        <v>8.9363966517920002</v>
      </c>
      <c r="H221" s="426" t="s">
        <v>196</v>
      </c>
      <c r="I221" s="427">
        <v>53100</v>
      </c>
      <c r="J221" s="427">
        <v>53100</v>
      </c>
      <c r="K221" s="427">
        <v>50371.76</v>
      </c>
      <c r="L221" s="433">
        <v>1</v>
      </c>
    </row>
    <row r="222" spans="1:12" s="377" customFormat="1" ht="15.6" x14ac:dyDescent="0.3">
      <c r="A222" s="431" t="s">
        <v>195</v>
      </c>
      <c r="B222" s="426" t="s">
        <v>188</v>
      </c>
      <c r="C222" s="428">
        <v>94.870500000000007</v>
      </c>
      <c r="D222" s="428">
        <v>7.54</v>
      </c>
      <c r="E222" s="428" t="s">
        <v>562</v>
      </c>
      <c r="F222" s="428">
        <v>8.59</v>
      </c>
      <c r="G222" s="428">
        <v>8.9363966517920002</v>
      </c>
      <c r="H222" s="426" t="s">
        <v>196</v>
      </c>
      <c r="I222" s="427">
        <v>52657.5</v>
      </c>
      <c r="J222" s="427">
        <v>52657.5</v>
      </c>
      <c r="K222" s="427">
        <v>49956.44</v>
      </c>
      <c r="L222" s="433">
        <v>1</v>
      </c>
    </row>
    <row r="223" spans="1:12" s="377" customFormat="1" ht="15.6" x14ac:dyDescent="0.3">
      <c r="A223" s="431" t="s">
        <v>195</v>
      </c>
      <c r="B223" s="426" t="s">
        <v>188</v>
      </c>
      <c r="C223" s="428">
        <v>94.895499999999998</v>
      </c>
      <c r="D223" s="428">
        <v>7.35</v>
      </c>
      <c r="E223" s="428" t="s">
        <v>563</v>
      </c>
      <c r="F223" s="428">
        <v>8.5500000000000007</v>
      </c>
      <c r="G223" s="428">
        <v>8.8931396720264004</v>
      </c>
      <c r="H223" s="426" t="s">
        <v>196</v>
      </c>
      <c r="I223" s="427">
        <v>53100</v>
      </c>
      <c r="J223" s="427">
        <v>53100</v>
      </c>
      <c r="K223" s="427">
        <v>50389.51</v>
      </c>
      <c r="L223" s="433">
        <v>1</v>
      </c>
    </row>
    <row r="224" spans="1:12" s="377" customFormat="1" ht="15.6" x14ac:dyDescent="0.3">
      <c r="A224" s="431" t="s">
        <v>195</v>
      </c>
      <c r="B224" s="426" t="s">
        <v>188</v>
      </c>
      <c r="C224" s="428">
        <v>94.919600000000003</v>
      </c>
      <c r="D224" s="428">
        <v>7.54</v>
      </c>
      <c r="E224" s="428" t="s">
        <v>564</v>
      </c>
      <c r="F224" s="428">
        <v>8.59</v>
      </c>
      <c r="G224" s="428">
        <v>8.9363966517920002</v>
      </c>
      <c r="H224" s="426" t="s">
        <v>196</v>
      </c>
      <c r="I224" s="427">
        <v>50740</v>
      </c>
      <c r="J224" s="427">
        <v>50740</v>
      </c>
      <c r="K224" s="427">
        <v>48162.2</v>
      </c>
      <c r="L224" s="433">
        <v>1</v>
      </c>
    </row>
    <row r="225" spans="1:12" s="377" customFormat="1" ht="15.6" x14ac:dyDescent="0.3">
      <c r="A225" s="431" t="s">
        <v>195</v>
      </c>
      <c r="B225" s="426" t="s">
        <v>188</v>
      </c>
      <c r="C225" s="428">
        <v>94.938500000000005</v>
      </c>
      <c r="D225" s="428">
        <v>6.31</v>
      </c>
      <c r="E225" s="428" t="s">
        <v>267</v>
      </c>
      <c r="F225" s="428">
        <v>8.5500000000000007</v>
      </c>
      <c r="G225" s="428">
        <v>8.8931396720264004</v>
      </c>
      <c r="H225" s="426" t="s">
        <v>196</v>
      </c>
      <c r="I225" s="427">
        <v>10700</v>
      </c>
      <c r="J225" s="427">
        <v>10700</v>
      </c>
      <c r="K225" s="427">
        <v>10158.42</v>
      </c>
      <c r="L225" s="433">
        <v>1</v>
      </c>
    </row>
    <row r="226" spans="1:12" s="377" customFormat="1" ht="15.6" x14ac:dyDescent="0.3">
      <c r="A226" s="431" t="s">
        <v>195</v>
      </c>
      <c r="B226" s="426" t="s">
        <v>188</v>
      </c>
      <c r="C226" s="428">
        <v>95.289699999999996</v>
      </c>
      <c r="D226" s="428">
        <v>7.72</v>
      </c>
      <c r="E226" s="428" t="s">
        <v>565</v>
      </c>
      <c r="F226" s="428">
        <v>8.6300000000000008</v>
      </c>
      <c r="G226" s="428">
        <v>8.9796693825865006</v>
      </c>
      <c r="H226" s="426" t="s">
        <v>196</v>
      </c>
      <c r="I226" s="427">
        <v>106200</v>
      </c>
      <c r="J226" s="427">
        <v>106200</v>
      </c>
      <c r="K226" s="427">
        <v>101197.68</v>
      </c>
      <c r="L226" s="433">
        <v>2</v>
      </c>
    </row>
    <row r="227" spans="1:12" s="377" customFormat="1" ht="15.6" x14ac:dyDescent="0.3">
      <c r="A227" s="431" t="s">
        <v>195</v>
      </c>
      <c r="B227" s="426" t="s">
        <v>188</v>
      </c>
      <c r="C227" s="428">
        <v>95.469300000000004</v>
      </c>
      <c r="D227" s="428">
        <v>5.15</v>
      </c>
      <c r="E227" s="428" t="s">
        <v>426</v>
      </c>
      <c r="F227" s="428">
        <v>8.15</v>
      </c>
      <c r="G227" s="428">
        <v>8.4614350350368994</v>
      </c>
      <c r="H227" s="426" t="s">
        <v>196</v>
      </c>
      <c r="I227" s="427">
        <v>28762.5</v>
      </c>
      <c r="J227" s="427">
        <v>28762.5</v>
      </c>
      <c r="K227" s="427">
        <v>27459.360000000001</v>
      </c>
      <c r="L227" s="433">
        <v>1</v>
      </c>
    </row>
    <row r="228" spans="1:12" s="377" customFormat="1" ht="15.6" x14ac:dyDescent="0.3">
      <c r="A228" s="430" t="s">
        <v>194</v>
      </c>
      <c r="B228" s="424" t="s">
        <v>194</v>
      </c>
      <c r="C228" s="429" t="s">
        <v>194</v>
      </c>
      <c r="D228" s="429" t="s">
        <v>194</v>
      </c>
      <c r="E228" s="429" t="s">
        <v>194</v>
      </c>
      <c r="F228" s="429" t="s">
        <v>194</v>
      </c>
      <c r="G228" s="429" t="s">
        <v>194</v>
      </c>
      <c r="H228" s="424" t="s">
        <v>194</v>
      </c>
      <c r="I228" s="425">
        <v>2491994.96</v>
      </c>
      <c r="J228" s="425">
        <v>2491994.96</v>
      </c>
      <c r="K228" s="425">
        <v>2323230.87</v>
      </c>
      <c r="L228" s="432">
        <v>65</v>
      </c>
    </row>
    <row r="229" spans="1:12" s="377" customFormat="1" ht="15.6" x14ac:dyDescent="0.3">
      <c r="A229" s="430" t="s">
        <v>386</v>
      </c>
      <c r="B229" s="424"/>
      <c r="C229" s="429"/>
      <c r="D229" s="429"/>
      <c r="E229" s="429"/>
      <c r="F229" s="429"/>
      <c r="G229" s="429"/>
      <c r="H229" s="424"/>
      <c r="I229" s="425"/>
      <c r="J229" s="425"/>
      <c r="K229" s="425"/>
      <c r="L229" s="432"/>
    </row>
    <row r="230" spans="1:12" s="377" customFormat="1" ht="15.6" x14ac:dyDescent="0.3">
      <c r="A230" s="431" t="s">
        <v>195</v>
      </c>
      <c r="B230" s="426" t="s">
        <v>188</v>
      </c>
      <c r="C230" s="428">
        <v>81.214299999999994</v>
      </c>
      <c r="D230" s="428">
        <v>5.64</v>
      </c>
      <c r="E230" s="428" t="s">
        <v>566</v>
      </c>
      <c r="F230" s="428">
        <v>10</v>
      </c>
      <c r="G230" s="428">
        <v>10.471306744129601</v>
      </c>
      <c r="H230" s="426" t="s">
        <v>196</v>
      </c>
      <c r="I230" s="427">
        <v>11100</v>
      </c>
      <c r="J230" s="427">
        <v>11100</v>
      </c>
      <c r="K230" s="427">
        <v>9014.7900000000009</v>
      </c>
      <c r="L230" s="433">
        <v>2</v>
      </c>
    </row>
    <row r="231" spans="1:12" s="377" customFormat="1" ht="15.6" x14ac:dyDescent="0.3">
      <c r="A231" s="431" t="s">
        <v>195</v>
      </c>
      <c r="B231" s="426" t="s">
        <v>188</v>
      </c>
      <c r="C231" s="428">
        <v>81.221199999999996</v>
      </c>
      <c r="D231" s="428">
        <v>5.64</v>
      </c>
      <c r="E231" s="428" t="s">
        <v>567</v>
      </c>
      <c r="F231" s="428">
        <v>10</v>
      </c>
      <c r="G231" s="428">
        <v>10.471306744129601</v>
      </c>
      <c r="H231" s="426" t="s">
        <v>196</v>
      </c>
      <c r="I231" s="427">
        <v>3000</v>
      </c>
      <c r="J231" s="427">
        <v>3000</v>
      </c>
      <c r="K231" s="427">
        <v>2436.64</v>
      </c>
      <c r="L231" s="433">
        <v>1</v>
      </c>
    </row>
    <row r="232" spans="1:12" s="377" customFormat="1" ht="15.6" x14ac:dyDescent="0.3">
      <c r="A232" s="431" t="s">
        <v>195</v>
      </c>
      <c r="B232" s="426" t="s">
        <v>188</v>
      </c>
      <c r="C232" s="428">
        <v>81.481700000000004</v>
      </c>
      <c r="D232" s="428">
        <v>5.93</v>
      </c>
      <c r="E232" s="428" t="s">
        <v>568</v>
      </c>
      <c r="F232" s="428">
        <v>10</v>
      </c>
      <c r="G232" s="428">
        <v>10.471306744129601</v>
      </c>
      <c r="H232" s="426" t="s">
        <v>196</v>
      </c>
      <c r="I232" s="427">
        <v>8955</v>
      </c>
      <c r="J232" s="427">
        <v>8955</v>
      </c>
      <c r="K232" s="427">
        <v>7296.69</v>
      </c>
      <c r="L232" s="433">
        <v>1</v>
      </c>
    </row>
    <row r="233" spans="1:12" s="377" customFormat="1" ht="15.6" x14ac:dyDescent="0.3">
      <c r="A233" s="431" t="s">
        <v>195</v>
      </c>
      <c r="B233" s="426" t="s">
        <v>188</v>
      </c>
      <c r="C233" s="428">
        <v>82.023300000000006</v>
      </c>
      <c r="D233" s="428">
        <v>5.64</v>
      </c>
      <c r="E233" s="428" t="s">
        <v>378</v>
      </c>
      <c r="F233" s="428">
        <v>10</v>
      </c>
      <c r="G233" s="428">
        <v>10.471306744129601</v>
      </c>
      <c r="H233" s="426" t="s">
        <v>196</v>
      </c>
      <c r="I233" s="427">
        <v>12500</v>
      </c>
      <c r="J233" s="427">
        <v>12500</v>
      </c>
      <c r="K233" s="427">
        <v>10252.91</v>
      </c>
      <c r="L233" s="433">
        <v>1</v>
      </c>
    </row>
    <row r="234" spans="1:12" s="377" customFormat="1" ht="15.6" x14ac:dyDescent="0.3">
      <c r="A234" s="431" t="s">
        <v>195</v>
      </c>
      <c r="B234" s="426" t="s">
        <v>188</v>
      </c>
      <c r="C234" s="428">
        <v>82.346800000000002</v>
      </c>
      <c r="D234" s="428">
        <v>5.64</v>
      </c>
      <c r="E234" s="428" t="s">
        <v>569</v>
      </c>
      <c r="F234" s="428">
        <v>9.75</v>
      </c>
      <c r="G234" s="428">
        <v>10.1977219732574</v>
      </c>
      <c r="H234" s="426" t="s">
        <v>196</v>
      </c>
      <c r="I234" s="427">
        <v>25722.5</v>
      </c>
      <c r="J234" s="427">
        <v>25722.5</v>
      </c>
      <c r="K234" s="427">
        <v>21181.65</v>
      </c>
      <c r="L234" s="433">
        <v>4</v>
      </c>
    </row>
    <row r="235" spans="1:12" s="377" customFormat="1" ht="15.6" x14ac:dyDescent="0.3">
      <c r="A235" s="431" t="s">
        <v>195</v>
      </c>
      <c r="B235" s="426" t="s">
        <v>188</v>
      </c>
      <c r="C235" s="428">
        <v>82.353399999999993</v>
      </c>
      <c r="D235" s="428">
        <v>5.64</v>
      </c>
      <c r="E235" s="428" t="s">
        <v>570</v>
      </c>
      <c r="F235" s="428">
        <v>9.75</v>
      </c>
      <c r="G235" s="428">
        <v>10.1977219732574</v>
      </c>
      <c r="H235" s="426" t="s">
        <v>196</v>
      </c>
      <c r="I235" s="427">
        <v>2400</v>
      </c>
      <c r="J235" s="427">
        <v>2400</v>
      </c>
      <c r="K235" s="427">
        <v>1976.48</v>
      </c>
      <c r="L235" s="433">
        <v>1</v>
      </c>
    </row>
    <row r="236" spans="1:12" s="377" customFormat="1" ht="15.6" x14ac:dyDescent="0.3">
      <c r="A236" s="431" t="s">
        <v>195</v>
      </c>
      <c r="B236" s="426" t="s">
        <v>188</v>
      </c>
      <c r="C236" s="428">
        <v>82.360100000000003</v>
      </c>
      <c r="D236" s="428">
        <v>5.64</v>
      </c>
      <c r="E236" s="428" t="s">
        <v>571</v>
      </c>
      <c r="F236" s="428">
        <v>9.75</v>
      </c>
      <c r="G236" s="428">
        <v>10.1977219732574</v>
      </c>
      <c r="H236" s="426" t="s">
        <v>196</v>
      </c>
      <c r="I236" s="427">
        <v>18635</v>
      </c>
      <c r="J236" s="427">
        <v>18635</v>
      </c>
      <c r="K236" s="427">
        <v>15347.8</v>
      </c>
      <c r="L236" s="433">
        <v>2</v>
      </c>
    </row>
    <row r="237" spans="1:12" s="377" customFormat="1" ht="15.6" x14ac:dyDescent="0.3">
      <c r="A237" s="431" t="s">
        <v>195</v>
      </c>
      <c r="B237" s="426" t="s">
        <v>188</v>
      </c>
      <c r="C237" s="428">
        <v>82.948800000000006</v>
      </c>
      <c r="D237" s="428">
        <v>5.64</v>
      </c>
      <c r="E237" s="428" t="s">
        <v>378</v>
      </c>
      <c r="F237" s="428">
        <v>9.75</v>
      </c>
      <c r="G237" s="428">
        <v>10.1977219732574</v>
      </c>
      <c r="H237" s="426" t="s">
        <v>196</v>
      </c>
      <c r="I237" s="427">
        <v>40100</v>
      </c>
      <c r="J237" s="427">
        <v>40100</v>
      </c>
      <c r="K237" s="427">
        <v>33262.480000000003</v>
      </c>
      <c r="L237" s="433">
        <v>1</v>
      </c>
    </row>
    <row r="238" spans="1:12" s="377" customFormat="1" ht="15.6" x14ac:dyDescent="0.3">
      <c r="A238" s="431" t="s">
        <v>195</v>
      </c>
      <c r="B238" s="426" t="s">
        <v>188</v>
      </c>
      <c r="C238" s="428">
        <v>83.224999999999994</v>
      </c>
      <c r="D238" s="428">
        <v>5.64</v>
      </c>
      <c r="E238" s="428" t="s">
        <v>572</v>
      </c>
      <c r="F238" s="428">
        <v>9.5</v>
      </c>
      <c r="G238" s="428">
        <v>9.9247584081007005</v>
      </c>
      <c r="H238" s="426" t="s">
        <v>196</v>
      </c>
      <c r="I238" s="427">
        <v>3070</v>
      </c>
      <c r="J238" s="427">
        <v>3070</v>
      </c>
      <c r="K238" s="427">
        <v>2555.0100000000002</v>
      </c>
      <c r="L238" s="433">
        <v>1</v>
      </c>
    </row>
    <row r="239" spans="1:12" s="377" customFormat="1" ht="15.6" x14ac:dyDescent="0.3">
      <c r="A239" s="431" t="s">
        <v>195</v>
      </c>
      <c r="B239" s="426" t="s">
        <v>188</v>
      </c>
      <c r="C239" s="428">
        <v>84.542699999999996</v>
      </c>
      <c r="D239" s="428">
        <v>5.64</v>
      </c>
      <c r="E239" s="428" t="s">
        <v>567</v>
      </c>
      <c r="F239" s="428">
        <v>9.15</v>
      </c>
      <c r="G239" s="428">
        <v>9.5436506009530007</v>
      </c>
      <c r="H239" s="426" t="s">
        <v>196</v>
      </c>
      <c r="I239" s="427">
        <v>30012.5</v>
      </c>
      <c r="J239" s="427">
        <v>30012.5</v>
      </c>
      <c r="K239" s="427">
        <v>25373.37</v>
      </c>
      <c r="L239" s="433">
        <v>1</v>
      </c>
    </row>
    <row r="240" spans="1:12" s="377" customFormat="1" ht="15.6" x14ac:dyDescent="0.3">
      <c r="A240" s="431" t="s">
        <v>195</v>
      </c>
      <c r="B240" s="426" t="s">
        <v>188</v>
      </c>
      <c r="C240" s="428">
        <v>84.642799999999994</v>
      </c>
      <c r="D240" s="428">
        <v>5.36</v>
      </c>
      <c r="E240" s="428" t="s">
        <v>573</v>
      </c>
      <c r="F240" s="428">
        <v>9.5</v>
      </c>
      <c r="G240" s="428">
        <v>9.9247584081007005</v>
      </c>
      <c r="H240" s="426" t="s">
        <v>196</v>
      </c>
      <c r="I240" s="427">
        <v>23000</v>
      </c>
      <c r="J240" s="427">
        <v>23000</v>
      </c>
      <c r="K240" s="427">
        <v>19467.849999999999</v>
      </c>
      <c r="L240" s="433">
        <v>4</v>
      </c>
    </row>
    <row r="241" spans="1:12" s="377" customFormat="1" ht="15.6" x14ac:dyDescent="0.3">
      <c r="A241" s="431" t="s">
        <v>195</v>
      </c>
      <c r="B241" s="426" t="s">
        <v>188</v>
      </c>
      <c r="C241" s="428">
        <v>85.303600000000003</v>
      </c>
      <c r="D241" s="428">
        <v>5.07</v>
      </c>
      <c r="E241" s="428" t="s">
        <v>574</v>
      </c>
      <c r="F241" s="428">
        <v>9.6</v>
      </c>
      <c r="G241" s="428">
        <v>10.0338693716146</v>
      </c>
      <c r="H241" s="426" t="s">
        <v>196</v>
      </c>
      <c r="I241" s="427">
        <v>53100</v>
      </c>
      <c r="J241" s="427">
        <v>53100</v>
      </c>
      <c r="K241" s="427">
        <v>45296.23</v>
      </c>
      <c r="L241" s="433">
        <v>1</v>
      </c>
    </row>
    <row r="242" spans="1:12" s="377" customFormat="1" ht="15.6" x14ac:dyDescent="0.3">
      <c r="A242" s="431" t="s">
        <v>195</v>
      </c>
      <c r="B242" s="426" t="s">
        <v>188</v>
      </c>
      <c r="C242" s="428">
        <v>87.090199999999996</v>
      </c>
      <c r="D242" s="428">
        <v>5.64</v>
      </c>
      <c r="E242" s="428" t="s">
        <v>575</v>
      </c>
      <c r="F242" s="428">
        <v>8.5500000000000007</v>
      </c>
      <c r="G242" s="428">
        <v>8.8931396720264004</v>
      </c>
      <c r="H242" s="426" t="s">
        <v>196</v>
      </c>
      <c r="I242" s="427">
        <v>53100</v>
      </c>
      <c r="J242" s="427">
        <v>53100</v>
      </c>
      <c r="K242" s="427">
        <v>46244.89</v>
      </c>
      <c r="L242" s="433">
        <v>1</v>
      </c>
    </row>
    <row r="243" spans="1:12" s="377" customFormat="1" ht="15.6" x14ac:dyDescent="0.3">
      <c r="A243" s="431" t="s">
        <v>195</v>
      </c>
      <c r="B243" s="426" t="s">
        <v>188</v>
      </c>
      <c r="C243" s="428">
        <v>87.366399999999999</v>
      </c>
      <c r="D243" s="428">
        <v>5.93</v>
      </c>
      <c r="E243" s="428" t="s">
        <v>576</v>
      </c>
      <c r="F243" s="428">
        <v>8.59</v>
      </c>
      <c r="G243" s="428">
        <v>8.9363966517920002</v>
      </c>
      <c r="H243" s="426" t="s">
        <v>196</v>
      </c>
      <c r="I243" s="427">
        <v>53100</v>
      </c>
      <c r="J243" s="427">
        <v>53100</v>
      </c>
      <c r="K243" s="427">
        <v>46391.57</v>
      </c>
      <c r="L243" s="433">
        <v>1</v>
      </c>
    </row>
    <row r="244" spans="1:12" s="377" customFormat="1" ht="15.6" x14ac:dyDescent="0.3">
      <c r="A244" s="431" t="s">
        <v>195</v>
      </c>
      <c r="B244" s="426" t="s">
        <v>188</v>
      </c>
      <c r="C244" s="428">
        <v>87.780600000000007</v>
      </c>
      <c r="D244" s="428">
        <v>5.93</v>
      </c>
      <c r="E244" s="428" t="s">
        <v>577</v>
      </c>
      <c r="F244" s="428">
        <v>8.59</v>
      </c>
      <c r="G244" s="428">
        <v>8.9363966517920002</v>
      </c>
      <c r="H244" s="426" t="s">
        <v>196</v>
      </c>
      <c r="I244" s="427">
        <v>53100</v>
      </c>
      <c r="J244" s="427">
        <v>53100</v>
      </c>
      <c r="K244" s="427">
        <v>46611.519999999997</v>
      </c>
      <c r="L244" s="433">
        <v>1</v>
      </c>
    </row>
    <row r="245" spans="1:12" s="377" customFormat="1" ht="15.6" x14ac:dyDescent="0.3">
      <c r="A245" s="431" t="s">
        <v>195</v>
      </c>
      <c r="B245" s="426" t="s">
        <v>188</v>
      </c>
      <c r="C245" s="428">
        <v>87.920599999999993</v>
      </c>
      <c r="D245" s="428">
        <v>5.07</v>
      </c>
      <c r="E245" s="428" t="s">
        <v>578</v>
      </c>
      <c r="F245" s="428">
        <v>8.75</v>
      </c>
      <c r="G245" s="428">
        <v>9.1095821332897007</v>
      </c>
      <c r="H245" s="426" t="s">
        <v>196</v>
      </c>
      <c r="I245" s="427">
        <v>52952.5</v>
      </c>
      <c r="J245" s="427">
        <v>52952.5</v>
      </c>
      <c r="K245" s="427">
        <v>46556.13</v>
      </c>
      <c r="L245" s="433">
        <v>1</v>
      </c>
    </row>
    <row r="246" spans="1:12" s="377" customFormat="1" ht="15.6" x14ac:dyDescent="0.3">
      <c r="A246" s="431" t="s">
        <v>195</v>
      </c>
      <c r="B246" s="426" t="s">
        <v>188</v>
      </c>
      <c r="C246" s="428">
        <v>88.346100000000007</v>
      </c>
      <c r="D246" s="428">
        <v>6.21</v>
      </c>
      <c r="E246" s="428" t="s">
        <v>579</v>
      </c>
      <c r="F246" s="428">
        <v>8.6300000000000008</v>
      </c>
      <c r="G246" s="428">
        <v>8.9796693825865006</v>
      </c>
      <c r="H246" s="426" t="s">
        <v>196</v>
      </c>
      <c r="I246" s="427">
        <v>51477.5</v>
      </c>
      <c r="J246" s="427">
        <v>51477.5</v>
      </c>
      <c r="K246" s="427">
        <v>45478.37</v>
      </c>
      <c r="L246" s="433">
        <v>1</v>
      </c>
    </row>
    <row r="247" spans="1:12" s="377" customFormat="1" ht="15.6" x14ac:dyDescent="0.3">
      <c r="A247" s="431" t="s">
        <v>195</v>
      </c>
      <c r="B247" s="426" t="s">
        <v>188</v>
      </c>
      <c r="C247" s="428">
        <v>88.460400000000007</v>
      </c>
      <c r="D247" s="428">
        <v>5.36</v>
      </c>
      <c r="E247" s="428" t="s">
        <v>310</v>
      </c>
      <c r="F247" s="428">
        <v>8.51</v>
      </c>
      <c r="G247" s="428">
        <v>8.8498984380774992</v>
      </c>
      <c r="H247" s="426" t="s">
        <v>196</v>
      </c>
      <c r="I247" s="427">
        <v>53100</v>
      </c>
      <c r="J247" s="427">
        <v>53100</v>
      </c>
      <c r="K247" s="427">
        <v>46972.480000000003</v>
      </c>
      <c r="L247" s="433">
        <v>1</v>
      </c>
    </row>
    <row r="248" spans="1:12" s="377" customFormat="1" ht="15.6" x14ac:dyDescent="0.3">
      <c r="A248" s="431" t="s">
        <v>195</v>
      </c>
      <c r="B248" s="426" t="s">
        <v>188</v>
      </c>
      <c r="C248" s="428">
        <v>88.484200000000001</v>
      </c>
      <c r="D248" s="428">
        <v>5.07</v>
      </c>
      <c r="E248" s="428" t="s">
        <v>393</v>
      </c>
      <c r="F248" s="428">
        <v>8.5</v>
      </c>
      <c r="G248" s="428">
        <v>8.8390905892635008</v>
      </c>
      <c r="H248" s="426" t="s">
        <v>196</v>
      </c>
      <c r="I248" s="427">
        <v>53100</v>
      </c>
      <c r="J248" s="427">
        <v>53100</v>
      </c>
      <c r="K248" s="427">
        <v>46985.09</v>
      </c>
      <c r="L248" s="433">
        <v>1</v>
      </c>
    </row>
    <row r="249" spans="1:12" s="377" customFormat="1" ht="15.6" x14ac:dyDescent="0.3">
      <c r="A249" s="431" t="s">
        <v>195</v>
      </c>
      <c r="B249" s="426" t="s">
        <v>188</v>
      </c>
      <c r="C249" s="428">
        <v>88.504499999999993</v>
      </c>
      <c r="D249" s="428">
        <v>5.07</v>
      </c>
      <c r="E249" s="428" t="s">
        <v>315</v>
      </c>
      <c r="F249" s="428">
        <v>8.5</v>
      </c>
      <c r="G249" s="428">
        <v>8.8390905892635008</v>
      </c>
      <c r="H249" s="426" t="s">
        <v>196</v>
      </c>
      <c r="I249" s="427">
        <v>13000</v>
      </c>
      <c r="J249" s="427">
        <v>13000</v>
      </c>
      <c r="K249" s="427">
        <v>11505.59</v>
      </c>
      <c r="L249" s="433">
        <v>1</v>
      </c>
    </row>
    <row r="250" spans="1:12" s="377" customFormat="1" ht="15.6" x14ac:dyDescent="0.3">
      <c r="A250" s="431" t="s">
        <v>195</v>
      </c>
      <c r="B250" s="426" t="s">
        <v>188</v>
      </c>
      <c r="C250" s="428">
        <v>88.538499999999999</v>
      </c>
      <c r="D250" s="428">
        <v>5.07</v>
      </c>
      <c r="E250" s="428" t="s">
        <v>294</v>
      </c>
      <c r="F250" s="428">
        <v>8.5</v>
      </c>
      <c r="G250" s="428">
        <v>8.8390905892635008</v>
      </c>
      <c r="H250" s="426" t="s">
        <v>196</v>
      </c>
      <c r="I250" s="427">
        <v>53100</v>
      </c>
      <c r="J250" s="427">
        <v>53100</v>
      </c>
      <c r="K250" s="427">
        <v>47013.94</v>
      </c>
      <c r="L250" s="433">
        <v>1</v>
      </c>
    </row>
    <row r="251" spans="1:12" s="377" customFormat="1" ht="15.6" x14ac:dyDescent="0.3">
      <c r="A251" s="431" t="s">
        <v>195</v>
      </c>
      <c r="B251" s="426" t="s">
        <v>188</v>
      </c>
      <c r="C251" s="428">
        <v>88.550299999999993</v>
      </c>
      <c r="D251" s="428">
        <v>5.36</v>
      </c>
      <c r="E251" s="428" t="s">
        <v>580</v>
      </c>
      <c r="F251" s="428">
        <v>8.51</v>
      </c>
      <c r="G251" s="428">
        <v>8.8498984380774992</v>
      </c>
      <c r="H251" s="426" t="s">
        <v>196</v>
      </c>
      <c r="I251" s="427">
        <v>53100</v>
      </c>
      <c r="J251" s="427">
        <v>53100</v>
      </c>
      <c r="K251" s="427">
        <v>47020.24</v>
      </c>
      <c r="L251" s="433">
        <v>1</v>
      </c>
    </row>
    <row r="252" spans="1:12" s="377" customFormat="1" ht="15.6" x14ac:dyDescent="0.3">
      <c r="A252" s="431" t="s">
        <v>195</v>
      </c>
      <c r="B252" s="426" t="s">
        <v>188</v>
      </c>
      <c r="C252" s="428">
        <v>88.586299999999994</v>
      </c>
      <c r="D252" s="428">
        <v>5.07</v>
      </c>
      <c r="E252" s="428" t="s">
        <v>436</v>
      </c>
      <c r="F252" s="428">
        <v>8.5</v>
      </c>
      <c r="G252" s="428">
        <v>8.8390905892635008</v>
      </c>
      <c r="H252" s="426" t="s">
        <v>196</v>
      </c>
      <c r="I252" s="427">
        <v>157825</v>
      </c>
      <c r="J252" s="427">
        <v>157825</v>
      </c>
      <c r="K252" s="427">
        <v>139811.31</v>
      </c>
      <c r="L252" s="433">
        <v>3</v>
      </c>
    </row>
    <row r="253" spans="1:12" s="377" customFormat="1" ht="15.6" x14ac:dyDescent="0.3">
      <c r="A253" s="431" t="s">
        <v>195</v>
      </c>
      <c r="B253" s="426" t="s">
        <v>188</v>
      </c>
      <c r="C253" s="428">
        <v>88.887299999999996</v>
      </c>
      <c r="D253" s="428">
        <v>5.07</v>
      </c>
      <c r="E253" s="428" t="s">
        <v>581</v>
      </c>
      <c r="F253" s="428">
        <v>8.5</v>
      </c>
      <c r="G253" s="428">
        <v>8.8390905892635008</v>
      </c>
      <c r="H253" s="426" t="s">
        <v>196</v>
      </c>
      <c r="I253" s="427">
        <v>53100</v>
      </c>
      <c r="J253" s="427">
        <v>53100</v>
      </c>
      <c r="K253" s="427">
        <v>47199.15</v>
      </c>
      <c r="L253" s="433">
        <v>1</v>
      </c>
    </row>
    <row r="254" spans="1:12" s="377" customFormat="1" ht="15.6" x14ac:dyDescent="0.3">
      <c r="A254" s="431" t="s">
        <v>195</v>
      </c>
      <c r="B254" s="426" t="s">
        <v>188</v>
      </c>
      <c r="C254" s="428">
        <v>88.942300000000003</v>
      </c>
      <c r="D254" s="428">
        <v>5.07</v>
      </c>
      <c r="E254" s="428" t="s">
        <v>582</v>
      </c>
      <c r="F254" s="428">
        <v>8.5</v>
      </c>
      <c r="G254" s="428">
        <v>8.8390905892635008</v>
      </c>
      <c r="H254" s="426" t="s">
        <v>196</v>
      </c>
      <c r="I254" s="427">
        <v>53100</v>
      </c>
      <c r="J254" s="427">
        <v>53100</v>
      </c>
      <c r="K254" s="427">
        <v>47228.38</v>
      </c>
      <c r="L254" s="433">
        <v>1</v>
      </c>
    </row>
    <row r="255" spans="1:12" s="377" customFormat="1" ht="15.6" x14ac:dyDescent="0.3">
      <c r="A255" s="431" t="s">
        <v>195</v>
      </c>
      <c r="B255" s="426" t="s">
        <v>188</v>
      </c>
      <c r="C255" s="428">
        <v>89.8202</v>
      </c>
      <c r="D255" s="428">
        <v>4.71</v>
      </c>
      <c r="E255" s="428" t="s">
        <v>583</v>
      </c>
      <c r="F255" s="428">
        <v>9.5</v>
      </c>
      <c r="G255" s="428">
        <v>9.9247584081007005</v>
      </c>
      <c r="H255" s="426" t="s">
        <v>196</v>
      </c>
      <c r="I255" s="427">
        <v>1180</v>
      </c>
      <c r="J255" s="427">
        <v>1180</v>
      </c>
      <c r="K255" s="427">
        <v>1059.8800000000001</v>
      </c>
      <c r="L255" s="433">
        <v>1</v>
      </c>
    </row>
    <row r="256" spans="1:12" s="377" customFormat="1" ht="15.6" x14ac:dyDescent="0.3">
      <c r="A256" s="431" t="s">
        <v>195</v>
      </c>
      <c r="B256" s="426" t="s">
        <v>188</v>
      </c>
      <c r="C256" s="428">
        <v>89.831100000000006</v>
      </c>
      <c r="D256" s="428">
        <v>5.07</v>
      </c>
      <c r="E256" s="428" t="s">
        <v>584</v>
      </c>
      <c r="F256" s="428">
        <v>8.5</v>
      </c>
      <c r="G256" s="428">
        <v>8.8390905892635008</v>
      </c>
      <c r="H256" s="426" t="s">
        <v>196</v>
      </c>
      <c r="I256" s="427">
        <v>101037.5</v>
      </c>
      <c r="J256" s="427">
        <v>101037.5</v>
      </c>
      <c r="K256" s="427">
        <v>90763.07</v>
      </c>
      <c r="L256" s="433">
        <v>2</v>
      </c>
    </row>
    <row r="257" spans="1:12" s="377" customFormat="1" ht="15.6" x14ac:dyDescent="0.3">
      <c r="A257" s="431" t="s">
        <v>195</v>
      </c>
      <c r="B257" s="426" t="s">
        <v>188</v>
      </c>
      <c r="C257" s="428">
        <v>89.888000000000005</v>
      </c>
      <c r="D257" s="428">
        <v>5.07</v>
      </c>
      <c r="E257" s="428" t="s">
        <v>585</v>
      </c>
      <c r="F257" s="428">
        <v>8.5</v>
      </c>
      <c r="G257" s="428">
        <v>8.8390905892635008</v>
      </c>
      <c r="H257" s="426" t="s">
        <v>196</v>
      </c>
      <c r="I257" s="427">
        <v>53100</v>
      </c>
      <c r="J257" s="427">
        <v>53100</v>
      </c>
      <c r="K257" s="427">
        <v>47730.53</v>
      </c>
      <c r="L257" s="433">
        <v>1</v>
      </c>
    </row>
    <row r="258" spans="1:12" s="377" customFormat="1" ht="15.6" x14ac:dyDescent="0.3">
      <c r="A258" s="431" t="s">
        <v>195</v>
      </c>
      <c r="B258" s="426" t="s">
        <v>188</v>
      </c>
      <c r="C258" s="428">
        <v>89.994699999999995</v>
      </c>
      <c r="D258" s="428">
        <v>5.07</v>
      </c>
      <c r="E258" s="428" t="s">
        <v>586</v>
      </c>
      <c r="F258" s="428">
        <v>8.5</v>
      </c>
      <c r="G258" s="428">
        <v>8.8390905892635008</v>
      </c>
      <c r="H258" s="426" t="s">
        <v>196</v>
      </c>
      <c r="I258" s="427">
        <v>53100</v>
      </c>
      <c r="J258" s="427">
        <v>53100</v>
      </c>
      <c r="K258" s="427">
        <v>47787.18</v>
      </c>
      <c r="L258" s="433">
        <v>1</v>
      </c>
    </row>
    <row r="259" spans="1:12" s="377" customFormat="1" ht="15.6" x14ac:dyDescent="0.3">
      <c r="A259" s="431" t="s">
        <v>195</v>
      </c>
      <c r="B259" s="426" t="s">
        <v>188</v>
      </c>
      <c r="C259" s="428">
        <v>90.117400000000004</v>
      </c>
      <c r="D259" s="428">
        <v>5.07</v>
      </c>
      <c r="E259" s="428" t="s">
        <v>587</v>
      </c>
      <c r="F259" s="428">
        <v>8.4300999999999995</v>
      </c>
      <c r="G259" s="428">
        <v>8.7635711915679</v>
      </c>
      <c r="H259" s="426" t="s">
        <v>196</v>
      </c>
      <c r="I259" s="427">
        <v>27715</v>
      </c>
      <c r="J259" s="427">
        <v>27715</v>
      </c>
      <c r="K259" s="427">
        <v>24976.03</v>
      </c>
      <c r="L259" s="433">
        <v>1</v>
      </c>
    </row>
    <row r="260" spans="1:12" s="377" customFormat="1" ht="15.6" x14ac:dyDescent="0.3">
      <c r="A260" s="431" t="s">
        <v>195</v>
      </c>
      <c r="B260" s="426" t="s">
        <v>188</v>
      </c>
      <c r="C260" s="428">
        <v>90.117699999999999</v>
      </c>
      <c r="D260" s="428">
        <v>5.07</v>
      </c>
      <c r="E260" s="428" t="s">
        <v>587</v>
      </c>
      <c r="F260" s="428">
        <v>8.43</v>
      </c>
      <c r="G260" s="428">
        <v>8.7634631867887993</v>
      </c>
      <c r="H260" s="426" t="s">
        <v>196</v>
      </c>
      <c r="I260" s="427">
        <v>228492.5</v>
      </c>
      <c r="J260" s="427">
        <v>228492.5</v>
      </c>
      <c r="K260" s="427">
        <v>205912.1</v>
      </c>
      <c r="L260" s="433">
        <v>5</v>
      </c>
    </row>
    <row r="261" spans="1:12" s="377" customFormat="1" ht="15.6" x14ac:dyDescent="0.3">
      <c r="A261" s="431" t="s">
        <v>195</v>
      </c>
      <c r="B261" s="426" t="s">
        <v>188</v>
      </c>
      <c r="C261" s="428">
        <v>90.117699999999999</v>
      </c>
      <c r="D261" s="428">
        <v>5.07</v>
      </c>
      <c r="E261" s="428" t="s">
        <v>587</v>
      </c>
      <c r="F261" s="428">
        <v>8.43</v>
      </c>
      <c r="G261" s="428">
        <v>8.7634631867887993</v>
      </c>
      <c r="H261" s="426" t="s">
        <v>196</v>
      </c>
      <c r="I261" s="427">
        <v>48600</v>
      </c>
      <c r="J261" s="427">
        <v>48600</v>
      </c>
      <c r="K261" s="427">
        <v>43797.18</v>
      </c>
      <c r="L261" s="433">
        <v>1</v>
      </c>
    </row>
    <row r="262" spans="1:12" s="377" customFormat="1" ht="15.6" x14ac:dyDescent="0.3">
      <c r="A262" s="431" t="s">
        <v>195</v>
      </c>
      <c r="B262" s="426" t="s">
        <v>188</v>
      </c>
      <c r="C262" s="428">
        <v>90.124600000000001</v>
      </c>
      <c r="D262" s="428">
        <v>5.07</v>
      </c>
      <c r="E262" s="428" t="s">
        <v>588</v>
      </c>
      <c r="F262" s="428">
        <v>8.43</v>
      </c>
      <c r="G262" s="428">
        <v>8.7634631867887993</v>
      </c>
      <c r="H262" s="426" t="s">
        <v>196</v>
      </c>
      <c r="I262" s="427">
        <v>179787.5</v>
      </c>
      <c r="J262" s="427">
        <v>179787.5</v>
      </c>
      <c r="K262" s="427">
        <v>162032.82</v>
      </c>
      <c r="L262" s="433">
        <v>4</v>
      </c>
    </row>
    <row r="263" spans="1:12" s="377" customFormat="1" ht="15.6" x14ac:dyDescent="0.3">
      <c r="A263" s="431" t="s">
        <v>195</v>
      </c>
      <c r="B263" s="426" t="s">
        <v>188</v>
      </c>
      <c r="C263" s="428">
        <v>90.131600000000006</v>
      </c>
      <c r="D263" s="428">
        <v>5.07</v>
      </c>
      <c r="E263" s="428" t="s">
        <v>589</v>
      </c>
      <c r="F263" s="428">
        <v>8.43</v>
      </c>
      <c r="G263" s="428">
        <v>8.7634631867887993</v>
      </c>
      <c r="H263" s="426" t="s">
        <v>196</v>
      </c>
      <c r="I263" s="427">
        <v>53100</v>
      </c>
      <c r="J263" s="427">
        <v>53100</v>
      </c>
      <c r="K263" s="427">
        <v>47859.89</v>
      </c>
      <c r="L263" s="433">
        <v>1</v>
      </c>
    </row>
    <row r="264" spans="1:12" s="377" customFormat="1" ht="15.6" x14ac:dyDescent="0.3">
      <c r="A264" s="431" t="s">
        <v>195</v>
      </c>
      <c r="B264" s="426" t="s">
        <v>188</v>
      </c>
      <c r="C264" s="428">
        <v>90.138599999999997</v>
      </c>
      <c r="D264" s="428">
        <v>5.07</v>
      </c>
      <c r="E264" s="428" t="s">
        <v>590</v>
      </c>
      <c r="F264" s="428">
        <v>8.43</v>
      </c>
      <c r="G264" s="428">
        <v>8.7634631867887993</v>
      </c>
      <c r="H264" s="426" t="s">
        <v>196</v>
      </c>
      <c r="I264" s="427">
        <v>47790</v>
      </c>
      <c r="J264" s="427">
        <v>47790</v>
      </c>
      <c r="K264" s="427">
        <v>43077.23</v>
      </c>
      <c r="L264" s="433">
        <v>1</v>
      </c>
    </row>
    <row r="265" spans="1:12" s="377" customFormat="1" ht="15.6" x14ac:dyDescent="0.3">
      <c r="A265" s="431" t="s">
        <v>195</v>
      </c>
      <c r="B265" s="426" t="s">
        <v>188</v>
      </c>
      <c r="C265" s="428">
        <v>90.173599999999993</v>
      </c>
      <c r="D265" s="428">
        <v>5.07</v>
      </c>
      <c r="E265" s="428" t="s">
        <v>591</v>
      </c>
      <c r="F265" s="428">
        <v>8.43</v>
      </c>
      <c r="G265" s="428">
        <v>8.7634631867887993</v>
      </c>
      <c r="H265" s="426" t="s">
        <v>196</v>
      </c>
      <c r="I265" s="427">
        <v>53100</v>
      </c>
      <c r="J265" s="427">
        <v>53100</v>
      </c>
      <c r="K265" s="427">
        <v>47882.18</v>
      </c>
      <c r="L265" s="433">
        <v>1</v>
      </c>
    </row>
    <row r="266" spans="1:12" s="377" customFormat="1" ht="15.6" x14ac:dyDescent="0.3">
      <c r="A266" s="431" t="s">
        <v>195</v>
      </c>
      <c r="B266" s="426" t="s">
        <v>188</v>
      </c>
      <c r="C266" s="428">
        <v>90.627399999999994</v>
      </c>
      <c r="D266" s="428">
        <v>4.71</v>
      </c>
      <c r="E266" s="428" t="s">
        <v>447</v>
      </c>
      <c r="F266" s="428">
        <v>9</v>
      </c>
      <c r="G266" s="428">
        <v>9.3806897670982998</v>
      </c>
      <c r="H266" s="426" t="s">
        <v>196</v>
      </c>
      <c r="I266" s="427">
        <v>1180</v>
      </c>
      <c r="J266" s="427">
        <v>1180</v>
      </c>
      <c r="K266" s="427">
        <v>1069.4000000000001</v>
      </c>
      <c r="L266" s="433">
        <v>1</v>
      </c>
    </row>
    <row r="267" spans="1:12" s="377" customFormat="1" ht="15.6" x14ac:dyDescent="0.3">
      <c r="A267" s="431" t="s">
        <v>195</v>
      </c>
      <c r="B267" s="426" t="s">
        <v>188</v>
      </c>
      <c r="C267" s="428">
        <v>91.797899999999998</v>
      </c>
      <c r="D267" s="428">
        <v>4.3</v>
      </c>
      <c r="E267" s="428" t="s">
        <v>592</v>
      </c>
      <c r="F267" s="428">
        <v>9</v>
      </c>
      <c r="G267" s="428">
        <v>9.3806897670982998</v>
      </c>
      <c r="H267" s="426" t="s">
        <v>196</v>
      </c>
      <c r="I267" s="427">
        <v>10240</v>
      </c>
      <c r="J267" s="427">
        <v>10240</v>
      </c>
      <c r="K267" s="427">
        <v>9400.11</v>
      </c>
      <c r="L267" s="433">
        <v>1</v>
      </c>
    </row>
    <row r="268" spans="1:12" s="377" customFormat="1" ht="15.6" x14ac:dyDescent="0.3">
      <c r="A268" s="431" t="s">
        <v>195</v>
      </c>
      <c r="B268" s="426" t="s">
        <v>188</v>
      </c>
      <c r="C268" s="428">
        <v>91.821299999999994</v>
      </c>
      <c r="D268" s="428">
        <v>4.71</v>
      </c>
      <c r="E268" s="428" t="s">
        <v>593</v>
      </c>
      <c r="F268" s="428">
        <v>8</v>
      </c>
      <c r="G268" s="428">
        <v>8.2999506807509</v>
      </c>
      <c r="H268" s="426" t="s">
        <v>196</v>
      </c>
      <c r="I268" s="427">
        <v>53100</v>
      </c>
      <c r="J268" s="427">
        <v>53100</v>
      </c>
      <c r="K268" s="427">
        <v>48757.09</v>
      </c>
      <c r="L268" s="433">
        <v>1</v>
      </c>
    </row>
    <row r="269" spans="1:12" s="377" customFormat="1" ht="15.6" x14ac:dyDescent="0.3">
      <c r="A269" s="431" t="s">
        <v>195</v>
      </c>
      <c r="B269" s="426" t="s">
        <v>188</v>
      </c>
      <c r="C269" s="428">
        <v>92.004199999999997</v>
      </c>
      <c r="D269" s="428">
        <v>4.71</v>
      </c>
      <c r="E269" s="428" t="s">
        <v>594</v>
      </c>
      <c r="F269" s="428">
        <v>8.4</v>
      </c>
      <c r="G269" s="428">
        <v>8.7310661915505001</v>
      </c>
      <c r="H269" s="426" t="s">
        <v>196</v>
      </c>
      <c r="I269" s="427">
        <v>46610</v>
      </c>
      <c r="J269" s="427">
        <v>46610</v>
      </c>
      <c r="K269" s="427">
        <v>42883.14</v>
      </c>
      <c r="L269" s="433">
        <v>1</v>
      </c>
    </row>
    <row r="270" spans="1:12" s="377" customFormat="1" ht="15.6" x14ac:dyDescent="0.3">
      <c r="A270" s="431" t="s">
        <v>195</v>
      </c>
      <c r="B270" s="426" t="s">
        <v>188</v>
      </c>
      <c r="C270" s="428">
        <v>92.574399999999997</v>
      </c>
      <c r="D270" s="428">
        <v>4.71</v>
      </c>
      <c r="E270" s="428" t="s">
        <v>595</v>
      </c>
      <c r="F270" s="428">
        <v>8</v>
      </c>
      <c r="G270" s="428">
        <v>8.2999506807509</v>
      </c>
      <c r="H270" s="426" t="s">
        <v>196</v>
      </c>
      <c r="I270" s="427">
        <v>53100</v>
      </c>
      <c r="J270" s="427">
        <v>53100</v>
      </c>
      <c r="K270" s="427">
        <v>49156.98</v>
      </c>
      <c r="L270" s="433">
        <v>1</v>
      </c>
    </row>
    <row r="271" spans="1:12" s="377" customFormat="1" ht="15.6" x14ac:dyDescent="0.3">
      <c r="A271" s="431" t="s">
        <v>195</v>
      </c>
      <c r="B271" s="426" t="s">
        <v>188</v>
      </c>
      <c r="C271" s="428">
        <v>92.633899999999997</v>
      </c>
      <c r="D271" s="428">
        <v>4.71</v>
      </c>
      <c r="E271" s="428" t="s">
        <v>596</v>
      </c>
      <c r="F271" s="428">
        <v>8</v>
      </c>
      <c r="G271" s="428">
        <v>8.2999506807509</v>
      </c>
      <c r="H271" s="426" t="s">
        <v>196</v>
      </c>
      <c r="I271" s="427">
        <v>53100</v>
      </c>
      <c r="J271" s="427">
        <v>53100</v>
      </c>
      <c r="K271" s="427">
        <v>49188.58</v>
      </c>
      <c r="L271" s="433">
        <v>1</v>
      </c>
    </row>
    <row r="272" spans="1:12" s="377" customFormat="1" ht="15.6" x14ac:dyDescent="0.3">
      <c r="A272" s="431" t="s">
        <v>195</v>
      </c>
      <c r="B272" s="426" t="s">
        <v>188</v>
      </c>
      <c r="C272" s="428">
        <v>92.686199999999999</v>
      </c>
      <c r="D272" s="428">
        <v>4.71</v>
      </c>
      <c r="E272" s="428" t="s">
        <v>390</v>
      </c>
      <c r="F272" s="428">
        <v>8</v>
      </c>
      <c r="G272" s="428">
        <v>8.2999506807509</v>
      </c>
      <c r="H272" s="426" t="s">
        <v>196</v>
      </c>
      <c r="I272" s="427">
        <v>51035</v>
      </c>
      <c r="J272" s="427">
        <v>51035</v>
      </c>
      <c r="K272" s="427">
        <v>47302.39</v>
      </c>
      <c r="L272" s="433">
        <v>1</v>
      </c>
    </row>
    <row r="273" spans="1:12" s="377" customFormat="1" ht="15.6" x14ac:dyDescent="0.3">
      <c r="A273" s="431" t="s">
        <v>195</v>
      </c>
      <c r="B273" s="426" t="s">
        <v>188</v>
      </c>
      <c r="C273" s="428">
        <v>92.934200000000004</v>
      </c>
      <c r="D273" s="428">
        <v>4.71</v>
      </c>
      <c r="E273" s="428" t="s">
        <v>404</v>
      </c>
      <c r="F273" s="428">
        <v>8</v>
      </c>
      <c r="G273" s="428">
        <v>8.2999506807509</v>
      </c>
      <c r="H273" s="426" t="s">
        <v>196</v>
      </c>
      <c r="I273" s="427">
        <v>49412.5</v>
      </c>
      <c r="J273" s="427">
        <v>49412.5</v>
      </c>
      <c r="K273" s="427">
        <v>45921.120000000003</v>
      </c>
      <c r="L273" s="433">
        <v>1</v>
      </c>
    </row>
    <row r="274" spans="1:12" s="377" customFormat="1" ht="15.6" x14ac:dyDescent="0.3">
      <c r="A274" s="431" t="s">
        <v>195</v>
      </c>
      <c r="B274" s="426" t="s">
        <v>188</v>
      </c>
      <c r="C274" s="428">
        <v>93.488399999999999</v>
      </c>
      <c r="D274" s="428">
        <v>4.3</v>
      </c>
      <c r="E274" s="428" t="s">
        <v>597</v>
      </c>
      <c r="F274" s="428">
        <v>8</v>
      </c>
      <c r="G274" s="428">
        <v>8.2999506807509</v>
      </c>
      <c r="H274" s="426" t="s">
        <v>196</v>
      </c>
      <c r="I274" s="427">
        <v>73307.5</v>
      </c>
      <c r="J274" s="427">
        <v>73307.5</v>
      </c>
      <c r="K274" s="427">
        <v>68534.009999999995</v>
      </c>
      <c r="L274" s="433">
        <v>2</v>
      </c>
    </row>
    <row r="275" spans="1:12" s="377" customFormat="1" ht="15.6" x14ac:dyDescent="0.3">
      <c r="A275" s="431" t="s">
        <v>195</v>
      </c>
      <c r="B275" s="426" t="s">
        <v>188</v>
      </c>
      <c r="C275" s="428">
        <v>94.930899999999994</v>
      </c>
      <c r="D275" s="428">
        <v>4.3</v>
      </c>
      <c r="E275" s="428" t="s">
        <v>598</v>
      </c>
      <c r="F275" s="428">
        <v>8</v>
      </c>
      <c r="G275" s="428">
        <v>8.2999506807509</v>
      </c>
      <c r="H275" s="426" t="s">
        <v>196</v>
      </c>
      <c r="I275" s="427">
        <v>53100</v>
      </c>
      <c r="J275" s="427">
        <v>53100</v>
      </c>
      <c r="K275" s="427">
        <v>50408.28</v>
      </c>
      <c r="L275" s="433">
        <v>1</v>
      </c>
    </row>
    <row r="276" spans="1:12" s="377" customFormat="1" ht="15.6" x14ac:dyDescent="0.3">
      <c r="A276" s="431" t="s">
        <v>195</v>
      </c>
      <c r="B276" s="426" t="s">
        <v>188</v>
      </c>
      <c r="C276" s="428">
        <v>98.491100000000003</v>
      </c>
      <c r="D276" s="428">
        <v>3.82</v>
      </c>
      <c r="E276" s="428" t="s">
        <v>599</v>
      </c>
      <c r="F276" s="428">
        <v>7</v>
      </c>
      <c r="G276" s="428">
        <v>7.2290080856234997</v>
      </c>
      <c r="H276" s="426" t="s">
        <v>196</v>
      </c>
      <c r="I276" s="427">
        <v>52657.5</v>
      </c>
      <c r="J276" s="427">
        <v>52657.5</v>
      </c>
      <c r="K276" s="427">
        <v>51862.93</v>
      </c>
      <c r="L276" s="433">
        <v>1</v>
      </c>
    </row>
    <row r="277" spans="1:12" s="377" customFormat="1" ht="15.6" x14ac:dyDescent="0.3">
      <c r="A277" s="431" t="s">
        <v>195</v>
      </c>
      <c r="B277" s="426" t="s">
        <v>188</v>
      </c>
      <c r="C277" s="428">
        <v>99.3215</v>
      </c>
      <c r="D277" s="428">
        <v>3.25</v>
      </c>
      <c r="E277" s="428" t="s">
        <v>600</v>
      </c>
      <c r="F277" s="428">
        <v>7.5</v>
      </c>
      <c r="G277" s="428">
        <v>7.7632598856030999</v>
      </c>
      <c r="H277" s="426" t="s">
        <v>196</v>
      </c>
      <c r="I277" s="427">
        <v>10570</v>
      </c>
      <c r="J277" s="427">
        <v>10570</v>
      </c>
      <c r="K277" s="427">
        <v>10498.28</v>
      </c>
      <c r="L277" s="433">
        <v>1</v>
      </c>
    </row>
    <row r="278" spans="1:12" s="377" customFormat="1" ht="15.6" x14ac:dyDescent="0.3">
      <c r="A278" s="430" t="s">
        <v>194</v>
      </c>
      <c r="B278" s="424" t="s">
        <v>194</v>
      </c>
      <c r="C278" s="429" t="s">
        <v>194</v>
      </c>
      <c r="D278" s="429" t="s">
        <v>194</v>
      </c>
      <c r="E278" s="429" t="s">
        <v>194</v>
      </c>
      <c r="F278" s="429" t="s">
        <v>194</v>
      </c>
      <c r="G278" s="429" t="s">
        <v>194</v>
      </c>
      <c r="H278" s="424" t="s">
        <v>194</v>
      </c>
      <c r="I278" s="425">
        <v>2339165</v>
      </c>
      <c r="J278" s="425">
        <v>2339165</v>
      </c>
      <c r="K278" s="425">
        <v>2096340.96</v>
      </c>
      <c r="L278" s="432">
        <v>67</v>
      </c>
    </row>
    <row r="279" spans="1:12" s="377" customFormat="1" ht="15.6" x14ac:dyDescent="0.3">
      <c r="A279" s="430" t="s">
        <v>318</v>
      </c>
      <c r="B279" s="424"/>
      <c r="C279" s="429"/>
      <c r="D279" s="429"/>
      <c r="E279" s="429"/>
      <c r="F279" s="429"/>
      <c r="G279" s="429"/>
      <c r="H279" s="424"/>
      <c r="I279" s="425"/>
      <c r="J279" s="425"/>
      <c r="K279" s="425"/>
      <c r="L279" s="432"/>
    </row>
    <row r="280" spans="1:12" s="377" customFormat="1" ht="15.6" x14ac:dyDescent="0.3">
      <c r="A280" s="431" t="s">
        <v>195</v>
      </c>
      <c r="B280" s="426" t="s">
        <v>188</v>
      </c>
      <c r="C280" s="428">
        <v>98.700699999999998</v>
      </c>
      <c r="D280" s="428">
        <v>9.5</v>
      </c>
      <c r="E280" s="428" t="s">
        <v>491</v>
      </c>
      <c r="F280" s="428">
        <v>9.7799999999999994</v>
      </c>
      <c r="G280" s="428">
        <v>10.019120999999901</v>
      </c>
      <c r="H280" s="426" t="s">
        <v>196</v>
      </c>
      <c r="I280" s="427">
        <v>2128570.4</v>
      </c>
      <c r="J280" s="427">
        <v>2128570.4</v>
      </c>
      <c r="K280" s="427">
        <v>2100913.02</v>
      </c>
      <c r="L280" s="433">
        <v>1</v>
      </c>
    </row>
    <row r="281" spans="1:12" s="377" customFormat="1" ht="15.6" x14ac:dyDescent="0.3">
      <c r="A281" s="431" t="s">
        <v>195</v>
      </c>
      <c r="B281" s="426" t="s">
        <v>188</v>
      </c>
      <c r="C281" s="428">
        <v>99.459900000000005</v>
      </c>
      <c r="D281" s="428">
        <v>8.75</v>
      </c>
      <c r="E281" s="428" t="s">
        <v>442</v>
      </c>
      <c r="F281" s="428">
        <v>9.15</v>
      </c>
      <c r="G281" s="428">
        <v>9.3593062499999</v>
      </c>
      <c r="H281" s="426" t="s">
        <v>196</v>
      </c>
      <c r="I281" s="427">
        <v>83770.03</v>
      </c>
      <c r="J281" s="427">
        <v>83770.03</v>
      </c>
      <c r="K281" s="427">
        <v>83317.59</v>
      </c>
      <c r="L281" s="433">
        <v>2</v>
      </c>
    </row>
    <row r="282" spans="1:12" s="377" customFormat="1" ht="15.6" x14ac:dyDescent="0.3">
      <c r="A282" s="431" t="s">
        <v>195</v>
      </c>
      <c r="B282" s="426" t="s">
        <v>188</v>
      </c>
      <c r="C282" s="428">
        <v>99.998999999999995</v>
      </c>
      <c r="D282" s="428">
        <v>8.75</v>
      </c>
      <c r="E282" s="428" t="s">
        <v>295</v>
      </c>
      <c r="F282" s="428">
        <v>8.75</v>
      </c>
      <c r="G282" s="428">
        <v>8.9414062499999005</v>
      </c>
      <c r="H282" s="426" t="s">
        <v>196</v>
      </c>
      <c r="I282" s="427">
        <v>732157.17</v>
      </c>
      <c r="J282" s="427">
        <v>732157.17</v>
      </c>
      <c r="K282" s="427">
        <v>732149.58</v>
      </c>
      <c r="L282" s="433">
        <v>1</v>
      </c>
    </row>
    <row r="283" spans="1:12" s="377" customFormat="1" ht="15.6" x14ac:dyDescent="0.3">
      <c r="A283" s="431" t="s">
        <v>195</v>
      </c>
      <c r="B283" s="426" t="s">
        <v>188</v>
      </c>
      <c r="C283" s="428">
        <v>101.5116</v>
      </c>
      <c r="D283" s="428">
        <v>9.25</v>
      </c>
      <c r="E283" s="428" t="s">
        <v>587</v>
      </c>
      <c r="F283" s="428">
        <v>8.75</v>
      </c>
      <c r="G283" s="428">
        <v>8.9414062499999005</v>
      </c>
      <c r="H283" s="426" t="s">
        <v>196</v>
      </c>
      <c r="I283" s="427">
        <v>61000</v>
      </c>
      <c r="J283" s="427">
        <v>61000</v>
      </c>
      <c r="K283" s="427">
        <v>61922.07</v>
      </c>
      <c r="L283" s="433">
        <v>1</v>
      </c>
    </row>
    <row r="284" spans="1:12" s="377" customFormat="1" ht="15.6" x14ac:dyDescent="0.3">
      <c r="A284" s="431" t="s">
        <v>195</v>
      </c>
      <c r="B284" s="426" t="s">
        <v>188</v>
      </c>
      <c r="C284" s="428">
        <v>104</v>
      </c>
      <c r="D284" s="428">
        <v>8.75</v>
      </c>
      <c r="E284" s="428" t="s">
        <v>601</v>
      </c>
      <c r="F284" s="428">
        <v>5.7907117151299001</v>
      </c>
      <c r="G284" s="428">
        <v>5.8745425705491998</v>
      </c>
      <c r="H284" s="426" t="s">
        <v>196</v>
      </c>
      <c r="I284" s="427">
        <v>244000</v>
      </c>
      <c r="J284" s="427">
        <v>244000</v>
      </c>
      <c r="K284" s="427">
        <v>253760</v>
      </c>
      <c r="L284" s="433">
        <v>1</v>
      </c>
    </row>
    <row r="285" spans="1:12" s="377" customFormat="1" ht="15.6" x14ac:dyDescent="0.3">
      <c r="A285" s="430" t="s">
        <v>194</v>
      </c>
      <c r="B285" s="424" t="s">
        <v>194</v>
      </c>
      <c r="C285" s="429" t="s">
        <v>194</v>
      </c>
      <c r="D285" s="429" t="s">
        <v>194</v>
      </c>
      <c r="E285" s="429" t="s">
        <v>194</v>
      </c>
      <c r="F285" s="429" t="s">
        <v>194</v>
      </c>
      <c r="G285" s="429" t="s">
        <v>194</v>
      </c>
      <c r="H285" s="424" t="s">
        <v>194</v>
      </c>
      <c r="I285" s="425">
        <v>3249497.6</v>
      </c>
      <c r="J285" s="425">
        <v>3249497.6</v>
      </c>
      <c r="K285" s="425">
        <v>3232062.26</v>
      </c>
      <c r="L285" s="432">
        <v>6</v>
      </c>
    </row>
    <row r="286" spans="1:12" s="377" customFormat="1" ht="15.6" x14ac:dyDescent="0.3">
      <c r="A286" s="430" t="s">
        <v>123</v>
      </c>
      <c r="B286" s="424"/>
      <c r="C286" s="429"/>
      <c r="D286" s="429"/>
      <c r="E286" s="429"/>
      <c r="F286" s="429"/>
      <c r="G286" s="429"/>
      <c r="H286" s="424"/>
      <c r="I286" s="425"/>
      <c r="J286" s="425"/>
      <c r="K286" s="425"/>
      <c r="L286" s="432"/>
    </row>
    <row r="287" spans="1:12" s="377" customFormat="1" ht="15.6" x14ac:dyDescent="0.3">
      <c r="A287" s="431" t="s">
        <v>195</v>
      </c>
      <c r="B287" s="426" t="s">
        <v>188</v>
      </c>
      <c r="C287" s="428">
        <v>92.623699999999999</v>
      </c>
      <c r="D287" s="428">
        <v>7.3772000000000002</v>
      </c>
      <c r="E287" s="428" t="s">
        <v>602</v>
      </c>
      <c r="F287" s="428">
        <v>10</v>
      </c>
      <c r="G287" s="428">
        <v>10.25</v>
      </c>
      <c r="H287" s="426" t="s">
        <v>196</v>
      </c>
      <c r="I287" s="427">
        <v>53950</v>
      </c>
      <c r="J287" s="427">
        <v>53950</v>
      </c>
      <c r="K287" s="427">
        <v>49970.49</v>
      </c>
      <c r="L287" s="433">
        <v>1</v>
      </c>
    </row>
    <row r="288" spans="1:12" s="377" customFormat="1" ht="15.6" x14ac:dyDescent="0.3">
      <c r="A288" s="431" t="s">
        <v>195</v>
      </c>
      <c r="B288" s="426" t="s">
        <v>188</v>
      </c>
      <c r="C288" s="428">
        <v>95.576700000000002</v>
      </c>
      <c r="D288" s="428">
        <v>7.1295000000000002</v>
      </c>
      <c r="E288" s="428" t="s">
        <v>603</v>
      </c>
      <c r="F288" s="428">
        <v>9.25</v>
      </c>
      <c r="G288" s="428">
        <v>9.4639062499998996</v>
      </c>
      <c r="H288" s="426" t="s">
        <v>196</v>
      </c>
      <c r="I288" s="427">
        <v>2547835.48</v>
      </c>
      <c r="J288" s="427">
        <v>2547835.48</v>
      </c>
      <c r="K288" s="427">
        <v>2435136.7000000002</v>
      </c>
      <c r="L288" s="433">
        <v>1</v>
      </c>
    </row>
    <row r="289" spans="1:12" s="377" customFormat="1" ht="15.6" x14ac:dyDescent="0.3">
      <c r="A289" s="431" t="s">
        <v>195</v>
      </c>
      <c r="B289" s="426" t="s">
        <v>188</v>
      </c>
      <c r="C289" s="428">
        <v>99.663799999999995</v>
      </c>
      <c r="D289" s="428">
        <v>6.1653000000000002</v>
      </c>
      <c r="E289" s="428" t="s">
        <v>604</v>
      </c>
      <c r="F289" s="428">
        <v>7</v>
      </c>
      <c r="G289" s="428">
        <v>7.1224999999999001</v>
      </c>
      <c r="H289" s="426" t="s">
        <v>196</v>
      </c>
      <c r="I289" s="427">
        <v>24174.21</v>
      </c>
      <c r="J289" s="427">
        <v>24174.21</v>
      </c>
      <c r="K289" s="427">
        <v>24092.93</v>
      </c>
      <c r="L289" s="433">
        <v>1</v>
      </c>
    </row>
    <row r="290" spans="1:12" s="377" customFormat="1" ht="15.6" x14ac:dyDescent="0.3">
      <c r="A290" s="431" t="s">
        <v>195</v>
      </c>
      <c r="B290" s="426" t="s">
        <v>188</v>
      </c>
      <c r="C290" s="428">
        <v>99.862099999999998</v>
      </c>
      <c r="D290" s="428">
        <v>6.1653000000000002</v>
      </c>
      <c r="E290" s="428" t="s">
        <v>402</v>
      </c>
      <c r="F290" s="428">
        <v>6.5</v>
      </c>
      <c r="G290" s="428">
        <v>6.6056249999999004</v>
      </c>
      <c r="H290" s="426" t="s">
        <v>196</v>
      </c>
      <c r="I290" s="427">
        <v>94515.86</v>
      </c>
      <c r="J290" s="427">
        <v>94515.86</v>
      </c>
      <c r="K290" s="427">
        <v>94385.48</v>
      </c>
      <c r="L290" s="433">
        <v>1</v>
      </c>
    </row>
    <row r="291" spans="1:12" s="377" customFormat="1" ht="15.6" x14ac:dyDescent="0.3">
      <c r="A291" s="431" t="s">
        <v>195</v>
      </c>
      <c r="B291" s="426" t="s">
        <v>188</v>
      </c>
      <c r="C291" s="428">
        <v>99.867999999999995</v>
      </c>
      <c r="D291" s="428">
        <v>6.1653000000000002</v>
      </c>
      <c r="E291" s="428" t="s">
        <v>605</v>
      </c>
      <c r="F291" s="428">
        <v>6.5</v>
      </c>
      <c r="G291" s="428">
        <v>6.6056249999999004</v>
      </c>
      <c r="H291" s="426" t="s">
        <v>196</v>
      </c>
      <c r="I291" s="427">
        <v>26007.3</v>
      </c>
      <c r="J291" s="427">
        <v>26007.3</v>
      </c>
      <c r="K291" s="427">
        <v>25972.97</v>
      </c>
      <c r="L291" s="433">
        <v>1</v>
      </c>
    </row>
    <row r="292" spans="1:12" s="377" customFormat="1" ht="15.6" x14ac:dyDescent="0.3">
      <c r="A292" s="431" t="s">
        <v>195</v>
      </c>
      <c r="B292" s="426" t="s">
        <v>188</v>
      </c>
      <c r="C292" s="428">
        <v>99.978300000000004</v>
      </c>
      <c r="D292" s="428">
        <v>6.1653000000000002</v>
      </c>
      <c r="E292" s="428" t="s">
        <v>322</v>
      </c>
      <c r="F292" s="428">
        <v>6.2</v>
      </c>
      <c r="G292" s="428">
        <v>6.2960999999998997</v>
      </c>
      <c r="H292" s="426" t="s">
        <v>196</v>
      </c>
      <c r="I292" s="427">
        <v>50717.63</v>
      </c>
      <c r="J292" s="427">
        <v>50717.63</v>
      </c>
      <c r="K292" s="427">
        <v>50706.61</v>
      </c>
      <c r="L292" s="433">
        <v>1</v>
      </c>
    </row>
    <row r="293" spans="1:12" s="377" customFormat="1" ht="15.6" x14ac:dyDescent="0.3">
      <c r="A293" s="431" t="s">
        <v>195</v>
      </c>
      <c r="B293" s="426" t="s">
        <v>188</v>
      </c>
      <c r="C293" s="428">
        <v>100.2282</v>
      </c>
      <c r="D293" s="428">
        <v>6.1653000000000002</v>
      </c>
      <c r="E293" s="428" t="s">
        <v>450</v>
      </c>
      <c r="F293" s="428">
        <v>5.5</v>
      </c>
      <c r="G293" s="428">
        <v>5.5756249999999996</v>
      </c>
      <c r="H293" s="426" t="s">
        <v>196</v>
      </c>
      <c r="I293" s="427">
        <v>100000</v>
      </c>
      <c r="J293" s="427">
        <v>100000</v>
      </c>
      <c r="K293" s="427">
        <v>100228.22</v>
      </c>
      <c r="L293" s="433">
        <v>1</v>
      </c>
    </row>
    <row r="294" spans="1:12" s="377" customFormat="1" ht="15.6" x14ac:dyDescent="0.3">
      <c r="A294" s="431" t="s">
        <v>195</v>
      </c>
      <c r="B294" s="426" t="s">
        <v>188</v>
      </c>
      <c r="C294" s="428">
        <v>100.255</v>
      </c>
      <c r="D294" s="428">
        <v>6.1653000000000002</v>
      </c>
      <c r="E294" s="428" t="s">
        <v>466</v>
      </c>
      <c r="F294" s="428">
        <v>5.5</v>
      </c>
      <c r="G294" s="428">
        <v>5.5756249999999996</v>
      </c>
      <c r="H294" s="426" t="s">
        <v>196</v>
      </c>
      <c r="I294" s="427">
        <v>389093.35</v>
      </c>
      <c r="J294" s="427">
        <v>389093.35</v>
      </c>
      <c r="K294" s="427">
        <v>390085.35</v>
      </c>
      <c r="L294" s="433">
        <v>2</v>
      </c>
    </row>
    <row r="295" spans="1:12" s="377" customFormat="1" ht="15.6" x14ac:dyDescent="0.3">
      <c r="A295" s="431" t="s">
        <v>195</v>
      </c>
      <c r="B295" s="426" t="s">
        <v>188</v>
      </c>
      <c r="C295" s="428">
        <v>100.41070000000001</v>
      </c>
      <c r="D295" s="428">
        <v>6.1653000000000002</v>
      </c>
      <c r="E295" s="428" t="s">
        <v>606</v>
      </c>
      <c r="F295" s="428">
        <v>5.15</v>
      </c>
      <c r="G295" s="428">
        <v>5.2163062499999002</v>
      </c>
      <c r="H295" s="426" t="s">
        <v>196</v>
      </c>
      <c r="I295" s="427">
        <v>2000000</v>
      </c>
      <c r="J295" s="427">
        <v>2000000</v>
      </c>
      <c r="K295" s="427">
        <v>2008214.76</v>
      </c>
      <c r="L295" s="433">
        <v>1</v>
      </c>
    </row>
    <row r="296" spans="1:12" s="377" customFormat="1" ht="15.6" x14ac:dyDescent="0.3">
      <c r="A296" s="431" t="s">
        <v>195</v>
      </c>
      <c r="B296" s="426" t="s">
        <v>188</v>
      </c>
      <c r="C296" s="428">
        <v>104</v>
      </c>
      <c r="D296" s="428">
        <v>7.3772000000000002</v>
      </c>
      <c r="E296" s="428" t="s">
        <v>602</v>
      </c>
      <c r="F296" s="428">
        <v>6.0458149597677</v>
      </c>
      <c r="G296" s="428">
        <v>6.1371946560869999</v>
      </c>
      <c r="H296" s="426" t="s">
        <v>196</v>
      </c>
      <c r="I296" s="427">
        <v>120000</v>
      </c>
      <c r="J296" s="427">
        <v>120000</v>
      </c>
      <c r="K296" s="427">
        <v>124800</v>
      </c>
      <c r="L296" s="433">
        <v>1</v>
      </c>
    </row>
    <row r="297" spans="1:12" s="377" customFormat="1" ht="15.6" x14ac:dyDescent="0.3">
      <c r="A297" s="430" t="s">
        <v>194</v>
      </c>
      <c r="B297" s="424" t="s">
        <v>194</v>
      </c>
      <c r="C297" s="429" t="s">
        <v>194</v>
      </c>
      <c r="D297" s="429" t="s">
        <v>194</v>
      </c>
      <c r="E297" s="429" t="s">
        <v>194</v>
      </c>
      <c r="F297" s="429" t="s">
        <v>194</v>
      </c>
      <c r="G297" s="429" t="s">
        <v>194</v>
      </c>
      <c r="H297" s="424" t="s">
        <v>194</v>
      </c>
      <c r="I297" s="425">
        <v>5406293.8300000001</v>
      </c>
      <c r="J297" s="425">
        <v>5406293.8300000001</v>
      </c>
      <c r="K297" s="425">
        <v>5303593.51</v>
      </c>
      <c r="L297" s="432">
        <v>11</v>
      </c>
    </row>
    <row r="298" spans="1:12" s="377" customFormat="1" ht="15.6" x14ac:dyDescent="0.3">
      <c r="A298" s="430" t="s">
        <v>124</v>
      </c>
      <c r="B298" s="424"/>
      <c r="C298" s="429"/>
      <c r="D298" s="429"/>
      <c r="E298" s="429"/>
      <c r="F298" s="429"/>
      <c r="G298" s="429"/>
      <c r="H298" s="424"/>
      <c r="I298" s="425"/>
      <c r="J298" s="425"/>
      <c r="K298" s="425"/>
      <c r="L298" s="432"/>
    </row>
    <row r="299" spans="1:12" s="377" customFormat="1" ht="15.6" x14ac:dyDescent="0.3">
      <c r="A299" s="431" t="s">
        <v>195</v>
      </c>
      <c r="B299" s="426" t="s">
        <v>188</v>
      </c>
      <c r="C299" s="428">
        <v>84.689300000000003</v>
      </c>
      <c r="D299" s="428">
        <v>6.21</v>
      </c>
      <c r="E299" s="428" t="s">
        <v>607</v>
      </c>
      <c r="F299" s="428">
        <v>10</v>
      </c>
      <c r="G299" s="428">
        <v>10.471306744129601</v>
      </c>
      <c r="H299" s="426" t="s">
        <v>196</v>
      </c>
      <c r="I299" s="427">
        <v>14012.5</v>
      </c>
      <c r="J299" s="427">
        <v>14012.5</v>
      </c>
      <c r="K299" s="427">
        <v>11867.09</v>
      </c>
      <c r="L299" s="433">
        <v>1</v>
      </c>
    </row>
    <row r="300" spans="1:12" s="377" customFormat="1" ht="15.6" x14ac:dyDescent="0.3">
      <c r="A300" s="431" t="s">
        <v>195</v>
      </c>
      <c r="B300" s="426" t="s">
        <v>188</v>
      </c>
      <c r="C300" s="428">
        <v>89.366600000000005</v>
      </c>
      <c r="D300" s="428">
        <v>5.93</v>
      </c>
      <c r="E300" s="428" t="s">
        <v>608</v>
      </c>
      <c r="F300" s="428">
        <v>8.5500000000000007</v>
      </c>
      <c r="G300" s="428">
        <v>8.8931396720264004</v>
      </c>
      <c r="H300" s="426" t="s">
        <v>196</v>
      </c>
      <c r="I300" s="427">
        <v>53100</v>
      </c>
      <c r="J300" s="427">
        <v>53100</v>
      </c>
      <c r="K300" s="427">
        <v>47453.64</v>
      </c>
      <c r="L300" s="433">
        <v>1</v>
      </c>
    </row>
    <row r="301" spans="1:12" s="377" customFormat="1" ht="15.6" x14ac:dyDescent="0.3">
      <c r="A301" s="431" t="s">
        <v>195</v>
      </c>
      <c r="B301" s="426" t="s">
        <v>188</v>
      </c>
      <c r="C301" s="428">
        <v>89.404700000000005</v>
      </c>
      <c r="D301" s="428">
        <v>5.93</v>
      </c>
      <c r="E301" s="428" t="s">
        <v>609</v>
      </c>
      <c r="F301" s="428">
        <v>8.5500000000000007</v>
      </c>
      <c r="G301" s="428">
        <v>8.8931396720264004</v>
      </c>
      <c r="H301" s="426" t="s">
        <v>196</v>
      </c>
      <c r="I301" s="427">
        <v>47937.5</v>
      </c>
      <c r="J301" s="427">
        <v>47937.5</v>
      </c>
      <c r="K301" s="427">
        <v>42858.39</v>
      </c>
      <c r="L301" s="433">
        <v>1</v>
      </c>
    </row>
    <row r="302" spans="1:12" s="377" customFormat="1" ht="15.6" x14ac:dyDescent="0.3">
      <c r="A302" s="431" t="s">
        <v>195</v>
      </c>
      <c r="B302" s="426" t="s">
        <v>188</v>
      </c>
      <c r="C302" s="428">
        <v>89.883499999999998</v>
      </c>
      <c r="D302" s="428">
        <v>5.36</v>
      </c>
      <c r="E302" s="428" t="s">
        <v>610</v>
      </c>
      <c r="F302" s="428">
        <v>8.5</v>
      </c>
      <c r="G302" s="428">
        <v>8.8390905892635008</v>
      </c>
      <c r="H302" s="426" t="s">
        <v>196</v>
      </c>
      <c r="I302" s="427">
        <v>51330</v>
      </c>
      <c r="J302" s="427">
        <v>51330</v>
      </c>
      <c r="K302" s="427">
        <v>46137.21</v>
      </c>
      <c r="L302" s="433">
        <v>1</v>
      </c>
    </row>
    <row r="303" spans="1:12" s="377" customFormat="1" ht="15.6" x14ac:dyDescent="0.3">
      <c r="A303" s="431" t="s">
        <v>195</v>
      </c>
      <c r="B303" s="426" t="s">
        <v>188</v>
      </c>
      <c r="C303" s="428">
        <v>89.900999999999996</v>
      </c>
      <c r="D303" s="428">
        <v>5.36</v>
      </c>
      <c r="E303" s="428" t="s">
        <v>286</v>
      </c>
      <c r="F303" s="428">
        <v>8.75</v>
      </c>
      <c r="G303" s="428">
        <v>9.1095821332897007</v>
      </c>
      <c r="H303" s="426" t="s">
        <v>196</v>
      </c>
      <c r="I303" s="427">
        <v>53100</v>
      </c>
      <c r="J303" s="427">
        <v>53100</v>
      </c>
      <c r="K303" s="427">
        <v>47737.41</v>
      </c>
      <c r="L303" s="433">
        <v>1</v>
      </c>
    </row>
    <row r="304" spans="1:12" s="377" customFormat="1" ht="15.6" x14ac:dyDescent="0.3">
      <c r="A304" s="431" t="s">
        <v>195</v>
      </c>
      <c r="B304" s="426" t="s">
        <v>188</v>
      </c>
      <c r="C304" s="428">
        <v>89.934299999999993</v>
      </c>
      <c r="D304" s="428">
        <v>5.36</v>
      </c>
      <c r="E304" s="428" t="s">
        <v>366</v>
      </c>
      <c r="F304" s="428">
        <v>8.5</v>
      </c>
      <c r="G304" s="428">
        <v>8.8390905892635008</v>
      </c>
      <c r="H304" s="426" t="s">
        <v>196</v>
      </c>
      <c r="I304" s="427">
        <v>53100</v>
      </c>
      <c r="J304" s="427">
        <v>53100</v>
      </c>
      <c r="K304" s="427">
        <v>47755.1</v>
      </c>
      <c r="L304" s="433">
        <v>1</v>
      </c>
    </row>
    <row r="305" spans="1:12" s="377" customFormat="1" ht="15.6" x14ac:dyDescent="0.3">
      <c r="A305" s="431" t="s">
        <v>195</v>
      </c>
      <c r="B305" s="426" t="s">
        <v>188</v>
      </c>
      <c r="C305" s="428">
        <v>90.031300000000002</v>
      </c>
      <c r="D305" s="428">
        <v>5.36</v>
      </c>
      <c r="E305" s="428" t="s">
        <v>611</v>
      </c>
      <c r="F305" s="428">
        <v>8.4700000000000006</v>
      </c>
      <c r="G305" s="428">
        <v>8.8066729447347001</v>
      </c>
      <c r="H305" s="426" t="s">
        <v>196</v>
      </c>
      <c r="I305" s="427">
        <v>53100</v>
      </c>
      <c r="J305" s="427">
        <v>53100</v>
      </c>
      <c r="K305" s="427">
        <v>47806.64</v>
      </c>
      <c r="L305" s="433">
        <v>1</v>
      </c>
    </row>
    <row r="306" spans="1:12" s="377" customFormat="1" ht="15.6" x14ac:dyDescent="0.3">
      <c r="A306" s="431" t="s">
        <v>195</v>
      </c>
      <c r="B306" s="426" t="s">
        <v>188</v>
      </c>
      <c r="C306" s="428">
        <v>90.606300000000005</v>
      </c>
      <c r="D306" s="428">
        <v>5.36</v>
      </c>
      <c r="E306" s="428" t="s">
        <v>286</v>
      </c>
      <c r="F306" s="428">
        <v>8.5</v>
      </c>
      <c r="G306" s="428">
        <v>8.8390905892635008</v>
      </c>
      <c r="H306" s="426" t="s">
        <v>196</v>
      </c>
      <c r="I306" s="427">
        <v>53100</v>
      </c>
      <c r="J306" s="427">
        <v>53100</v>
      </c>
      <c r="K306" s="427">
        <v>48111.92</v>
      </c>
      <c r="L306" s="433">
        <v>1</v>
      </c>
    </row>
    <row r="307" spans="1:12" s="377" customFormat="1" ht="15.6" x14ac:dyDescent="0.3">
      <c r="A307" s="431" t="s">
        <v>195</v>
      </c>
      <c r="B307" s="426" t="s">
        <v>188</v>
      </c>
      <c r="C307" s="428">
        <v>92.872500000000002</v>
      </c>
      <c r="D307" s="428">
        <v>5.07</v>
      </c>
      <c r="E307" s="428" t="s">
        <v>612</v>
      </c>
      <c r="F307" s="428">
        <v>8</v>
      </c>
      <c r="G307" s="428">
        <v>8.2999506807509</v>
      </c>
      <c r="H307" s="426" t="s">
        <v>196</v>
      </c>
      <c r="I307" s="427">
        <v>53100</v>
      </c>
      <c r="J307" s="427">
        <v>53100</v>
      </c>
      <c r="K307" s="427">
        <v>49315.31</v>
      </c>
      <c r="L307" s="433">
        <v>1</v>
      </c>
    </row>
    <row r="308" spans="1:12" s="377" customFormat="1" ht="15.6" x14ac:dyDescent="0.3">
      <c r="A308" s="430" t="s">
        <v>194</v>
      </c>
      <c r="B308" s="424" t="s">
        <v>194</v>
      </c>
      <c r="C308" s="429" t="s">
        <v>194</v>
      </c>
      <c r="D308" s="429" t="s">
        <v>194</v>
      </c>
      <c r="E308" s="429" t="s">
        <v>194</v>
      </c>
      <c r="F308" s="429" t="s">
        <v>194</v>
      </c>
      <c r="G308" s="429" t="s">
        <v>194</v>
      </c>
      <c r="H308" s="424" t="s">
        <v>194</v>
      </c>
      <c r="I308" s="425">
        <v>431880</v>
      </c>
      <c r="J308" s="425">
        <v>431880</v>
      </c>
      <c r="K308" s="425">
        <v>389042.71</v>
      </c>
      <c r="L308" s="432">
        <v>9</v>
      </c>
    </row>
    <row r="309" spans="1:12" s="377" customFormat="1" ht="15.6" x14ac:dyDescent="0.3">
      <c r="A309" s="430" t="s">
        <v>125</v>
      </c>
      <c r="B309" s="424"/>
      <c r="C309" s="429"/>
      <c r="D309" s="429"/>
      <c r="E309" s="429"/>
      <c r="F309" s="429"/>
      <c r="G309" s="429"/>
      <c r="H309" s="424"/>
      <c r="I309" s="425"/>
      <c r="J309" s="425"/>
      <c r="K309" s="425"/>
      <c r="L309" s="432"/>
    </row>
    <row r="310" spans="1:12" s="377" customFormat="1" ht="15.6" x14ac:dyDescent="0.3">
      <c r="A310" s="431" t="s">
        <v>613</v>
      </c>
      <c r="B310" s="426" t="s">
        <v>188</v>
      </c>
      <c r="C310" s="428">
        <v>100</v>
      </c>
      <c r="D310" s="428">
        <v>5.8</v>
      </c>
      <c r="E310" s="428" t="s">
        <v>243</v>
      </c>
      <c r="F310" s="428">
        <v>5.8</v>
      </c>
      <c r="G310" s="428">
        <v>5.7977089809436002</v>
      </c>
      <c r="H310" s="426" t="s">
        <v>189</v>
      </c>
      <c r="I310" s="427">
        <v>3176.42</v>
      </c>
      <c r="J310" s="427">
        <v>3000</v>
      </c>
      <c r="K310" s="427">
        <v>3000</v>
      </c>
      <c r="L310" s="433">
        <v>1</v>
      </c>
    </row>
    <row r="311" spans="1:12" s="377" customFormat="1" ht="15.6" x14ac:dyDescent="0.3">
      <c r="A311" s="431" t="s">
        <v>613</v>
      </c>
      <c r="B311" s="426" t="s">
        <v>188</v>
      </c>
      <c r="C311" s="428">
        <v>100</v>
      </c>
      <c r="D311" s="428">
        <v>6.25</v>
      </c>
      <c r="E311" s="428" t="s">
        <v>243</v>
      </c>
      <c r="F311" s="428">
        <v>6.25</v>
      </c>
      <c r="G311" s="428">
        <v>6.2473436252225998</v>
      </c>
      <c r="H311" s="426" t="s">
        <v>189</v>
      </c>
      <c r="I311" s="427">
        <v>31901.040000000001</v>
      </c>
      <c r="J311" s="427">
        <v>30000</v>
      </c>
      <c r="K311" s="427">
        <v>30000</v>
      </c>
      <c r="L311" s="433">
        <v>1</v>
      </c>
    </row>
    <row r="312" spans="1:12" s="377" customFormat="1" ht="15.6" x14ac:dyDescent="0.3">
      <c r="A312" s="431" t="s">
        <v>320</v>
      </c>
      <c r="B312" s="426" t="s">
        <v>188</v>
      </c>
      <c r="C312" s="428">
        <v>100</v>
      </c>
      <c r="D312" s="428">
        <v>5.0999999999999996</v>
      </c>
      <c r="E312" s="428" t="s">
        <v>289</v>
      </c>
      <c r="F312" s="428">
        <v>5.0999999999999996</v>
      </c>
      <c r="G312" s="428">
        <v>5.1617216229991003</v>
      </c>
      <c r="H312" s="426" t="s">
        <v>189</v>
      </c>
      <c r="I312" s="427">
        <v>410710</v>
      </c>
      <c r="J312" s="427">
        <v>400000</v>
      </c>
      <c r="K312" s="427">
        <v>400000</v>
      </c>
      <c r="L312" s="433">
        <v>1</v>
      </c>
    </row>
    <row r="313" spans="1:12" s="377" customFormat="1" ht="15.6" x14ac:dyDescent="0.3">
      <c r="A313" s="431" t="s">
        <v>320</v>
      </c>
      <c r="B313" s="426" t="s">
        <v>188</v>
      </c>
      <c r="C313" s="428">
        <v>100</v>
      </c>
      <c r="D313" s="428">
        <v>5.25</v>
      </c>
      <c r="E313" s="428" t="s">
        <v>614</v>
      </c>
      <c r="F313" s="428">
        <v>5.25</v>
      </c>
      <c r="G313" s="428">
        <v>5.3041606683443003</v>
      </c>
      <c r="H313" s="426" t="s">
        <v>189</v>
      </c>
      <c r="I313" s="427">
        <v>361127.08</v>
      </c>
      <c r="J313" s="427">
        <v>350000</v>
      </c>
      <c r="K313" s="427">
        <v>350000</v>
      </c>
      <c r="L313" s="433">
        <v>1</v>
      </c>
    </row>
    <row r="314" spans="1:12" s="377" customFormat="1" ht="15.6" x14ac:dyDescent="0.3">
      <c r="A314" s="431" t="s">
        <v>198</v>
      </c>
      <c r="B314" s="426" t="s">
        <v>188</v>
      </c>
      <c r="C314" s="428">
        <v>100</v>
      </c>
      <c r="D314" s="428">
        <v>1.2428999999999999</v>
      </c>
      <c r="E314" s="428" t="s">
        <v>432</v>
      </c>
      <c r="F314" s="428">
        <v>1.2428999999999999</v>
      </c>
      <c r="G314" s="428">
        <v>1.2500265314239001</v>
      </c>
      <c r="H314" s="426" t="s">
        <v>189</v>
      </c>
      <c r="I314" s="427">
        <v>2002002.45</v>
      </c>
      <c r="J314" s="427">
        <v>2000000</v>
      </c>
      <c r="K314" s="427">
        <v>2000000</v>
      </c>
      <c r="L314" s="433">
        <v>1</v>
      </c>
    </row>
    <row r="315" spans="1:12" s="377" customFormat="1" ht="15.6" x14ac:dyDescent="0.3">
      <c r="A315" s="431" t="s">
        <v>198</v>
      </c>
      <c r="B315" s="426" t="s">
        <v>188</v>
      </c>
      <c r="C315" s="428">
        <v>100</v>
      </c>
      <c r="D315" s="428">
        <v>1.2428999999999999</v>
      </c>
      <c r="E315" s="428" t="s">
        <v>205</v>
      </c>
      <c r="F315" s="428">
        <v>1.2428999999999999</v>
      </c>
      <c r="G315" s="428">
        <v>1.2500048371315</v>
      </c>
      <c r="H315" s="426" t="s">
        <v>189</v>
      </c>
      <c r="I315" s="427">
        <v>2002071.5</v>
      </c>
      <c r="J315" s="427">
        <v>2000000</v>
      </c>
      <c r="K315" s="427">
        <v>2000000</v>
      </c>
      <c r="L315" s="433">
        <v>1</v>
      </c>
    </row>
    <row r="316" spans="1:12" s="377" customFormat="1" ht="15.6" x14ac:dyDescent="0.3">
      <c r="A316" s="431" t="s">
        <v>198</v>
      </c>
      <c r="B316" s="426" t="s">
        <v>188</v>
      </c>
      <c r="C316" s="428">
        <v>100</v>
      </c>
      <c r="D316" s="428">
        <v>2.2296</v>
      </c>
      <c r="E316" s="428" t="s">
        <v>615</v>
      </c>
      <c r="F316" s="428">
        <v>2.2296</v>
      </c>
      <c r="G316" s="428">
        <v>2.2499945090021001</v>
      </c>
      <c r="H316" s="426" t="s">
        <v>189</v>
      </c>
      <c r="I316" s="427">
        <v>4016350.4</v>
      </c>
      <c r="J316" s="427">
        <v>4000000</v>
      </c>
      <c r="K316" s="427">
        <v>4000000</v>
      </c>
      <c r="L316" s="433">
        <v>1</v>
      </c>
    </row>
    <row r="317" spans="1:12" s="377" customFormat="1" ht="15.6" x14ac:dyDescent="0.3">
      <c r="A317" s="431" t="s">
        <v>201</v>
      </c>
      <c r="B317" s="426" t="s">
        <v>188</v>
      </c>
      <c r="C317" s="428">
        <v>100</v>
      </c>
      <c r="D317" s="428">
        <v>2.4769999999999999</v>
      </c>
      <c r="E317" s="428" t="s">
        <v>199</v>
      </c>
      <c r="F317" s="428">
        <v>2.4769999999999999</v>
      </c>
      <c r="G317" s="428">
        <v>2.5000167404818998</v>
      </c>
      <c r="H317" s="426" t="s">
        <v>189</v>
      </c>
      <c r="I317" s="427">
        <v>5031306.53</v>
      </c>
      <c r="J317" s="427">
        <v>5000000</v>
      </c>
      <c r="K317" s="427">
        <v>5000000</v>
      </c>
      <c r="L317" s="433">
        <v>1</v>
      </c>
    </row>
    <row r="318" spans="1:12" s="377" customFormat="1" ht="15.6" x14ac:dyDescent="0.3">
      <c r="A318" s="431" t="s">
        <v>201</v>
      </c>
      <c r="B318" s="426" t="s">
        <v>188</v>
      </c>
      <c r="C318" s="428">
        <v>100</v>
      </c>
      <c r="D318" s="428">
        <v>2.4805999999999999</v>
      </c>
      <c r="E318" s="428" t="s">
        <v>280</v>
      </c>
      <c r="F318" s="428">
        <v>2.4805999999999999</v>
      </c>
      <c r="G318" s="428">
        <v>2.5000420860556001</v>
      </c>
      <c r="H318" s="426" t="s">
        <v>189</v>
      </c>
      <c r="I318" s="427">
        <v>5045822.1900000004</v>
      </c>
      <c r="J318" s="427">
        <v>5000000</v>
      </c>
      <c r="K318" s="427">
        <v>5000000</v>
      </c>
      <c r="L318" s="433">
        <v>1</v>
      </c>
    </row>
    <row r="319" spans="1:12" s="377" customFormat="1" ht="15.6" x14ac:dyDescent="0.3">
      <c r="A319" s="431" t="s">
        <v>201</v>
      </c>
      <c r="B319" s="426" t="s">
        <v>188</v>
      </c>
      <c r="C319" s="428">
        <v>100</v>
      </c>
      <c r="D319" s="428">
        <v>2.7315999999999998</v>
      </c>
      <c r="E319" s="428" t="s">
        <v>200</v>
      </c>
      <c r="F319" s="428">
        <v>2.7315999999999998</v>
      </c>
      <c r="G319" s="428">
        <v>2.750044968938</v>
      </c>
      <c r="H319" s="426" t="s">
        <v>189</v>
      </c>
      <c r="I319" s="427">
        <v>5069048.78</v>
      </c>
      <c r="J319" s="427">
        <v>5000000</v>
      </c>
      <c r="K319" s="427">
        <v>5000000</v>
      </c>
      <c r="L319" s="433">
        <v>1</v>
      </c>
    </row>
    <row r="320" spans="1:12" s="377" customFormat="1" ht="15.6" x14ac:dyDescent="0.3">
      <c r="A320" s="431" t="s">
        <v>201</v>
      </c>
      <c r="B320" s="426" t="s">
        <v>188</v>
      </c>
      <c r="C320" s="428">
        <v>100</v>
      </c>
      <c r="D320" s="428">
        <v>2.7323</v>
      </c>
      <c r="E320" s="428" t="s">
        <v>289</v>
      </c>
      <c r="F320" s="428">
        <v>2.7323</v>
      </c>
      <c r="G320" s="428">
        <v>2.7500224326742999</v>
      </c>
      <c r="H320" s="426" t="s">
        <v>189</v>
      </c>
      <c r="I320" s="427">
        <v>5071722.88</v>
      </c>
      <c r="J320" s="427">
        <v>5000000</v>
      </c>
      <c r="K320" s="427">
        <v>5000000</v>
      </c>
      <c r="L320" s="433">
        <v>1</v>
      </c>
    </row>
    <row r="321" spans="1:12" s="377" customFormat="1" ht="15.6" x14ac:dyDescent="0.3">
      <c r="A321" s="431" t="s">
        <v>201</v>
      </c>
      <c r="B321" s="426" t="s">
        <v>188</v>
      </c>
      <c r="C321" s="428">
        <v>100</v>
      </c>
      <c r="D321" s="428">
        <v>3.2505999999999999</v>
      </c>
      <c r="E321" s="428" t="s">
        <v>248</v>
      </c>
      <c r="F321" s="428">
        <v>3.2505999999999999</v>
      </c>
      <c r="G321" s="428">
        <v>3.2500193743293999</v>
      </c>
      <c r="H321" s="426" t="s">
        <v>189</v>
      </c>
      <c r="I321" s="427">
        <v>516433.59</v>
      </c>
      <c r="J321" s="427">
        <v>500000</v>
      </c>
      <c r="K321" s="427">
        <v>500000</v>
      </c>
      <c r="L321" s="433">
        <v>1</v>
      </c>
    </row>
    <row r="322" spans="1:12" s="377" customFormat="1" ht="15.6" x14ac:dyDescent="0.3">
      <c r="A322" s="431" t="s">
        <v>201</v>
      </c>
      <c r="B322" s="426" t="s">
        <v>188</v>
      </c>
      <c r="C322" s="428">
        <v>100.3673</v>
      </c>
      <c r="D322" s="428">
        <v>5.7</v>
      </c>
      <c r="E322" s="428" t="s">
        <v>321</v>
      </c>
      <c r="F322" s="428">
        <v>4.25</v>
      </c>
      <c r="G322" s="428">
        <v>4.3166679449481</v>
      </c>
      <c r="H322" s="426" t="s">
        <v>189</v>
      </c>
      <c r="I322" s="427">
        <v>5143291.6500000004</v>
      </c>
      <c r="J322" s="427">
        <v>5000000</v>
      </c>
      <c r="K322" s="427">
        <v>5018362.5999999996</v>
      </c>
      <c r="L322" s="433">
        <v>1</v>
      </c>
    </row>
    <row r="323" spans="1:12" s="377" customFormat="1" ht="15.6" x14ac:dyDescent="0.3">
      <c r="A323" s="431" t="s">
        <v>187</v>
      </c>
      <c r="B323" s="426" t="s">
        <v>188</v>
      </c>
      <c r="C323" s="428">
        <v>100</v>
      </c>
      <c r="D323" s="428">
        <v>2.4769999999999999</v>
      </c>
      <c r="E323" s="428" t="s">
        <v>199</v>
      </c>
      <c r="F323" s="428">
        <v>2.4769999999999999</v>
      </c>
      <c r="G323" s="428">
        <v>2.5000167404818998</v>
      </c>
      <c r="H323" s="426" t="s">
        <v>189</v>
      </c>
      <c r="I323" s="427">
        <v>5031306.53</v>
      </c>
      <c r="J323" s="427">
        <v>5000000</v>
      </c>
      <c r="K323" s="427">
        <v>5000000</v>
      </c>
      <c r="L323" s="433">
        <v>1</v>
      </c>
    </row>
    <row r="324" spans="1:12" s="377" customFormat="1" ht="15.6" x14ac:dyDescent="0.3">
      <c r="A324" s="431" t="s">
        <v>187</v>
      </c>
      <c r="B324" s="426" t="s">
        <v>188</v>
      </c>
      <c r="C324" s="428">
        <v>100</v>
      </c>
      <c r="D324" s="428">
        <v>2.7323</v>
      </c>
      <c r="E324" s="428" t="s">
        <v>289</v>
      </c>
      <c r="F324" s="428">
        <v>2.7323</v>
      </c>
      <c r="G324" s="428">
        <v>2.7500224326742999</v>
      </c>
      <c r="H324" s="426" t="s">
        <v>189</v>
      </c>
      <c r="I324" s="427">
        <v>5071722.88</v>
      </c>
      <c r="J324" s="427">
        <v>5000000</v>
      </c>
      <c r="K324" s="427">
        <v>5000000</v>
      </c>
      <c r="L324" s="433">
        <v>1</v>
      </c>
    </row>
    <row r="325" spans="1:12" s="377" customFormat="1" ht="15.6" x14ac:dyDescent="0.3">
      <c r="A325" s="431" t="s">
        <v>187</v>
      </c>
      <c r="B325" s="426" t="s">
        <v>188</v>
      </c>
      <c r="C325" s="428">
        <v>100</v>
      </c>
      <c r="D325" s="428">
        <v>4.75</v>
      </c>
      <c r="E325" s="428" t="s">
        <v>205</v>
      </c>
      <c r="F325" s="428">
        <v>4.75</v>
      </c>
      <c r="G325" s="428">
        <v>4.8547881445885004</v>
      </c>
      <c r="H325" s="426" t="s">
        <v>189</v>
      </c>
      <c r="I325" s="427">
        <v>46182083.329999998</v>
      </c>
      <c r="J325" s="427">
        <v>46000000</v>
      </c>
      <c r="K325" s="427">
        <v>46000000</v>
      </c>
      <c r="L325" s="433">
        <v>1</v>
      </c>
    </row>
    <row r="326" spans="1:12" s="377" customFormat="1" ht="15.6" x14ac:dyDescent="0.3">
      <c r="A326" s="431" t="s">
        <v>187</v>
      </c>
      <c r="B326" s="426" t="s">
        <v>188</v>
      </c>
      <c r="C326" s="428">
        <v>100</v>
      </c>
      <c r="D326" s="428">
        <v>5.45</v>
      </c>
      <c r="E326" s="428" t="s">
        <v>197</v>
      </c>
      <c r="F326" s="428">
        <v>5.45</v>
      </c>
      <c r="G326" s="428">
        <v>5.5238363135892001</v>
      </c>
      <c r="H326" s="426" t="s">
        <v>189</v>
      </c>
      <c r="I326" s="427">
        <v>4417825.9800000004</v>
      </c>
      <c r="J326" s="427">
        <v>4300000</v>
      </c>
      <c r="K326" s="427">
        <v>4300000</v>
      </c>
      <c r="L326" s="433">
        <v>2</v>
      </c>
    </row>
    <row r="327" spans="1:12" s="377" customFormat="1" ht="15.6" x14ac:dyDescent="0.3">
      <c r="A327" s="431" t="s">
        <v>187</v>
      </c>
      <c r="B327" s="426" t="s">
        <v>188</v>
      </c>
      <c r="C327" s="428">
        <v>100</v>
      </c>
      <c r="D327" s="428">
        <v>5.5</v>
      </c>
      <c r="E327" s="428" t="s">
        <v>289</v>
      </c>
      <c r="F327" s="428">
        <v>5.5</v>
      </c>
      <c r="G327" s="428">
        <v>5.5717784077013004</v>
      </c>
      <c r="H327" s="426" t="s">
        <v>189</v>
      </c>
      <c r="I327" s="427">
        <v>11317625</v>
      </c>
      <c r="J327" s="427">
        <v>11000000</v>
      </c>
      <c r="K327" s="427">
        <v>11000000</v>
      </c>
      <c r="L327" s="433">
        <v>1</v>
      </c>
    </row>
    <row r="328" spans="1:12" s="377" customFormat="1" ht="15.6" x14ac:dyDescent="0.3">
      <c r="A328" s="431" t="s">
        <v>187</v>
      </c>
      <c r="B328" s="426" t="s">
        <v>188</v>
      </c>
      <c r="C328" s="428">
        <v>100.00790000000001</v>
      </c>
      <c r="D328" s="428">
        <v>5.05</v>
      </c>
      <c r="E328" s="428" t="s">
        <v>449</v>
      </c>
      <c r="F328" s="428">
        <v>4.95</v>
      </c>
      <c r="G328" s="428">
        <v>5.0592446573391996</v>
      </c>
      <c r="H328" s="426" t="s">
        <v>189</v>
      </c>
      <c r="I328" s="427">
        <v>253191.32</v>
      </c>
      <c r="J328" s="427">
        <v>250000</v>
      </c>
      <c r="K328" s="427">
        <v>250019.79</v>
      </c>
      <c r="L328" s="433">
        <v>1</v>
      </c>
    </row>
    <row r="329" spans="1:12" s="377" customFormat="1" ht="15.6" x14ac:dyDescent="0.3">
      <c r="A329" s="431" t="s">
        <v>187</v>
      </c>
      <c r="B329" s="426" t="s">
        <v>188</v>
      </c>
      <c r="C329" s="428">
        <v>100.01730000000001</v>
      </c>
      <c r="D329" s="428">
        <v>7</v>
      </c>
      <c r="E329" s="428" t="s">
        <v>616</v>
      </c>
      <c r="F329" s="428">
        <v>6.6</v>
      </c>
      <c r="G329" s="428">
        <v>6.7563218217024996</v>
      </c>
      <c r="H329" s="426" t="s">
        <v>189</v>
      </c>
      <c r="I329" s="427">
        <v>321466.65999999997</v>
      </c>
      <c r="J329" s="427">
        <v>300000</v>
      </c>
      <c r="K329" s="427">
        <v>300052.03999999998</v>
      </c>
      <c r="L329" s="433">
        <v>1</v>
      </c>
    </row>
    <row r="330" spans="1:12" s="377" customFormat="1" ht="15.6" x14ac:dyDescent="0.3">
      <c r="A330" s="431" t="s">
        <v>187</v>
      </c>
      <c r="B330" s="426" t="s">
        <v>188</v>
      </c>
      <c r="C330" s="428">
        <v>100.02589999999999</v>
      </c>
      <c r="D330" s="428">
        <v>5.05</v>
      </c>
      <c r="E330" s="428" t="s">
        <v>449</v>
      </c>
      <c r="F330" s="428">
        <v>4.8</v>
      </c>
      <c r="G330" s="428">
        <v>4.9026848735342003</v>
      </c>
      <c r="H330" s="426" t="s">
        <v>189</v>
      </c>
      <c r="I330" s="427">
        <v>506382.64</v>
      </c>
      <c r="J330" s="427">
        <v>500000</v>
      </c>
      <c r="K330" s="427">
        <v>500129.26</v>
      </c>
      <c r="L330" s="433">
        <v>1</v>
      </c>
    </row>
    <row r="331" spans="1:12" s="377" customFormat="1" ht="15.6" x14ac:dyDescent="0.3">
      <c r="A331" s="431" t="s">
        <v>187</v>
      </c>
      <c r="B331" s="426" t="s">
        <v>188</v>
      </c>
      <c r="C331" s="428">
        <v>100.0326</v>
      </c>
      <c r="D331" s="428">
        <v>5.25</v>
      </c>
      <c r="E331" s="428" t="s">
        <v>365</v>
      </c>
      <c r="F331" s="428">
        <v>5</v>
      </c>
      <c r="G331" s="428">
        <v>5.1035275174354</v>
      </c>
      <c r="H331" s="426" t="s">
        <v>189</v>
      </c>
      <c r="I331" s="427">
        <v>716129.17</v>
      </c>
      <c r="J331" s="427">
        <v>700000</v>
      </c>
      <c r="K331" s="427">
        <v>700228.2</v>
      </c>
      <c r="L331" s="433">
        <v>1</v>
      </c>
    </row>
    <row r="332" spans="1:12" s="377" customFormat="1" ht="15.6" x14ac:dyDescent="0.3">
      <c r="A332" s="431" t="s">
        <v>187</v>
      </c>
      <c r="B332" s="426" t="s">
        <v>188</v>
      </c>
      <c r="C332" s="428">
        <v>100.06740000000001</v>
      </c>
      <c r="D332" s="428">
        <v>7.4</v>
      </c>
      <c r="E332" s="428" t="s">
        <v>210</v>
      </c>
      <c r="F332" s="428">
        <v>6.75</v>
      </c>
      <c r="G332" s="428">
        <v>6.9227896521148002</v>
      </c>
      <c r="H332" s="426" t="s">
        <v>189</v>
      </c>
      <c r="I332" s="427">
        <v>268551.39</v>
      </c>
      <c r="J332" s="427">
        <v>250000</v>
      </c>
      <c r="K332" s="427">
        <v>250168.4</v>
      </c>
      <c r="L332" s="433">
        <v>1</v>
      </c>
    </row>
    <row r="333" spans="1:12" s="377" customFormat="1" ht="15.6" x14ac:dyDescent="0.3">
      <c r="A333" s="431" t="s">
        <v>187</v>
      </c>
      <c r="B333" s="426" t="s">
        <v>188</v>
      </c>
      <c r="C333" s="428">
        <v>100.1002</v>
      </c>
      <c r="D333" s="428">
        <v>7.35</v>
      </c>
      <c r="E333" s="428" t="s">
        <v>617</v>
      </c>
      <c r="F333" s="428">
        <v>6.5</v>
      </c>
      <c r="G333" s="428">
        <v>6.6675224585002999</v>
      </c>
      <c r="H333" s="426" t="s">
        <v>189</v>
      </c>
      <c r="I333" s="427">
        <v>537260.42000000004</v>
      </c>
      <c r="J333" s="427">
        <v>500000</v>
      </c>
      <c r="K333" s="427">
        <v>500501.16</v>
      </c>
      <c r="L333" s="433">
        <v>1</v>
      </c>
    </row>
    <row r="334" spans="1:12" s="377" customFormat="1" ht="15.6" x14ac:dyDescent="0.3">
      <c r="A334" s="431" t="s">
        <v>187</v>
      </c>
      <c r="B334" s="426" t="s">
        <v>188</v>
      </c>
      <c r="C334" s="428">
        <v>100.23439999999999</v>
      </c>
      <c r="D334" s="428">
        <v>7.35</v>
      </c>
      <c r="E334" s="428" t="s">
        <v>293</v>
      </c>
      <c r="F334" s="428">
        <v>6</v>
      </c>
      <c r="G334" s="428">
        <v>6.1389577429408</v>
      </c>
      <c r="H334" s="426" t="s">
        <v>189</v>
      </c>
      <c r="I334" s="427">
        <v>161178.13</v>
      </c>
      <c r="J334" s="427">
        <v>150000</v>
      </c>
      <c r="K334" s="427">
        <v>150351.66</v>
      </c>
      <c r="L334" s="433">
        <v>1</v>
      </c>
    </row>
    <row r="335" spans="1:12" s="377" customFormat="1" ht="15.6" x14ac:dyDescent="0.3">
      <c r="A335" s="431" t="s">
        <v>187</v>
      </c>
      <c r="B335" s="426" t="s">
        <v>188</v>
      </c>
      <c r="C335" s="428">
        <v>100.2805</v>
      </c>
      <c r="D335" s="428">
        <v>7.35</v>
      </c>
      <c r="E335" s="428" t="s">
        <v>460</v>
      </c>
      <c r="F335" s="428">
        <v>6</v>
      </c>
      <c r="G335" s="428">
        <v>6.1311584406073996</v>
      </c>
      <c r="H335" s="426" t="s">
        <v>189</v>
      </c>
      <c r="I335" s="427">
        <v>107431.67</v>
      </c>
      <c r="J335" s="427">
        <v>100000</v>
      </c>
      <c r="K335" s="427">
        <v>100280.49</v>
      </c>
      <c r="L335" s="433">
        <v>1</v>
      </c>
    </row>
    <row r="336" spans="1:12" s="377" customFormat="1" ht="15.6" x14ac:dyDescent="0.3">
      <c r="A336" s="431" t="s">
        <v>187</v>
      </c>
      <c r="B336" s="426" t="s">
        <v>188</v>
      </c>
      <c r="C336" s="428">
        <v>100.3763</v>
      </c>
      <c r="D336" s="428">
        <v>5.25</v>
      </c>
      <c r="E336" s="428" t="s">
        <v>618</v>
      </c>
      <c r="F336" s="428">
        <v>3.25</v>
      </c>
      <c r="G336" s="428">
        <v>3.2929762840824002</v>
      </c>
      <c r="H336" s="426" t="s">
        <v>189</v>
      </c>
      <c r="I336" s="427">
        <v>508822.92</v>
      </c>
      <c r="J336" s="427">
        <v>500000</v>
      </c>
      <c r="K336" s="427">
        <v>501881.33</v>
      </c>
      <c r="L336" s="433">
        <v>1</v>
      </c>
    </row>
    <row r="337" spans="1:12" s="377" customFormat="1" ht="15.6" x14ac:dyDescent="0.3">
      <c r="A337" s="431" t="s">
        <v>187</v>
      </c>
      <c r="B337" s="426" t="s">
        <v>188</v>
      </c>
      <c r="C337" s="428">
        <v>100.3818</v>
      </c>
      <c r="D337" s="428">
        <v>5.25</v>
      </c>
      <c r="E337" s="428" t="s">
        <v>263</v>
      </c>
      <c r="F337" s="428">
        <v>3.25</v>
      </c>
      <c r="G337" s="428">
        <v>3.2928260107514999</v>
      </c>
      <c r="H337" s="426" t="s">
        <v>189</v>
      </c>
      <c r="I337" s="427">
        <v>508822.92</v>
      </c>
      <c r="J337" s="427">
        <v>500000</v>
      </c>
      <c r="K337" s="427">
        <v>501908.88</v>
      </c>
      <c r="L337" s="433">
        <v>1</v>
      </c>
    </row>
    <row r="338" spans="1:12" s="377" customFormat="1" ht="15.6" x14ac:dyDescent="0.3">
      <c r="A338" s="431" t="s">
        <v>187</v>
      </c>
      <c r="B338" s="426" t="s">
        <v>188</v>
      </c>
      <c r="C338" s="428">
        <v>100.473</v>
      </c>
      <c r="D338" s="428">
        <v>5.45</v>
      </c>
      <c r="E338" s="428" t="s">
        <v>283</v>
      </c>
      <c r="F338" s="428">
        <v>3.25</v>
      </c>
      <c r="G338" s="428">
        <v>3.2913242779308001</v>
      </c>
      <c r="H338" s="426" t="s">
        <v>189</v>
      </c>
      <c r="I338" s="427">
        <v>2058738.88</v>
      </c>
      <c r="J338" s="427">
        <v>2000000</v>
      </c>
      <c r="K338" s="427">
        <v>2009460.16</v>
      </c>
      <c r="L338" s="433">
        <v>1</v>
      </c>
    </row>
    <row r="339" spans="1:12" s="377" customFormat="1" ht="15.6" x14ac:dyDescent="0.3">
      <c r="A339" s="431" t="s">
        <v>187</v>
      </c>
      <c r="B339" s="426" t="s">
        <v>188</v>
      </c>
      <c r="C339" s="428">
        <v>100.6532</v>
      </c>
      <c r="D339" s="428">
        <v>6</v>
      </c>
      <c r="E339" s="428" t="s">
        <v>619</v>
      </c>
      <c r="F339" s="428">
        <v>5</v>
      </c>
      <c r="G339" s="428">
        <v>5.0327303448525997</v>
      </c>
      <c r="H339" s="426" t="s">
        <v>189</v>
      </c>
      <c r="I339" s="427">
        <v>742116.67</v>
      </c>
      <c r="J339" s="427">
        <v>700000</v>
      </c>
      <c r="K339" s="427">
        <v>704572.27</v>
      </c>
      <c r="L339" s="433">
        <v>1</v>
      </c>
    </row>
    <row r="340" spans="1:12" s="377" customFormat="1" ht="15.6" x14ac:dyDescent="0.3">
      <c r="A340" s="431" t="s">
        <v>187</v>
      </c>
      <c r="B340" s="426" t="s">
        <v>188</v>
      </c>
      <c r="C340" s="428">
        <v>100.7017</v>
      </c>
      <c r="D340" s="428">
        <v>6</v>
      </c>
      <c r="E340" s="428" t="s">
        <v>620</v>
      </c>
      <c r="F340" s="428">
        <v>5</v>
      </c>
      <c r="G340" s="428">
        <v>5.0268317727997003</v>
      </c>
      <c r="H340" s="426" t="s">
        <v>189</v>
      </c>
      <c r="I340" s="427">
        <v>1060833.3400000001</v>
      </c>
      <c r="J340" s="427">
        <v>1000000</v>
      </c>
      <c r="K340" s="427">
        <v>1007016.7</v>
      </c>
      <c r="L340" s="433">
        <v>1</v>
      </c>
    </row>
    <row r="341" spans="1:12" s="377" customFormat="1" ht="15.6" x14ac:dyDescent="0.3">
      <c r="A341" s="431" t="s">
        <v>187</v>
      </c>
      <c r="B341" s="426" t="s">
        <v>188</v>
      </c>
      <c r="C341" s="428">
        <v>100.7371</v>
      </c>
      <c r="D341" s="428">
        <v>6</v>
      </c>
      <c r="E341" s="428" t="s">
        <v>621</v>
      </c>
      <c r="F341" s="428">
        <v>5</v>
      </c>
      <c r="G341" s="428">
        <v>5.0230247696417996</v>
      </c>
      <c r="H341" s="426" t="s">
        <v>189</v>
      </c>
      <c r="I341" s="427">
        <v>530166.67000000004</v>
      </c>
      <c r="J341" s="427">
        <v>500000</v>
      </c>
      <c r="K341" s="427">
        <v>503685.47</v>
      </c>
      <c r="L341" s="433">
        <v>1</v>
      </c>
    </row>
    <row r="342" spans="1:12" s="377" customFormat="1" ht="15.6" x14ac:dyDescent="0.3">
      <c r="A342" s="431" t="s">
        <v>187</v>
      </c>
      <c r="B342" s="426" t="s">
        <v>188</v>
      </c>
      <c r="C342" s="428">
        <v>101.1097</v>
      </c>
      <c r="D342" s="428">
        <v>6.8</v>
      </c>
      <c r="E342" s="428" t="s">
        <v>282</v>
      </c>
      <c r="F342" s="428">
        <v>4.25</v>
      </c>
      <c r="G342" s="428">
        <v>4.2987218112891998</v>
      </c>
      <c r="H342" s="426" t="s">
        <v>189</v>
      </c>
      <c r="I342" s="427">
        <v>1054022.22</v>
      </c>
      <c r="J342" s="427">
        <v>1000000</v>
      </c>
      <c r="K342" s="427">
        <v>1011096.66</v>
      </c>
      <c r="L342" s="433">
        <v>1</v>
      </c>
    </row>
    <row r="343" spans="1:12" s="377" customFormat="1" ht="15.6" x14ac:dyDescent="0.3">
      <c r="A343" s="431" t="s">
        <v>187</v>
      </c>
      <c r="B343" s="426" t="s">
        <v>188</v>
      </c>
      <c r="C343" s="428">
        <v>101.11</v>
      </c>
      <c r="D343" s="428">
        <v>6.8</v>
      </c>
      <c r="E343" s="428" t="s">
        <v>282</v>
      </c>
      <c r="F343" s="428">
        <v>4.25</v>
      </c>
      <c r="G343" s="428">
        <v>4.2987218112891998</v>
      </c>
      <c r="H343" s="426" t="s">
        <v>189</v>
      </c>
      <c r="I343" s="427">
        <v>105383.33</v>
      </c>
      <c r="J343" s="427">
        <v>100000</v>
      </c>
      <c r="K343" s="427">
        <v>101110.03</v>
      </c>
      <c r="L343" s="433">
        <v>1</v>
      </c>
    </row>
    <row r="344" spans="1:12" s="377" customFormat="1" ht="15.6" x14ac:dyDescent="0.3">
      <c r="A344" s="431" t="s">
        <v>187</v>
      </c>
      <c r="B344" s="426" t="s">
        <v>188</v>
      </c>
      <c r="C344" s="428">
        <v>101.2161</v>
      </c>
      <c r="D344" s="428">
        <v>7</v>
      </c>
      <c r="E344" s="428" t="s">
        <v>461</v>
      </c>
      <c r="F344" s="428">
        <v>4.25</v>
      </c>
      <c r="G344" s="428">
        <v>4.296938051263</v>
      </c>
      <c r="H344" s="426" t="s">
        <v>189</v>
      </c>
      <c r="I344" s="427">
        <v>1073111.1200000001</v>
      </c>
      <c r="J344" s="427">
        <v>1000000</v>
      </c>
      <c r="K344" s="427">
        <v>1012160.74</v>
      </c>
      <c r="L344" s="433">
        <v>1</v>
      </c>
    </row>
    <row r="345" spans="1:12" s="377" customFormat="1" ht="15.6" x14ac:dyDescent="0.3">
      <c r="A345" s="431" t="s">
        <v>187</v>
      </c>
      <c r="B345" s="426" t="s">
        <v>188</v>
      </c>
      <c r="C345" s="428">
        <v>101.2692</v>
      </c>
      <c r="D345" s="428">
        <v>6.95</v>
      </c>
      <c r="E345" s="428" t="s">
        <v>622</v>
      </c>
      <c r="F345" s="428">
        <v>4.25</v>
      </c>
      <c r="G345" s="428">
        <v>4.2943932196132</v>
      </c>
      <c r="H345" s="426" t="s">
        <v>189</v>
      </c>
      <c r="I345" s="427">
        <v>3211395.84</v>
      </c>
      <c r="J345" s="427">
        <v>3000000</v>
      </c>
      <c r="K345" s="427">
        <v>3038075.16</v>
      </c>
      <c r="L345" s="433">
        <v>1</v>
      </c>
    </row>
    <row r="346" spans="1:12" s="377" customFormat="1" ht="15.6" x14ac:dyDescent="0.3">
      <c r="A346" s="431" t="s">
        <v>190</v>
      </c>
      <c r="B346" s="426" t="s">
        <v>188</v>
      </c>
      <c r="C346" s="428">
        <v>100</v>
      </c>
      <c r="D346" s="428">
        <v>2.7315999999999998</v>
      </c>
      <c r="E346" s="428" t="s">
        <v>200</v>
      </c>
      <c r="F346" s="428">
        <v>2.7315999999999998</v>
      </c>
      <c r="G346" s="428">
        <v>2.750044968938</v>
      </c>
      <c r="H346" s="426" t="s">
        <v>189</v>
      </c>
      <c r="I346" s="427">
        <v>628562.05000000005</v>
      </c>
      <c r="J346" s="427">
        <v>620000</v>
      </c>
      <c r="K346" s="427">
        <v>620000</v>
      </c>
      <c r="L346" s="433">
        <v>1</v>
      </c>
    </row>
    <row r="347" spans="1:12" s="377" customFormat="1" ht="15.6" x14ac:dyDescent="0.3">
      <c r="A347" s="431" t="s">
        <v>190</v>
      </c>
      <c r="B347" s="426" t="s">
        <v>188</v>
      </c>
      <c r="C347" s="428">
        <v>100</v>
      </c>
      <c r="D347" s="428">
        <v>2.7323</v>
      </c>
      <c r="E347" s="428" t="s">
        <v>289</v>
      </c>
      <c r="F347" s="428">
        <v>2.7323</v>
      </c>
      <c r="G347" s="428">
        <v>2.7500224326742999</v>
      </c>
      <c r="H347" s="426" t="s">
        <v>189</v>
      </c>
      <c r="I347" s="427">
        <v>1876537.46</v>
      </c>
      <c r="J347" s="427">
        <v>1850000</v>
      </c>
      <c r="K347" s="427">
        <v>1850000</v>
      </c>
      <c r="L347" s="433">
        <v>1</v>
      </c>
    </row>
    <row r="348" spans="1:12" s="377" customFormat="1" ht="15.6" x14ac:dyDescent="0.3">
      <c r="A348" s="431" t="s">
        <v>190</v>
      </c>
      <c r="B348" s="426" t="s">
        <v>188</v>
      </c>
      <c r="C348" s="428">
        <v>100</v>
      </c>
      <c r="D348" s="428">
        <v>5.4</v>
      </c>
      <c r="E348" s="428" t="s">
        <v>197</v>
      </c>
      <c r="F348" s="428">
        <v>5.4</v>
      </c>
      <c r="G348" s="428">
        <v>5.4724877997136998</v>
      </c>
      <c r="H348" s="426" t="s">
        <v>189</v>
      </c>
      <c r="I348" s="427">
        <v>308145</v>
      </c>
      <c r="J348" s="427">
        <v>300000</v>
      </c>
      <c r="K348" s="427">
        <v>300000</v>
      </c>
      <c r="L348" s="433">
        <v>1</v>
      </c>
    </row>
    <row r="349" spans="1:12" s="377" customFormat="1" ht="15.6" x14ac:dyDescent="0.3">
      <c r="A349" s="431" t="s">
        <v>270</v>
      </c>
      <c r="B349" s="426" t="s">
        <v>188</v>
      </c>
      <c r="C349" s="428">
        <v>100</v>
      </c>
      <c r="D349" s="428">
        <v>2.7323</v>
      </c>
      <c r="E349" s="428" t="s">
        <v>289</v>
      </c>
      <c r="F349" s="428">
        <v>2.7322999999999</v>
      </c>
      <c r="G349" s="428">
        <v>2.7500224326742</v>
      </c>
      <c r="H349" s="426" t="s">
        <v>189</v>
      </c>
      <c r="I349" s="427">
        <v>2434426.98</v>
      </c>
      <c r="J349" s="427">
        <v>2400000</v>
      </c>
      <c r="K349" s="427">
        <v>2400000</v>
      </c>
      <c r="L349" s="433">
        <v>1</v>
      </c>
    </row>
    <row r="350" spans="1:12" s="377" customFormat="1" ht="15.6" x14ac:dyDescent="0.3">
      <c r="A350" s="431" t="s">
        <v>270</v>
      </c>
      <c r="B350" s="426" t="s">
        <v>188</v>
      </c>
      <c r="C350" s="428">
        <v>100</v>
      </c>
      <c r="D350" s="428">
        <v>5.0999999999999996</v>
      </c>
      <c r="E350" s="428" t="s">
        <v>289</v>
      </c>
      <c r="F350" s="428">
        <v>5.0999999999999002</v>
      </c>
      <c r="G350" s="428">
        <v>5.1617216229989999</v>
      </c>
      <c r="H350" s="426" t="s">
        <v>189</v>
      </c>
      <c r="I350" s="427">
        <v>3080325</v>
      </c>
      <c r="J350" s="427">
        <v>3000000</v>
      </c>
      <c r="K350" s="427">
        <v>3000000</v>
      </c>
      <c r="L350" s="433">
        <v>1</v>
      </c>
    </row>
    <row r="351" spans="1:12" s="377" customFormat="1" ht="15.6" x14ac:dyDescent="0.3">
      <c r="A351" s="431" t="s">
        <v>270</v>
      </c>
      <c r="B351" s="426" t="s">
        <v>188</v>
      </c>
      <c r="C351" s="428">
        <v>100</v>
      </c>
      <c r="D351" s="428">
        <v>5.2</v>
      </c>
      <c r="E351" s="428" t="s">
        <v>614</v>
      </c>
      <c r="F351" s="428">
        <v>5.2</v>
      </c>
      <c r="G351" s="428">
        <v>5.2531357863238997</v>
      </c>
      <c r="H351" s="426" t="s">
        <v>189</v>
      </c>
      <c r="I351" s="427">
        <v>2062977.78</v>
      </c>
      <c r="J351" s="427">
        <v>2000000</v>
      </c>
      <c r="K351" s="427">
        <v>2000000</v>
      </c>
      <c r="L351" s="433">
        <v>1</v>
      </c>
    </row>
    <row r="352" spans="1:12" s="377" customFormat="1" ht="15.6" x14ac:dyDescent="0.3">
      <c r="A352" s="431" t="s">
        <v>270</v>
      </c>
      <c r="B352" s="426" t="s">
        <v>188</v>
      </c>
      <c r="C352" s="428">
        <v>100.02760000000001</v>
      </c>
      <c r="D352" s="428">
        <v>6.15</v>
      </c>
      <c r="E352" s="428" t="s">
        <v>623</v>
      </c>
      <c r="F352" s="428">
        <v>6</v>
      </c>
      <c r="G352" s="428">
        <v>6.0510667705407997</v>
      </c>
      <c r="H352" s="426" t="s">
        <v>189</v>
      </c>
      <c r="I352" s="427">
        <v>2124366.64</v>
      </c>
      <c r="J352" s="427">
        <v>2000000</v>
      </c>
      <c r="K352" s="427">
        <v>2000552.08</v>
      </c>
      <c r="L352" s="433">
        <v>1</v>
      </c>
    </row>
    <row r="353" spans="1:12" s="377" customFormat="1" ht="15.6" x14ac:dyDescent="0.3">
      <c r="A353" s="431" t="s">
        <v>270</v>
      </c>
      <c r="B353" s="426" t="s">
        <v>188</v>
      </c>
      <c r="C353" s="428">
        <v>100.032</v>
      </c>
      <c r="D353" s="428">
        <v>6.35</v>
      </c>
      <c r="E353" s="428" t="s">
        <v>312</v>
      </c>
      <c r="F353" s="428">
        <v>6.15</v>
      </c>
      <c r="G353" s="428">
        <v>6.2189673330364004</v>
      </c>
      <c r="H353" s="426" t="s">
        <v>189</v>
      </c>
      <c r="I353" s="427">
        <v>1064205.56</v>
      </c>
      <c r="J353" s="427">
        <v>1000000</v>
      </c>
      <c r="K353" s="427">
        <v>1000319.84</v>
      </c>
      <c r="L353" s="433">
        <v>1</v>
      </c>
    </row>
    <row r="354" spans="1:12" s="377" customFormat="1" ht="15.6" x14ac:dyDescent="0.3">
      <c r="A354" s="431" t="s">
        <v>270</v>
      </c>
      <c r="B354" s="426" t="s">
        <v>188</v>
      </c>
      <c r="C354" s="428">
        <v>100.03279999999999</v>
      </c>
      <c r="D354" s="428">
        <v>6.35</v>
      </c>
      <c r="E354" s="428" t="s">
        <v>624</v>
      </c>
      <c r="F354" s="428">
        <v>6.15</v>
      </c>
      <c r="G354" s="428">
        <v>6.2184371699114998</v>
      </c>
      <c r="H354" s="426" t="s">
        <v>189</v>
      </c>
      <c r="I354" s="427">
        <v>1064205.56</v>
      </c>
      <c r="J354" s="427">
        <v>1000000</v>
      </c>
      <c r="K354" s="427">
        <v>1000327.84</v>
      </c>
      <c r="L354" s="433">
        <v>1</v>
      </c>
    </row>
    <row r="355" spans="1:12" s="377" customFormat="1" ht="15.6" x14ac:dyDescent="0.3">
      <c r="A355" s="431" t="s">
        <v>270</v>
      </c>
      <c r="B355" s="426" t="s">
        <v>188</v>
      </c>
      <c r="C355" s="428">
        <v>100.0532</v>
      </c>
      <c r="D355" s="428">
        <v>6.6</v>
      </c>
      <c r="E355" s="428" t="s">
        <v>397</v>
      </c>
      <c r="F355" s="428">
        <v>6.3</v>
      </c>
      <c r="G355" s="428">
        <v>6.3919204463631996</v>
      </c>
      <c r="H355" s="426" t="s">
        <v>189</v>
      </c>
      <c r="I355" s="427">
        <v>1600099.98</v>
      </c>
      <c r="J355" s="427">
        <v>1500000</v>
      </c>
      <c r="K355" s="427">
        <v>1500797.28</v>
      </c>
      <c r="L355" s="433">
        <v>1</v>
      </c>
    </row>
    <row r="356" spans="1:12" s="377" customFormat="1" ht="15.6" x14ac:dyDescent="0.3">
      <c r="A356" s="431" t="s">
        <v>625</v>
      </c>
      <c r="B356" s="426" t="s">
        <v>188</v>
      </c>
      <c r="C356" s="428">
        <v>100</v>
      </c>
      <c r="D356" s="428">
        <v>6.8</v>
      </c>
      <c r="E356" s="428" t="s">
        <v>243</v>
      </c>
      <c r="F356" s="428">
        <v>6.8</v>
      </c>
      <c r="G356" s="428">
        <v>6.7968612026119999</v>
      </c>
      <c r="H356" s="426" t="s">
        <v>189</v>
      </c>
      <c r="I356" s="427">
        <v>141100.66</v>
      </c>
      <c r="J356" s="427">
        <v>132000</v>
      </c>
      <c r="K356" s="427">
        <v>132000</v>
      </c>
      <c r="L356" s="433">
        <v>2</v>
      </c>
    </row>
    <row r="357" spans="1:12" s="377" customFormat="1" ht="15.6" x14ac:dyDescent="0.3">
      <c r="A357" s="431" t="s">
        <v>626</v>
      </c>
      <c r="B357" s="426" t="s">
        <v>188</v>
      </c>
      <c r="C357" s="428">
        <v>100</v>
      </c>
      <c r="D357" s="428">
        <v>6.75</v>
      </c>
      <c r="E357" s="428" t="s">
        <v>396</v>
      </c>
      <c r="F357" s="428">
        <v>6.75</v>
      </c>
      <c r="G357" s="428">
        <v>6.8997326100720002</v>
      </c>
      <c r="H357" s="426" t="s">
        <v>189</v>
      </c>
      <c r="I357" s="427">
        <v>14328.13</v>
      </c>
      <c r="J357" s="427">
        <v>14000</v>
      </c>
      <c r="K357" s="427">
        <v>14000</v>
      </c>
      <c r="L357" s="433">
        <v>1</v>
      </c>
    </row>
    <row r="358" spans="1:12" s="377" customFormat="1" ht="15.6" x14ac:dyDescent="0.3">
      <c r="A358" s="430" t="s">
        <v>194</v>
      </c>
      <c r="B358" s="424" t="s">
        <v>194</v>
      </c>
      <c r="C358" s="429" t="s">
        <v>194</v>
      </c>
      <c r="D358" s="429" t="s">
        <v>194</v>
      </c>
      <c r="E358" s="429" t="s">
        <v>194</v>
      </c>
      <c r="F358" s="429" t="s">
        <v>194</v>
      </c>
      <c r="G358" s="429" t="s">
        <v>194</v>
      </c>
      <c r="H358" s="424" t="s">
        <v>194</v>
      </c>
      <c r="I358" s="425">
        <v>136849814.34</v>
      </c>
      <c r="J358" s="425">
        <v>134449000</v>
      </c>
      <c r="K358" s="425">
        <v>134562058.03999999</v>
      </c>
      <c r="L358" s="432">
        <v>50</v>
      </c>
    </row>
    <row r="359" spans="1:12" s="377" customFormat="1" ht="15.6" x14ac:dyDescent="0.3">
      <c r="A359" s="430" t="s">
        <v>126</v>
      </c>
      <c r="B359" s="424"/>
      <c r="C359" s="429"/>
      <c r="D359" s="429"/>
      <c r="E359" s="429"/>
      <c r="F359" s="429"/>
      <c r="G359" s="429"/>
      <c r="H359" s="424"/>
      <c r="I359" s="425"/>
      <c r="J359" s="425"/>
      <c r="K359" s="425"/>
      <c r="L359" s="432"/>
    </row>
    <row r="360" spans="1:12" s="377" customFormat="1" ht="15.6" x14ac:dyDescent="0.3">
      <c r="A360" s="431" t="s">
        <v>206</v>
      </c>
      <c r="B360" s="426" t="s">
        <v>188</v>
      </c>
      <c r="C360" s="428">
        <v>100</v>
      </c>
      <c r="D360" s="428">
        <v>2.7315999999999998</v>
      </c>
      <c r="E360" s="428" t="s">
        <v>200</v>
      </c>
      <c r="F360" s="428">
        <v>2.7315999999999998</v>
      </c>
      <c r="G360" s="428">
        <v>2.750044968938</v>
      </c>
      <c r="H360" s="426" t="s">
        <v>189</v>
      </c>
      <c r="I360" s="427">
        <v>5069048.78</v>
      </c>
      <c r="J360" s="427">
        <v>5000000</v>
      </c>
      <c r="K360" s="427">
        <v>5000000</v>
      </c>
      <c r="L360" s="433">
        <v>1</v>
      </c>
    </row>
    <row r="361" spans="1:12" s="377" customFormat="1" ht="15.6" x14ac:dyDescent="0.3">
      <c r="A361" s="431" t="s">
        <v>206</v>
      </c>
      <c r="B361" s="426" t="s">
        <v>188</v>
      </c>
      <c r="C361" s="428">
        <v>100</v>
      </c>
      <c r="D361" s="428">
        <v>2.7330000000000001</v>
      </c>
      <c r="E361" s="428" t="s">
        <v>323</v>
      </c>
      <c r="F361" s="428">
        <v>2.7330000000000001</v>
      </c>
      <c r="G361" s="428">
        <v>2.7499996626784999</v>
      </c>
      <c r="H361" s="426" t="s">
        <v>189</v>
      </c>
      <c r="I361" s="427">
        <v>5074398.33</v>
      </c>
      <c r="J361" s="427">
        <v>5000000</v>
      </c>
      <c r="K361" s="427">
        <v>5000000</v>
      </c>
      <c r="L361" s="433">
        <v>1</v>
      </c>
    </row>
    <row r="362" spans="1:12" s="377" customFormat="1" ht="15.6" x14ac:dyDescent="0.3">
      <c r="A362" s="431" t="s">
        <v>206</v>
      </c>
      <c r="B362" s="426" t="s">
        <v>188</v>
      </c>
      <c r="C362" s="428">
        <v>100</v>
      </c>
      <c r="D362" s="428">
        <v>4.6500000000000004</v>
      </c>
      <c r="E362" s="428" t="s">
        <v>197</v>
      </c>
      <c r="F362" s="428">
        <v>4.6500000000000004</v>
      </c>
      <c r="G362" s="428">
        <v>4.7037513356165999</v>
      </c>
      <c r="H362" s="426" t="s">
        <v>189</v>
      </c>
      <c r="I362" s="427">
        <v>2046758.33</v>
      </c>
      <c r="J362" s="427">
        <v>2000000</v>
      </c>
      <c r="K362" s="427">
        <v>2000000</v>
      </c>
      <c r="L362" s="433">
        <v>1</v>
      </c>
    </row>
    <row r="363" spans="1:12" s="377" customFormat="1" ht="15.6" x14ac:dyDescent="0.3">
      <c r="A363" s="431" t="s">
        <v>206</v>
      </c>
      <c r="B363" s="426" t="s">
        <v>188</v>
      </c>
      <c r="C363" s="428">
        <v>100</v>
      </c>
      <c r="D363" s="428">
        <v>4.6500000000000004</v>
      </c>
      <c r="E363" s="428" t="s">
        <v>200</v>
      </c>
      <c r="F363" s="428">
        <v>4.6500000000000004</v>
      </c>
      <c r="G363" s="428">
        <v>4.7034464735289001</v>
      </c>
      <c r="H363" s="426" t="s">
        <v>189</v>
      </c>
      <c r="I363" s="427">
        <v>2047016.67</v>
      </c>
      <c r="J363" s="427">
        <v>2000000</v>
      </c>
      <c r="K363" s="427">
        <v>2000000</v>
      </c>
      <c r="L363" s="433">
        <v>1</v>
      </c>
    </row>
    <row r="364" spans="1:12" s="377" customFormat="1" ht="15.6" x14ac:dyDescent="0.3">
      <c r="A364" s="431" t="s">
        <v>206</v>
      </c>
      <c r="B364" s="426" t="s">
        <v>188</v>
      </c>
      <c r="C364" s="428">
        <v>100</v>
      </c>
      <c r="D364" s="428">
        <v>4.6500000000000004</v>
      </c>
      <c r="E364" s="428" t="s">
        <v>622</v>
      </c>
      <c r="F364" s="428">
        <v>4.6500000000000004</v>
      </c>
      <c r="G364" s="428">
        <v>4.7031416637217998</v>
      </c>
      <c r="H364" s="426" t="s">
        <v>189</v>
      </c>
      <c r="I364" s="427">
        <v>2047275</v>
      </c>
      <c r="J364" s="427">
        <v>2000000</v>
      </c>
      <c r="K364" s="427">
        <v>2000000</v>
      </c>
      <c r="L364" s="433">
        <v>1</v>
      </c>
    </row>
    <row r="365" spans="1:12" s="377" customFormat="1" ht="15.6" x14ac:dyDescent="0.3">
      <c r="A365" s="431" t="s">
        <v>206</v>
      </c>
      <c r="B365" s="426" t="s">
        <v>188</v>
      </c>
      <c r="C365" s="428">
        <v>100</v>
      </c>
      <c r="D365" s="428">
        <v>4.8499999999999996</v>
      </c>
      <c r="E365" s="428" t="s">
        <v>243</v>
      </c>
      <c r="F365" s="428">
        <v>4.8499999999999996</v>
      </c>
      <c r="G365" s="428">
        <v>4.8483929823610001</v>
      </c>
      <c r="H365" s="426" t="s">
        <v>189</v>
      </c>
      <c r="I365" s="427">
        <v>3147520.83</v>
      </c>
      <c r="J365" s="427">
        <v>3000000</v>
      </c>
      <c r="K365" s="427">
        <v>3000000</v>
      </c>
      <c r="L365" s="433">
        <v>3</v>
      </c>
    </row>
    <row r="366" spans="1:12" s="377" customFormat="1" ht="15.6" x14ac:dyDescent="0.3">
      <c r="A366" s="431" t="s">
        <v>207</v>
      </c>
      <c r="B366" s="426" t="s">
        <v>188</v>
      </c>
      <c r="C366" s="428">
        <v>100</v>
      </c>
      <c r="D366" s="428">
        <v>2.7323</v>
      </c>
      <c r="E366" s="428" t="s">
        <v>289</v>
      </c>
      <c r="F366" s="428">
        <v>2.7323</v>
      </c>
      <c r="G366" s="428">
        <v>2.7500224326742999</v>
      </c>
      <c r="H366" s="426" t="s">
        <v>189</v>
      </c>
      <c r="I366" s="427">
        <v>5071722.88</v>
      </c>
      <c r="J366" s="427">
        <v>5000000</v>
      </c>
      <c r="K366" s="427">
        <v>5000000</v>
      </c>
      <c r="L366" s="433">
        <v>1</v>
      </c>
    </row>
    <row r="367" spans="1:12" s="377" customFormat="1" ht="15.6" x14ac:dyDescent="0.3">
      <c r="A367" s="430" t="s">
        <v>194</v>
      </c>
      <c r="B367" s="424" t="s">
        <v>194</v>
      </c>
      <c r="C367" s="429" t="s">
        <v>194</v>
      </c>
      <c r="D367" s="429" t="s">
        <v>194</v>
      </c>
      <c r="E367" s="429" t="s">
        <v>194</v>
      </c>
      <c r="F367" s="429" t="s">
        <v>194</v>
      </c>
      <c r="G367" s="429" t="s">
        <v>194</v>
      </c>
      <c r="H367" s="424" t="s">
        <v>194</v>
      </c>
      <c r="I367" s="425">
        <v>24503740.82</v>
      </c>
      <c r="J367" s="425">
        <v>24000000</v>
      </c>
      <c r="K367" s="425">
        <v>24000000</v>
      </c>
      <c r="L367" s="432">
        <v>9</v>
      </c>
    </row>
    <row r="368" spans="1:12" s="377" customFormat="1" ht="15.6" x14ac:dyDescent="0.3">
      <c r="A368" s="430" t="s">
        <v>127</v>
      </c>
      <c r="B368" s="424"/>
      <c r="C368" s="429"/>
      <c r="D368" s="429"/>
      <c r="E368" s="429"/>
      <c r="F368" s="429"/>
      <c r="G368" s="429"/>
      <c r="H368" s="424"/>
      <c r="I368" s="425"/>
      <c r="J368" s="425"/>
      <c r="K368" s="425"/>
      <c r="L368" s="432"/>
    </row>
    <row r="369" spans="1:12" s="377" customFormat="1" ht="15.6" x14ac:dyDescent="0.3">
      <c r="A369" s="431" t="s">
        <v>195</v>
      </c>
      <c r="B369" s="426" t="s">
        <v>188</v>
      </c>
      <c r="C369" s="428">
        <v>95.450199999999995</v>
      </c>
      <c r="D369" s="428"/>
      <c r="E369" s="428" t="s">
        <v>191</v>
      </c>
      <c r="F369" s="428">
        <v>4.78</v>
      </c>
      <c r="G369" s="428">
        <v>4.7803124270710997</v>
      </c>
      <c r="H369" s="426" t="s">
        <v>189</v>
      </c>
      <c r="I369" s="427">
        <v>11035000</v>
      </c>
      <c r="J369" s="427">
        <v>11035000</v>
      </c>
      <c r="K369" s="427">
        <v>10532924.74</v>
      </c>
      <c r="L369" s="433">
        <v>4</v>
      </c>
    </row>
    <row r="370" spans="1:12" s="377" customFormat="1" ht="15.6" x14ac:dyDescent="0.3">
      <c r="A370" s="431" t="s">
        <v>195</v>
      </c>
      <c r="B370" s="426" t="s">
        <v>188</v>
      </c>
      <c r="C370" s="428">
        <v>95.471299999999999</v>
      </c>
      <c r="D370" s="428"/>
      <c r="E370" s="428" t="s">
        <v>208</v>
      </c>
      <c r="F370" s="428">
        <v>4.7699999999999996</v>
      </c>
      <c r="G370" s="428">
        <v>4.7706223160225001</v>
      </c>
      <c r="H370" s="426" t="s">
        <v>189</v>
      </c>
      <c r="I370" s="427">
        <v>2000000</v>
      </c>
      <c r="J370" s="427">
        <v>2000000</v>
      </c>
      <c r="K370" s="427">
        <v>1909426.36</v>
      </c>
      <c r="L370" s="433">
        <v>1</v>
      </c>
    </row>
    <row r="371" spans="1:12" s="377" customFormat="1" ht="15.6" x14ac:dyDescent="0.3">
      <c r="A371" s="431" t="s">
        <v>195</v>
      </c>
      <c r="B371" s="426" t="s">
        <v>188</v>
      </c>
      <c r="C371" s="428">
        <v>95.504499999999993</v>
      </c>
      <c r="D371" s="428"/>
      <c r="E371" s="428" t="s">
        <v>226</v>
      </c>
      <c r="F371" s="428">
        <v>4.76</v>
      </c>
      <c r="G371" s="428">
        <v>4.7612396716888004</v>
      </c>
      <c r="H371" s="426" t="s">
        <v>189</v>
      </c>
      <c r="I371" s="427">
        <v>200000</v>
      </c>
      <c r="J371" s="427">
        <v>200000</v>
      </c>
      <c r="K371" s="427">
        <v>191008.99</v>
      </c>
      <c r="L371" s="433">
        <v>1</v>
      </c>
    </row>
    <row r="372" spans="1:12" s="377" customFormat="1" ht="15.6" x14ac:dyDescent="0.3">
      <c r="A372" s="431" t="s">
        <v>195</v>
      </c>
      <c r="B372" s="426" t="s">
        <v>188</v>
      </c>
      <c r="C372" s="428">
        <v>96.863500000000002</v>
      </c>
      <c r="D372" s="428"/>
      <c r="E372" s="428" t="s">
        <v>256</v>
      </c>
      <c r="F372" s="428">
        <v>4.2699999999999996</v>
      </c>
      <c r="G372" s="428">
        <v>4.2918715718128997</v>
      </c>
      <c r="H372" s="426" t="s">
        <v>189</v>
      </c>
      <c r="I372" s="427">
        <v>2021247.83</v>
      </c>
      <c r="J372" s="427">
        <v>2021247.83</v>
      </c>
      <c r="K372" s="427">
        <v>1957850.99</v>
      </c>
      <c r="L372" s="433">
        <v>2</v>
      </c>
    </row>
    <row r="373" spans="1:12" s="377" customFormat="1" ht="15.6" x14ac:dyDescent="0.3">
      <c r="A373" s="431" t="s">
        <v>195</v>
      </c>
      <c r="B373" s="426" t="s">
        <v>188</v>
      </c>
      <c r="C373" s="428">
        <v>99.137900000000002</v>
      </c>
      <c r="D373" s="428"/>
      <c r="E373" s="428" t="s">
        <v>199</v>
      </c>
      <c r="F373" s="428">
        <v>3.44</v>
      </c>
      <c r="G373" s="428">
        <v>3.4844628290165001</v>
      </c>
      <c r="H373" s="426" t="s">
        <v>189</v>
      </c>
      <c r="I373" s="427">
        <v>770000</v>
      </c>
      <c r="J373" s="427">
        <v>770000</v>
      </c>
      <c r="K373" s="427">
        <v>763362.14</v>
      </c>
      <c r="L373" s="433">
        <v>2</v>
      </c>
    </row>
    <row r="374" spans="1:12" s="377" customFormat="1" ht="15.6" x14ac:dyDescent="0.3">
      <c r="A374" s="431" t="s">
        <v>195</v>
      </c>
      <c r="B374" s="426" t="s">
        <v>188</v>
      </c>
      <c r="C374" s="428">
        <v>99.147300000000001</v>
      </c>
      <c r="D374" s="428"/>
      <c r="E374" s="428" t="s">
        <v>210</v>
      </c>
      <c r="F374" s="428">
        <v>3.44</v>
      </c>
      <c r="G374" s="428">
        <v>3.4846309694081001</v>
      </c>
      <c r="H374" s="426" t="s">
        <v>189</v>
      </c>
      <c r="I374" s="427">
        <v>15000000</v>
      </c>
      <c r="J374" s="427">
        <v>15000000</v>
      </c>
      <c r="K374" s="427">
        <v>14872099.939999999</v>
      </c>
      <c r="L374" s="433">
        <v>1</v>
      </c>
    </row>
    <row r="375" spans="1:12" s="377" customFormat="1" ht="15.6" x14ac:dyDescent="0.3">
      <c r="A375" s="431" t="s">
        <v>195</v>
      </c>
      <c r="B375" s="426" t="s">
        <v>188</v>
      </c>
      <c r="C375" s="428">
        <v>99.468000000000004</v>
      </c>
      <c r="D375" s="428"/>
      <c r="E375" s="428" t="s">
        <v>627</v>
      </c>
      <c r="F375" s="428">
        <v>3.32</v>
      </c>
      <c r="G375" s="428">
        <v>3.3665811156497001</v>
      </c>
      <c r="H375" s="426" t="s">
        <v>189</v>
      </c>
      <c r="I375" s="427">
        <v>3000000</v>
      </c>
      <c r="J375" s="427">
        <v>3000000</v>
      </c>
      <c r="K375" s="427">
        <v>2984038.71</v>
      </c>
      <c r="L375" s="433">
        <v>1</v>
      </c>
    </row>
    <row r="376" spans="1:12" s="377" customFormat="1" ht="15.6" x14ac:dyDescent="0.3">
      <c r="A376" s="431" t="s">
        <v>195</v>
      </c>
      <c r="B376" s="426" t="s">
        <v>188</v>
      </c>
      <c r="C376" s="428">
        <v>99.608000000000004</v>
      </c>
      <c r="D376" s="428"/>
      <c r="E376" s="428" t="s">
        <v>628</v>
      </c>
      <c r="F376" s="428">
        <v>3.08</v>
      </c>
      <c r="G376" s="428">
        <v>3.1216889492811002</v>
      </c>
      <c r="H376" s="426" t="s">
        <v>189</v>
      </c>
      <c r="I376" s="427">
        <v>50000000</v>
      </c>
      <c r="J376" s="427">
        <v>50000000</v>
      </c>
      <c r="K376" s="427">
        <v>49803993.619999997</v>
      </c>
      <c r="L376" s="433">
        <v>1</v>
      </c>
    </row>
    <row r="377" spans="1:12" s="377" customFormat="1" ht="15.6" x14ac:dyDescent="0.3">
      <c r="A377" s="430" t="s">
        <v>194</v>
      </c>
      <c r="B377" s="424" t="s">
        <v>194</v>
      </c>
      <c r="C377" s="429" t="s">
        <v>194</v>
      </c>
      <c r="D377" s="429" t="s">
        <v>194</v>
      </c>
      <c r="E377" s="429" t="s">
        <v>194</v>
      </c>
      <c r="F377" s="429" t="s">
        <v>194</v>
      </c>
      <c r="G377" s="429" t="s">
        <v>194</v>
      </c>
      <c r="H377" s="424" t="s">
        <v>194</v>
      </c>
      <c r="I377" s="425">
        <v>84026247.829999998</v>
      </c>
      <c r="J377" s="425">
        <v>84026247.829999998</v>
      </c>
      <c r="K377" s="425">
        <v>83014705.489999995</v>
      </c>
      <c r="L377" s="432">
        <v>13</v>
      </c>
    </row>
    <row r="378" spans="1:12" s="377" customFormat="1" ht="15.6" x14ac:dyDescent="0.3">
      <c r="A378" s="430" t="s">
        <v>128</v>
      </c>
      <c r="B378" s="424"/>
      <c r="C378" s="429"/>
      <c r="D378" s="429"/>
      <c r="E378" s="429"/>
      <c r="F378" s="429"/>
      <c r="G378" s="429"/>
      <c r="H378" s="424"/>
      <c r="I378" s="425"/>
      <c r="J378" s="425"/>
      <c r="K378" s="425"/>
      <c r="L378" s="432"/>
    </row>
    <row r="379" spans="1:12" s="377" customFormat="1" ht="15.6" x14ac:dyDescent="0.3">
      <c r="A379" s="431" t="s">
        <v>211</v>
      </c>
      <c r="B379" s="426" t="s">
        <v>188</v>
      </c>
      <c r="C379" s="428">
        <v>100</v>
      </c>
      <c r="D379" s="428">
        <v>1.9822</v>
      </c>
      <c r="E379" s="428" t="s">
        <v>212</v>
      </c>
      <c r="F379" s="428">
        <v>1.9822</v>
      </c>
      <c r="G379" s="428">
        <v>2.0000303280336</v>
      </c>
      <c r="H379" s="426" t="s">
        <v>189</v>
      </c>
      <c r="I379" s="427">
        <v>21290951.690000001</v>
      </c>
      <c r="J379" s="427">
        <v>21250000</v>
      </c>
      <c r="K379" s="427">
        <v>21250000</v>
      </c>
      <c r="L379" s="433">
        <v>9</v>
      </c>
    </row>
    <row r="380" spans="1:12" s="377" customFormat="1" ht="15.6" x14ac:dyDescent="0.3">
      <c r="A380" s="431" t="s">
        <v>211</v>
      </c>
      <c r="B380" s="426" t="s">
        <v>188</v>
      </c>
      <c r="C380" s="428">
        <v>100</v>
      </c>
      <c r="D380" s="428">
        <v>1.9832000000000001</v>
      </c>
      <c r="E380" s="428" t="s">
        <v>629</v>
      </c>
      <c r="F380" s="428">
        <v>1.9832000000000001</v>
      </c>
      <c r="G380" s="428">
        <v>1.9999931616626001</v>
      </c>
      <c r="H380" s="426" t="s">
        <v>189</v>
      </c>
      <c r="I380" s="427">
        <v>501487.4</v>
      </c>
      <c r="J380" s="427">
        <v>500000</v>
      </c>
      <c r="K380" s="427">
        <v>500000</v>
      </c>
      <c r="L380" s="433">
        <v>1</v>
      </c>
    </row>
    <row r="381" spans="1:12" s="377" customFormat="1" ht="15.6" x14ac:dyDescent="0.3">
      <c r="A381" s="431" t="s">
        <v>211</v>
      </c>
      <c r="B381" s="426" t="s">
        <v>188</v>
      </c>
      <c r="C381" s="428">
        <v>100</v>
      </c>
      <c r="D381" s="428">
        <v>2.7315</v>
      </c>
      <c r="E381" s="428" t="s">
        <v>197</v>
      </c>
      <c r="F381" s="428">
        <v>2.7315</v>
      </c>
      <c r="G381" s="428">
        <v>2.7500481693072998</v>
      </c>
      <c r="H381" s="426" t="s">
        <v>189</v>
      </c>
      <c r="I381" s="427">
        <v>709613.36</v>
      </c>
      <c r="J381" s="427">
        <v>700000</v>
      </c>
      <c r="K381" s="427">
        <v>700000</v>
      </c>
      <c r="L381" s="433">
        <v>1</v>
      </c>
    </row>
    <row r="382" spans="1:12" s="377" customFormat="1" ht="15.6" x14ac:dyDescent="0.3">
      <c r="A382" s="431" t="s">
        <v>211</v>
      </c>
      <c r="B382" s="426" t="s">
        <v>188</v>
      </c>
      <c r="C382" s="428">
        <v>100</v>
      </c>
      <c r="D382" s="428">
        <v>2.7323</v>
      </c>
      <c r="E382" s="428" t="s">
        <v>289</v>
      </c>
      <c r="F382" s="428">
        <v>2.7323</v>
      </c>
      <c r="G382" s="428">
        <v>2.7500224326742999</v>
      </c>
      <c r="H382" s="426" t="s">
        <v>189</v>
      </c>
      <c r="I382" s="427">
        <v>2282275.29</v>
      </c>
      <c r="J382" s="427">
        <v>2250000</v>
      </c>
      <c r="K382" s="427">
        <v>2250000</v>
      </c>
      <c r="L382" s="433">
        <v>1</v>
      </c>
    </row>
    <row r="383" spans="1:12" s="377" customFormat="1" ht="15.6" x14ac:dyDescent="0.3">
      <c r="A383" s="431" t="s">
        <v>211</v>
      </c>
      <c r="B383" s="426" t="s">
        <v>188</v>
      </c>
      <c r="C383" s="428">
        <v>100</v>
      </c>
      <c r="D383" s="428">
        <v>3.2505999999999999</v>
      </c>
      <c r="E383" s="428" t="s">
        <v>248</v>
      </c>
      <c r="F383" s="428">
        <v>3.2505999999999999</v>
      </c>
      <c r="G383" s="428">
        <v>3.2500193743293999</v>
      </c>
      <c r="H383" s="426" t="s">
        <v>189</v>
      </c>
      <c r="I383" s="427">
        <v>2478881.23</v>
      </c>
      <c r="J383" s="427">
        <v>2400000</v>
      </c>
      <c r="K383" s="427">
        <v>2400000</v>
      </c>
      <c r="L383" s="433">
        <v>1</v>
      </c>
    </row>
    <row r="384" spans="1:12" s="377" customFormat="1" ht="15.6" x14ac:dyDescent="0.3">
      <c r="A384" s="431" t="s">
        <v>213</v>
      </c>
      <c r="B384" s="426" t="s">
        <v>188</v>
      </c>
      <c r="C384" s="428">
        <v>99.857500000000002</v>
      </c>
      <c r="D384" s="428">
        <v>2.4</v>
      </c>
      <c r="E384" s="428" t="s">
        <v>630</v>
      </c>
      <c r="F384" s="428">
        <v>3.0676999999999999</v>
      </c>
      <c r="G384" s="428">
        <v>3.1050402420268002</v>
      </c>
      <c r="H384" s="426" t="s">
        <v>189</v>
      </c>
      <c r="I384" s="427">
        <v>7062066.6699999999</v>
      </c>
      <c r="J384" s="427">
        <v>7000000</v>
      </c>
      <c r="K384" s="427">
        <v>6990025</v>
      </c>
      <c r="L384" s="433">
        <v>1</v>
      </c>
    </row>
    <row r="385" spans="1:12" s="377" customFormat="1" ht="15.6" x14ac:dyDescent="0.3">
      <c r="A385" s="431" t="s">
        <v>213</v>
      </c>
      <c r="B385" s="426" t="s">
        <v>188</v>
      </c>
      <c r="C385" s="428">
        <v>99.9208</v>
      </c>
      <c r="D385" s="428">
        <v>2.4</v>
      </c>
      <c r="E385" s="428" t="s">
        <v>451</v>
      </c>
      <c r="F385" s="428">
        <v>2.6562000000000001</v>
      </c>
      <c r="G385" s="428">
        <v>2.6806827749390001</v>
      </c>
      <c r="H385" s="426" t="s">
        <v>189</v>
      </c>
      <c r="I385" s="427">
        <v>12605000</v>
      </c>
      <c r="J385" s="427">
        <v>12500000</v>
      </c>
      <c r="K385" s="427">
        <v>12490104.17</v>
      </c>
      <c r="L385" s="433">
        <v>1</v>
      </c>
    </row>
    <row r="386" spans="1:12" s="377" customFormat="1" ht="15.6" x14ac:dyDescent="0.3">
      <c r="A386" s="431" t="s">
        <v>213</v>
      </c>
      <c r="B386" s="426" t="s">
        <v>188</v>
      </c>
      <c r="C386" s="428">
        <v>100</v>
      </c>
      <c r="D386" s="428">
        <v>1.5</v>
      </c>
      <c r="E386" s="428" t="s">
        <v>212</v>
      </c>
      <c r="F386" s="428">
        <v>1.5</v>
      </c>
      <c r="G386" s="428">
        <v>1.510197265977</v>
      </c>
      <c r="H386" s="426" t="s">
        <v>189</v>
      </c>
      <c r="I386" s="427">
        <v>9013125</v>
      </c>
      <c r="J386" s="427">
        <v>9000000</v>
      </c>
      <c r="K386" s="427">
        <v>9000000</v>
      </c>
      <c r="L386" s="433">
        <v>2</v>
      </c>
    </row>
    <row r="387" spans="1:12" s="377" customFormat="1" ht="15.6" x14ac:dyDescent="0.3">
      <c r="A387" s="431" t="s">
        <v>213</v>
      </c>
      <c r="B387" s="426" t="s">
        <v>188</v>
      </c>
      <c r="C387" s="428">
        <v>100</v>
      </c>
      <c r="D387" s="428">
        <v>2.4</v>
      </c>
      <c r="E387" s="428" t="s">
        <v>399</v>
      </c>
      <c r="F387" s="428">
        <v>2.4</v>
      </c>
      <c r="G387" s="428">
        <v>2.4187649145473999</v>
      </c>
      <c r="H387" s="426" t="s">
        <v>189</v>
      </c>
      <c r="I387" s="427">
        <v>12605000</v>
      </c>
      <c r="J387" s="427">
        <v>12500000</v>
      </c>
      <c r="K387" s="427">
        <v>12500000</v>
      </c>
      <c r="L387" s="433">
        <v>1</v>
      </c>
    </row>
    <row r="388" spans="1:12" s="377" customFormat="1" ht="15.6" x14ac:dyDescent="0.3">
      <c r="A388" s="431" t="s">
        <v>213</v>
      </c>
      <c r="B388" s="426" t="s">
        <v>188</v>
      </c>
      <c r="C388" s="428">
        <v>100</v>
      </c>
      <c r="D388" s="428">
        <v>2.4</v>
      </c>
      <c r="E388" s="428" t="s">
        <v>631</v>
      </c>
      <c r="F388" s="428">
        <v>2.3843000000000001</v>
      </c>
      <c r="G388" s="428">
        <v>2.4113358939588001</v>
      </c>
      <c r="H388" s="426" t="s">
        <v>189</v>
      </c>
      <c r="I388" s="427">
        <v>8063466.6699999999</v>
      </c>
      <c r="J388" s="427">
        <v>8000000</v>
      </c>
      <c r="K388" s="427">
        <v>8000000</v>
      </c>
      <c r="L388" s="433">
        <v>1</v>
      </c>
    </row>
    <row r="389" spans="1:12" s="377" customFormat="1" ht="15.6" x14ac:dyDescent="0.3">
      <c r="A389" s="431" t="s">
        <v>213</v>
      </c>
      <c r="B389" s="426" t="s">
        <v>188</v>
      </c>
      <c r="C389" s="428">
        <v>100</v>
      </c>
      <c r="D389" s="428">
        <v>2.4</v>
      </c>
      <c r="E389" s="428" t="s">
        <v>199</v>
      </c>
      <c r="F389" s="428">
        <v>2.4</v>
      </c>
      <c r="G389" s="428">
        <v>2.4216052469781002</v>
      </c>
      <c r="H389" s="426" t="s">
        <v>189</v>
      </c>
      <c r="I389" s="427">
        <v>9557633.3399999999</v>
      </c>
      <c r="J389" s="427">
        <v>9500000</v>
      </c>
      <c r="K389" s="427">
        <v>9500000</v>
      </c>
      <c r="L389" s="433">
        <v>4</v>
      </c>
    </row>
    <row r="390" spans="1:12" s="377" customFormat="1" ht="15.6" x14ac:dyDescent="0.3">
      <c r="A390" s="431" t="s">
        <v>213</v>
      </c>
      <c r="B390" s="426" t="s">
        <v>188</v>
      </c>
      <c r="C390" s="428">
        <v>100</v>
      </c>
      <c r="D390" s="428">
        <v>2.65</v>
      </c>
      <c r="E390" s="428" t="s">
        <v>200</v>
      </c>
      <c r="F390" s="428">
        <v>2.65</v>
      </c>
      <c r="G390" s="428">
        <v>2.6673594823890001</v>
      </c>
      <c r="H390" s="426" t="s">
        <v>189</v>
      </c>
      <c r="I390" s="427">
        <v>4560287.5</v>
      </c>
      <c r="J390" s="427">
        <v>4500000</v>
      </c>
      <c r="K390" s="427">
        <v>4500000</v>
      </c>
      <c r="L390" s="433">
        <v>1</v>
      </c>
    </row>
    <row r="391" spans="1:12" s="377" customFormat="1" ht="15.6" x14ac:dyDescent="0.3">
      <c r="A391" s="431" t="s">
        <v>213</v>
      </c>
      <c r="B391" s="426" t="s">
        <v>188</v>
      </c>
      <c r="C391" s="428">
        <v>100</v>
      </c>
      <c r="D391" s="428">
        <v>2.65</v>
      </c>
      <c r="E391" s="428" t="s">
        <v>289</v>
      </c>
      <c r="F391" s="428">
        <v>2.65</v>
      </c>
      <c r="G391" s="428">
        <v>2.6666710990886999</v>
      </c>
      <c r="H391" s="426" t="s">
        <v>189</v>
      </c>
      <c r="I391" s="427">
        <v>8111300</v>
      </c>
      <c r="J391" s="427">
        <v>8000000</v>
      </c>
      <c r="K391" s="427">
        <v>8000000</v>
      </c>
      <c r="L391" s="433">
        <v>1</v>
      </c>
    </row>
    <row r="392" spans="1:12" s="377" customFormat="1" ht="15.6" x14ac:dyDescent="0.3">
      <c r="A392" s="431" t="s">
        <v>213</v>
      </c>
      <c r="B392" s="426" t="s">
        <v>188</v>
      </c>
      <c r="C392" s="428">
        <v>100</v>
      </c>
      <c r="D392" s="428">
        <v>3.25</v>
      </c>
      <c r="E392" s="428" t="s">
        <v>248</v>
      </c>
      <c r="F392" s="428">
        <v>3.25</v>
      </c>
      <c r="G392" s="428">
        <v>3.2494195874937</v>
      </c>
      <c r="H392" s="426" t="s">
        <v>189</v>
      </c>
      <c r="I392" s="427">
        <v>13943625</v>
      </c>
      <c r="J392" s="427">
        <v>13500000</v>
      </c>
      <c r="K392" s="427">
        <v>13500000</v>
      </c>
      <c r="L392" s="433">
        <v>2</v>
      </c>
    </row>
    <row r="393" spans="1:12" s="377" customFormat="1" ht="15.6" x14ac:dyDescent="0.3">
      <c r="A393" s="431" t="s">
        <v>214</v>
      </c>
      <c r="B393" s="426" t="s">
        <v>188</v>
      </c>
      <c r="C393" s="428">
        <v>99.999700000000004</v>
      </c>
      <c r="D393" s="428">
        <v>5.9</v>
      </c>
      <c r="E393" s="428" t="s">
        <v>632</v>
      </c>
      <c r="F393" s="428">
        <v>5.7866</v>
      </c>
      <c r="G393" s="428">
        <v>5.8397155495293003</v>
      </c>
      <c r="H393" s="426" t="s">
        <v>189</v>
      </c>
      <c r="I393" s="427">
        <v>158972.92000000001</v>
      </c>
      <c r="J393" s="427">
        <v>150000</v>
      </c>
      <c r="K393" s="427">
        <v>149999.6</v>
      </c>
      <c r="L393" s="433">
        <v>1</v>
      </c>
    </row>
    <row r="394" spans="1:12" s="377" customFormat="1" ht="15.6" x14ac:dyDescent="0.3">
      <c r="A394" s="431" t="s">
        <v>214</v>
      </c>
      <c r="B394" s="426" t="s">
        <v>188</v>
      </c>
      <c r="C394" s="428">
        <v>100</v>
      </c>
      <c r="D394" s="428">
        <v>2.7315999999999998</v>
      </c>
      <c r="E394" s="428" t="s">
        <v>200</v>
      </c>
      <c r="F394" s="428">
        <v>2.7315999999999998</v>
      </c>
      <c r="G394" s="428">
        <v>2.750044968938</v>
      </c>
      <c r="H394" s="426" t="s">
        <v>189</v>
      </c>
      <c r="I394" s="427">
        <v>2838667.32</v>
      </c>
      <c r="J394" s="427">
        <v>2800000</v>
      </c>
      <c r="K394" s="427">
        <v>2800000</v>
      </c>
      <c r="L394" s="433">
        <v>1</v>
      </c>
    </row>
    <row r="395" spans="1:12" s="377" customFormat="1" ht="15.6" x14ac:dyDescent="0.3">
      <c r="A395" s="431" t="s">
        <v>214</v>
      </c>
      <c r="B395" s="426" t="s">
        <v>188</v>
      </c>
      <c r="C395" s="428">
        <v>100</v>
      </c>
      <c r="D395" s="428">
        <v>2.7351000000000001</v>
      </c>
      <c r="E395" s="428" t="s">
        <v>439</v>
      </c>
      <c r="F395" s="428">
        <v>2.7351000000000001</v>
      </c>
      <c r="G395" s="428">
        <v>2.7500344112398998</v>
      </c>
      <c r="H395" s="426" t="s">
        <v>189</v>
      </c>
      <c r="I395" s="427">
        <v>254102.65</v>
      </c>
      <c r="J395" s="427">
        <v>250000</v>
      </c>
      <c r="K395" s="427">
        <v>250000</v>
      </c>
      <c r="L395" s="433">
        <v>1</v>
      </c>
    </row>
    <row r="396" spans="1:12" s="377" customFormat="1" ht="15.6" x14ac:dyDescent="0.3">
      <c r="A396" s="431" t="s">
        <v>214</v>
      </c>
      <c r="B396" s="426" t="s">
        <v>188</v>
      </c>
      <c r="C396" s="428">
        <v>100</v>
      </c>
      <c r="D396" s="428">
        <v>5.25</v>
      </c>
      <c r="E396" s="428" t="s">
        <v>614</v>
      </c>
      <c r="F396" s="428">
        <v>5.25</v>
      </c>
      <c r="G396" s="428">
        <v>5.3041606683443003</v>
      </c>
      <c r="H396" s="426" t="s">
        <v>189</v>
      </c>
      <c r="I396" s="427">
        <v>3095375</v>
      </c>
      <c r="J396" s="427">
        <v>3000000</v>
      </c>
      <c r="K396" s="427">
        <v>3000000</v>
      </c>
      <c r="L396" s="433">
        <v>1</v>
      </c>
    </row>
    <row r="397" spans="1:12" s="377" customFormat="1" ht="15.6" x14ac:dyDescent="0.3">
      <c r="A397" s="431" t="s">
        <v>214</v>
      </c>
      <c r="B397" s="426" t="s">
        <v>188</v>
      </c>
      <c r="C397" s="428">
        <v>100</v>
      </c>
      <c r="D397" s="428">
        <v>5.3</v>
      </c>
      <c r="E397" s="428" t="s">
        <v>633</v>
      </c>
      <c r="F397" s="428">
        <v>5.3</v>
      </c>
      <c r="G397" s="428">
        <v>5.3686376757089</v>
      </c>
      <c r="H397" s="426" t="s">
        <v>189</v>
      </c>
      <c r="I397" s="427">
        <v>541963.63</v>
      </c>
      <c r="J397" s="427">
        <v>527669.65</v>
      </c>
      <c r="K397" s="427">
        <v>527669.65</v>
      </c>
      <c r="L397" s="433">
        <v>1</v>
      </c>
    </row>
    <row r="398" spans="1:12" s="377" customFormat="1" ht="15.6" x14ac:dyDescent="0.3">
      <c r="A398" s="431" t="s">
        <v>214</v>
      </c>
      <c r="B398" s="426" t="s">
        <v>188</v>
      </c>
      <c r="C398" s="428">
        <v>100</v>
      </c>
      <c r="D398" s="428">
        <v>5.3</v>
      </c>
      <c r="E398" s="428" t="s">
        <v>375</v>
      </c>
      <c r="F398" s="428">
        <v>5.3</v>
      </c>
      <c r="G398" s="428">
        <v>5.3674479960642003</v>
      </c>
      <c r="H398" s="426" t="s">
        <v>189</v>
      </c>
      <c r="I398" s="427">
        <v>542196.68999999994</v>
      </c>
      <c r="J398" s="427">
        <v>527669.65</v>
      </c>
      <c r="K398" s="427">
        <v>527669.65</v>
      </c>
      <c r="L398" s="433">
        <v>1</v>
      </c>
    </row>
    <row r="399" spans="1:12" s="377" customFormat="1" ht="15.6" x14ac:dyDescent="0.3">
      <c r="A399" s="431" t="s">
        <v>214</v>
      </c>
      <c r="B399" s="426" t="s">
        <v>188</v>
      </c>
      <c r="C399" s="428">
        <v>100</v>
      </c>
      <c r="D399" s="428">
        <v>5.3</v>
      </c>
      <c r="E399" s="428" t="s">
        <v>397</v>
      </c>
      <c r="F399" s="428">
        <v>5.3</v>
      </c>
      <c r="G399" s="428">
        <v>5.3650707258521004</v>
      </c>
      <c r="H399" s="426" t="s">
        <v>189</v>
      </c>
      <c r="I399" s="427">
        <v>542752.61</v>
      </c>
      <c r="J399" s="427">
        <v>527756.98</v>
      </c>
      <c r="K399" s="427">
        <v>527756.98</v>
      </c>
      <c r="L399" s="433">
        <v>1</v>
      </c>
    </row>
    <row r="400" spans="1:12" s="377" customFormat="1" ht="15.6" x14ac:dyDescent="0.3">
      <c r="A400" s="431" t="s">
        <v>214</v>
      </c>
      <c r="B400" s="426" t="s">
        <v>188</v>
      </c>
      <c r="C400" s="428">
        <v>100</v>
      </c>
      <c r="D400" s="428">
        <v>5.3</v>
      </c>
      <c r="E400" s="428" t="s">
        <v>634</v>
      </c>
      <c r="F400" s="428">
        <v>5.3</v>
      </c>
      <c r="G400" s="428">
        <v>5.3619053571034998</v>
      </c>
      <c r="H400" s="426" t="s">
        <v>189</v>
      </c>
      <c r="I400" s="427">
        <v>514795.83</v>
      </c>
      <c r="J400" s="427">
        <v>500000</v>
      </c>
      <c r="K400" s="427">
        <v>500000</v>
      </c>
      <c r="L400" s="433">
        <v>1</v>
      </c>
    </row>
    <row r="401" spans="1:12" s="377" customFormat="1" ht="15.6" x14ac:dyDescent="0.3">
      <c r="A401" s="431" t="s">
        <v>214</v>
      </c>
      <c r="B401" s="426" t="s">
        <v>188</v>
      </c>
      <c r="C401" s="428">
        <v>100</v>
      </c>
      <c r="D401" s="428">
        <v>5.3</v>
      </c>
      <c r="E401" s="428" t="s">
        <v>635</v>
      </c>
      <c r="F401" s="428">
        <v>5.3</v>
      </c>
      <c r="G401" s="428">
        <v>5.3595345671228003</v>
      </c>
      <c r="H401" s="426" t="s">
        <v>189</v>
      </c>
      <c r="I401" s="427">
        <v>543840.37</v>
      </c>
      <c r="J401" s="427">
        <v>527756.98</v>
      </c>
      <c r="K401" s="427">
        <v>527756.98</v>
      </c>
      <c r="L401" s="433">
        <v>1</v>
      </c>
    </row>
    <row r="402" spans="1:12" s="377" customFormat="1" ht="15.6" x14ac:dyDescent="0.3">
      <c r="A402" s="431" t="s">
        <v>214</v>
      </c>
      <c r="B402" s="426" t="s">
        <v>188</v>
      </c>
      <c r="C402" s="428">
        <v>100</v>
      </c>
      <c r="D402" s="428">
        <v>5.45</v>
      </c>
      <c r="E402" s="428" t="s">
        <v>202</v>
      </c>
      <c r="F402" s="428">
        <v>5.45</v>
      </c>
      <c r="G402" s="428">
        <v>5.5116947360437001</v>
      </c>
      <c r="H402" s="426" t="s">
        <v>189</v>
      </c>
      <c r="I402" s="427">
        <v>2063583.33</v>
      </c>
      <c r="J402" s="427">
        <v>2000000</v>
      </c>
      <c r="K402" s="427">
        <v>2000000</v>
      </c>
      <c r="L402" s="433">
        <v>2</v>
      </c>
    </row>
    <row r="403" spans="1:12" s="377" customFormat="1" ht="15.6" x14ac:dyDescent="0.3">
      <c r="A403" s="431" t="s">
        <v>214</v>
      </c>
      <c r="B403" s="426" t="s">
        <v>188</v>
      </c>
      <c r="C403" s="428">
        <v>100</v>
      </c>
      <c r="D403" s="428">
        <v>5.5</v>
      </c>
      <c r="E403" s="428" t="s">
        <v>636</v>
      </c>
      <c r="F403" s="428">
        <v>5.5</v>
      </c>
      <c r="G403" s="428">
        <v>5.5374717150067996</v>
      </c>
      <c r="H403" s="426" t="s">
        <v>189</v>
      </c>
      <c r="I403" s="427">
        <v>2603125</v>
      </c>
      <c r="J403" s="427">
        <v>2500000</v>
      </c>
      <c r="K403" s="427">
        <v>2500000</v>
      </c>
      <c r="L403" s="433">
        <v>2</v>
      </c>
    </row>
    <row r="404" spans="1:12" s="377" customFormat="1" ht="15.6" x14ac:dyDescent="0.3">
      <c r="A404" s="431" t="s">
        <v>214</v>
      </c>
      <c r="B404" s="426" t="s">
        <v>188</v>
      </c>
      <c r="C404" s="428">
        <v>100</v>
      </c>
      <c r="D404" s="428">
        <v>5.55</v>
      </c>
      <c r="E404" s="428" t="s">
        <v>243</v>
      </c>
      <c r="F404" s="428">
        <v>5.55</v>
      </c>
      <c r="G404" s="428">
        <v>5.5479004949014001</v>
      </c>
      <c r="H404" s="426" t="s">
        <v>189</v>
      </c>
      <c r="I404" s="427">
        <v>1584406.25</v>
      </c>
      <c r="J404" s="427">
        <v>1500000</v>
      </c>
      <c r="K404" s="427">
        <v>1500000</v>
      </c>
      <c r="L404" s="433">
        <v>2</v>
      </c>
    </row>
    <row r="405" spans="1:12" s="377" customFormat="1" ht="15.6" x14ac:dyDescent="0.3">
      <c r="A405" s="431" t="s">
        <v>214</v>
      </c>
      <c r="B405" s="426" t="s">
        <v>188</v>
      </c>
      <c r="C405" s="428">
        <v>100.4945</v>
      </c>
      <c r="D405" s="428">
        <v>6.25</v>
      </c>
      <c r="E405" s="428" t="s">
        <v>637</v>
      </c>
      <c r="F405" s="428">
        <v>4.25</v>
      </c>
      <c r="G405" s="428">
        <v>4.3174415060270999</v>
      </c>
      <c r="H405" s="426" t="s">
        <v>189</v>
      </c>
      <c r="I405" s="427">
        <v>2122154.08</v>
      </c>
      <c r="J405" s="427">
        <v>2057500</v>
      </c>
      <c r="K405" s="427">
        <v>2067673.6</v>
      </c>
      <c r="L405" s="433">
        <v>2</v>
      </c>
    </row>
    <row r="406" spans="1:12" s="377" customFormat="1" ht="15.6" x14ac:dyDescent="0.3">
      <c r="A406" s="431" t="s">
        <v>214</v>
      </c>
      <c r="B406" s="426" t="s">
        <v>188</v>
      </c>
      <c r="C406" s="428">
        <v>100.90989999999999</v>
      </c>
      <c r="D406" s="428">
        <v>6.5</v>
      </c>
      <c r="E406" s="428" t="s">
        <v>402</v>
      </c>
      <c r="F406" s="428">
        <v>4.04</v>
      </c>
      <c r="G406" s="428">
        <v>4.0888654655372996</v>
      </c>
      <c r="H406" s="426" t="s">
        <v>189</v>
      </c>
      <c r="I406" s="427">
        <v>533402.78</v>
      </c>
      <c r="J406" s="427">
        <v>500000</v>
      </c>
      <c r="K406" s="427">
        <v>504549.6</v>
      </c>
      <c r="L406" s="433">
        <v>1</v>
      </c>
    </row>
    <row r="407" spans="1:12" s="377" customFormat="1" ht="15.6" x14ac:dyDescent="0.3">
      <c r="A407" s="431" t="s">
        <v>214</v>
      </c>
      <c r="B407" s="426" t="s">
        <v>188</v>
      </c>
      <c r="C407" s="428">
        <v>101.00530000000001</v>
      </c>
      <c r="D407" s="428">
        <v>6.5</v>
      </c>
      <c r="E407" s="428" t="s">
        <v>249</v>
      </c>
      <c r="F407" s="428">
        <v>4.04</v>
      </c>
      <c r="G407" s="428">
        <v>4.0854053895598001</v>
      </c>
      <c r="H407" s="426" t="s">
        <v>189</v>
      </c>
      <c r="I407" s="427">
        <v>1067888.8899999999</v>
      </c>
      <c r="J407" s="427">
        <v>1000000</v>
      </c>
      <c r="K407" s="427">
        <v>1010052.57</v>
      </c>
      <c r="L407" s="433">
        <v>1</v>
      </c>
    </row>
    <row r="408" spans="1:12" s="377" customFormat="1" ht="15.6" x14ac:dyDescent="0.3">
      <c r="A408" s="430" t="s">
        <v>194</v>
      </c>
      <c r="B408" s="424" t="s">
        <v>194</v>
      </c>
      <c r="C408" s="429" t="s">
        <v>194</v>
      </c>
      <c r="D408" s="429" t="s">
        <v>194</v>
      </c>
      <c r="E408" s="429" t="s">
        <v>194</v>
      </c>
      <c r="F408" s="429" t="s">
        <v>194</v>
      </c>
      <c r="G408" s="429" t="s">
        <v>194</v>
      </c>
      <c r="H408" s="424" t="s">
        <v>194</v>
      </c>
      <c r="I408" s="425">
        <f>SUM(I379:I407)</f>
        <v>131791940.5</v>
      </c>
      <c r="J408" s="425">
        <f t="shared" ref="J408:K408" si="8">SUM(J379:J407)</f>
        <v>129968353.26000002</v>
      </c>
      <c r="K408" s="425">
        <f t="shared" si="8"/>
        <v>129973257.8</v>
      </c>
      <c r="L408" s="432">
        <f>SUM(L379:L407)</f>
        <v>46</v>
      </c>
    </row>
    <row r="409" spans="1:12" s="377" customFormat="1" ht="15.6" x14ac:dyDescent="0.3">
      <c r="A409" s="430" t="s">
        <v>115</v>
      </c>
      <c r="B409" s="424"/>
      <c r="C409" s="429"/>
      <c r="D409" s="429"/>
      <c r="E409" s="429"/>
      <c r="F409" s="429"/>
      <c r="G409" s="429"/>
      <c r="H409" s="424"/>
      <c r="I409" s="425"/>
      <c r="J409" s="425"/>
      <c r="K409" s="425"/>
      <c r="L409" s="432"/>
    </row>
    <row r="410" spans="1:12" s="377" customFormat="1" ht="15.6" x14ac:dyDescent="0.3">
      <c r="A410" s="431" t="s">
        <v>215</v>
      </c>
      <c r="B410" s="426" t="s">
        <v>188</v>
      </c>
      <c r="C410" s="428">
        <v>95</v>
      </c>
      <c r="D410" s="428"/>
      <c r="E410" s="428"/>
      <c r="F410" s="428"/>
      <c r="G410" s="428"/>
      <c r="H410" s="426" t="s">
        <v>638</v>
      </c>
      <c r="I410" s="427">
        <v>772.14</v>
      </c>
      <c r="J410" s="427">
        <v>772.14</v>
      </c>
      <c r="K410" s="427">
        <v>733.53</v>
      </c>
      <c r="L410" s="433">
        <v>3</v>
      </c>
    </row>
    <row r="411" spans="1:12" s="377" customFormat="1" ht="15.6" x14ac:dyDescent="0.3">
      <c r="A411" s="431" t="s">
        <v>215</v>
      </c>
      <c r="B411" s="426" t="s">
        <v>188</v>
      </c>
      <c r="C411" s="428">
        <v>96</v>
      </c>
      <c r="D411" s="428"/>
      <c r="E411" s="428"/>
      <c r="F411" s="428"/>
      <c r="G411" s="428"/>
      <c r="H411" s="426" t="s">
        <v>638</v>
      </c>
      <c r="I411" s="427">
        <v>624.04999999999995</v>
      </c>
      <c r="J411" s="427">
        <v>624.04999999999995</v>
      </c>
      <c r="K411" s="427">
        <v>599.09</v>
      </c>
      <c r="L411" s="433">
        <v>3</v>
      </c>
    </row>
    <row r="412" spans="1:12" s="377" customFormat="1" ht="15.6" x14ac:dyDescent="0.3">
      <c r="A412" s="431" t="s">
        <v>215</v>
      </c>
      <c r="B412" s="426" t="s">
        <v>188</v>
      </c>
      <c r="C412" s="428">
        <v>97</v>
      </c>
      <c r="D412" s="428"/>
      <c r="E412" s="428"/>
      <c r="F412" s="428"/>
      <c r="G412" s="428"/>
      <c r="H412" s="426" t="s">
        <v>638</v>
      </c>
      <c r="I412" s="427">
        <v>1496.15</v>
      </c>
      <c r="J412" s="427">
        <v>1496.15</v>
      </c>
      <c r="K412" s="427">
        <v>1451.27</v>
      </c>
      <c r="L412" s="433">
        <v>4</v>
      </c>
    </row>
    <row r="413" spans="1:12" s="377" customFormat="1" ht="15.6" x14ac:dyDescent="0.3">
      <c r="A413" s="431" t="s">
        <v>215</v>
      </c>
      <c r="B413" s="426" t="s">
        <v>188</v>
      </c>
      <c r="C413" s="428">
        <v>97.5</v>
      </c>
      <c r="D413" s="428"/>
      <c r="E413" s="428"/>
      <c r="F413" s="428"/>
      <c r="G413" s="428"/>
      <c r="H413" s="426" t="s">
        <v>638</v>
      </c>
      <c r="I413" s="427">
        <v>206.82</v>
      </c>
      <c r="J413" s="427">
        <v>206.82</v>
      </c>
      <c r="K413" s="427">
        <v>201.65</v>
      </c>
      <c r="L413" s="433">
        <v>1</v>
      </c>
    </row>
    <row r="414" spans="1:12" s="377" customFormat="1" ht="15.6" x14ac:dyDescent="0.3">
      <c r="A414" s="431" t="s">
        <v>215</v>
      </c>
      <c r="B414" s="426" t="s">
        <v>188</v>
      </c>
      <c r="C414" s="428">
        <v>98</v>
      </c>
      <c r="D414" s="428"/>
      <c r="E414" s="428"/>
      <c r="F414" s="428"/>
      <c r="G414" s="428"/>
      <c r="H414" s="426" t="s">
        <v>638</v>
      </c>
      <c r="I414" s="427">
        <v>2283.0500000000002</v>
      </c>
      <c r="J414" s="427">
        <v>2283.0500000000002</v>
      </c>
      <c r="K414" s="427">
        <v>2237.39</v>
      </c>
      <c r="L414" s="433">
        <v>5</v>
      </c>
    </row>
    <row r="415" spans="1:12" s="377" customFormat="1" ht="15.6" x14ac:dyDescent="0.3">
      <c r="A415" s="431" t="s">
        <v>215</v>
      </c>
      <c r="B415" s="426" t="s">
        <v>188</v>
      </c>
      <c r="C415" s="428">
        <v>98.5</v>
      </c>
      <c r="D415" s="428"/>
      <c r="E415" s="428"/>
      <c r="F415" s="428"/>
      <c r="G415" s="428"/>
      <c r="H415" s="426" t="s">
        <v>638</v>
      </c>
      <c r="I415" s="427">
        <v>1638.42</v>
      </c>
      <c r="J415" s="427">
        <v>1638.42</v>
      </c>
      <c r="K415" s="427">
        <v>1613.85</v>
      </c>
      <c r="L415" s="433">
        <v>4</v>
      </c>
    </row>
    <row r="416" spans="1:12" s="377" customFormat="1" ht="15.6" x14ac:dyDescent="0.3">
      <c r="A416" s="431" t="s">
        <v>215</v>
      </c>
      <c r="B416" s="426" t="s">
        <v>188</v>
      </c>
      <c r="C416" s="428">
        <v>98.75</v>
      </c>
      <c r="D416" s="428"/>
      <c r="E416" s="428"/>
      <c r="F416" s="428"/>
      <c r="G416" s="428"/>
      <c r="H416" s="426" t="s">
        <v>638</v>
      </c>
      <c r="I416" s="427">
        <v>593.13</v>
      </c>
      <c r="J416" s="427">
        <v>593.13</v>
      </c>
      <c r="K416" s="427">
        <v>585.72</v>
      </c>
      <c r="L416" s="433">
        <v>2</v>
      </c>
    </row>
    <row r="417" spans="1:12" s="377" customFormat="1" ht="15.6" x14ac:dyDescent="0.3">
      <c r="A417" s="431" t="s">
        <v>215</v>
      </c>
      <c r="B417" s="426" t="s">
        <v>188</v>
      </c>
      <c r="C417" s="428">
        <v>98.85</v>
      </c>
      <c r="D417" s="428"/>
      <c r="E417" s="428"/>
      <c r="F417" s="428"/>
      <c r="G417" s="428"/>
      <c r="H417" s="426" t="s">
        <v>638</v>
      </c>
      <c r="I417" s="427">
        <v>473.71</v>
      </c>
      <c r="J417" s="427">
        <v>473.71</v>
      </c>
      <c r="K417" s="427">
        <v>468.26</v>
      </c>
      <c r="L417" s="433">
        <v>1</v>
      </c>
    </row>
    <row r="418" spans="1:12" s="377" customFormat="1" ht="15.6" x14ac:dyDescent="0.3">
      <c r="A418" s="431" t="s">
        <v>215</v>
      </c>
      <c r="B418" s="426" t="s">
        <v>188</v>
      </c>
      <c r="C418" s="428">
        <v>98.9</v>
      </c>
      <c r="D418" s="428"/>
      <c r="E418" s="428"/>
      <c r="F418" s="428"/>
      <c r="G418" s="428"/>
      <c r="H418" s="426" t="s">
        <v>638</v>
      </c>
      <c r="I418" s="427">
        <v>2453.7199999999998</v>
      </c>
      <c r="J418" s="427">
        <v>2453.7199999999998</v>
      </c>
      <c r="K418" s="427">
        <v>2426.73</v>
      </c>
      <c r="L418" s="433">
        <v>4</v>
      </c>
    </row>
    <row r="419" spans="1:12" s="377" customFormat="1" ht="15.6" x14ac:dyDescent="0.3">
      <c r="A419" s="431" t="s">
        <v>215</v>
      </c>
      <c r="B419" s="426" t="s">
        <v>188</v>
      </c>
      <c r="C419" s="428">
        <v>99</v>
      </c>
      <c r="D419" s="428"/>
      <c r="E419" s="428"/>
      <c r="F419" s="428"/>
      <c r="G419" s="428"/>
      <c r="H419" s="426" t="s">
        <v>638</v>
      </c>
      <c r="I419" s="427">
        <v>19157.03</v>
      </c>
      <c r="J419" s="427">
        <v>19157.03</v>
      </c>
      <c r="K419" s="427">
        <v>18965.45</v>
      </c>
      <c r="L419" s="433">
        <v>25</v>
      </c>
    </row>
    <row r="420" spans="1:12" s="377" customFormat="1" ht="15.6" x14ac:dyDescent="0.3">
      <c r="A420" s="431" t="s">
        <v>215</v>
      </c>
      <c r="B420" s="426" t="s">
        <v>188</v>
      </c>
      <c r="C420" s="428">
        <v>99.05</v>
      </c>
      <c r="D420" s="428"/>
      <c r="E420" s="428"/>
      <c r="F420" s="428"/>
      <c r="G420" s="428"/>
      <c r="H420" s="426" t="s">
        <v>638</v>
      </c>
      <c r="I420" s="427">
        <v>1488.29</v>
      </c>
      <c r="J420" s="427">
        <v>1488.29</v>
      </c>
      <c r="K420" s="427">
        <v>1474.15</v>
      </c>
      <c r="L420" s="433">
        <v>1</v>
      </c>
    </row>
    <row r="421" spans="1:12" s="377" customFormat="1" ht="15.6" x14ac:dyDescent="0.3">
      <c r="A421" s="431" t="s">
        <v>215</v>
      </c>
      <c r="B421" s="426" t="s">
        <v>188</v>
      </c>
      <c r="C421" s="428">
        <v>99.1</v>
      </c>
      <c r="D421" s="428"/>
      <c r="E421" s="428"/>
      <c r="F421" s="428"/>
      <c r="G421" s="428"/>
      <c r="H421" s="426" t="s">
        <v>638</v>
      </c>
      <c r="I421" s="427">
        <v>8588.02</v>
      </c>
      <c r="J421" s="427">
        <v>8588.02</v>
      </c>
      <c r="K421" s="427">
        <v>8510.73</v>
      </c>
      <c r="L421" s="433">
        <v>7</v>
      </c>
    </row>
    <row r="422" spans="1:12" s="377" customFormat="1" ht="15.6" x14ac:dyDescent="0.3">
      <c r="A422" s="431" t="s">
        <v>215</v>
      </c>
      <c r="B422" s="426" t="s">
        <v>188</v>
      </c>
      <c r="C422" s="428">
        <v>99.15</v>
      </c>
      <c r="D422" s="428"/>
      <c r="E422" s="428"/>
      <c r="F422" s="428"/>
      <c r="G422" s="428"/>
      <c r="H422" s="426" t="s">
        <v>638</v>
      </c>
      <c r="I422" s="427">
        <v>5608.97</v>
      </c>
      <c r="J422" s="427">
        <v>5608.97</v>
      </c>
      <c r="K422" s="427">
        <v>5561.29</v>
      </c>
      <c r="L422" s="433">
        <v>4</v>
      </c>
    </row>
    <row r="423" spans="1:12" s="377" customFormat="1" ht="15.6" x14ac:dyDescent="0.3">
      <c r="A423" s="431" t="s">
        <v>215</v>
      </c>
      <c r="B423" s="426" t="s">
        <v>188</v>
      </c>
      <c r="C423" s="428">
        <v>99.18</v>
      </c>
      <c r="D423" s="428"/>
      <c r="E423" s="428"/>
      <c r="F423" s="428"/>
      <c r="G423" s="428"/>
      <c r="H423" s="426" t="s">
        <v>638</v>
      </c>
      <c r="I423" s="427">
        <v>1181.44</v>
      </c>
      <c r="J423" s="427">
        <v>1181.44</v>
      </c>
      <c r="K423" s="427">
        <v>1171.75</v>
      </c>
      <c r="L423" s="433">
        <v>1</v>
      </c>
    </row>
    <row r="424" spans="1:12" s="377" customFormat="1" ht="15.6" x14ac:dyDescent="0.3">
      <c r="A424" s="431" t="s">
        <v>215</v>
      </c>
      <c r="B424" s="426" t="s">
        <v>188</v>
      </c>
      <c r="C424" s="428">
        <v>99.2</v>
      </c>
      <c r="D424" s="428"/>
      <c r="E424" s="428"/>
      <c r="F424" s="428"/>
      <c r="G424" s="428"/>
      <c r="H424" s="426" t="s">
        <v>638</v>
      </c>
      <c r="I424" s="427">
        <v>49356.58</v>
      </c>
      <c r="J424" s="427">
        <v>49356.58</v>
      </c>
      <c r="K424" s="427">
        <v>48961.71</v>
      </c>
      <c r="L424" s="433">
        <v>12</v>
      </c>
    </row>
    <row r="425" spans="1:12" s="377" customFormat="1" ht="15.6" x14ac:dyDescent="0.3">
      <c r="A425" s="431" t="s">
        <v>215</v>
      </c>
      <c r="B425" s="426" t="s">
        <v>188</v>
      </c>
      <c r="C425" s="428">
        <v>99.24</v>
      </c>
      <c r="D425" s="428"/>
      <c r="E425" s="428"/>
      <c r="F425" s="428"/>
      <c r="G425" s="428"/>
      <c r="H425" s="426" t="s">
        <v>638</v>
      </c>
      <c r="I425" s="427">
        <v>2526.54</v>
      </c>
      <c r="J425" s="427">
        <v>2526.54</v>
      </c>
      <c r="K425" s="427">
        <v>2507.34</v>
      </c>
      <c r="L425" s="433">
        <v>1</v>
      </c>
    </row>
    <row r="426" spans="1:12" s="377" customFormat="1" ht="15.6" x14ac:dyDescent="0.3">
      <c r="A426" s="431" t="s">
        <v>215</v>
      </c>
      <c r="B426" s="426" t="s">
        <v>188</v>
      </c>
      <c r="C426" s="428">
        <v>99.25</v>
      </c>
      <c r="D426" s="428"/>
      <c r="E426" s="428"/>
      <c r="F426" s="428"/>
      <c r="G426" s="428"/>
      <c r="H426" s="426" t="s">
        <v>638</v>
      </c>
      <c r="I426" s="427">
        <v>23974.76</v>
      </c>
      <c r="J426" s="427">
        <v>23974.76</v>
      </c>
      <c r="K426" s="427">
        <v>23794.94</v>
      </c>
      <c r="L426" s="433">
        <v>12</v>
      </c>
    </row>
    <row r="427" spans="1:12" s="377" customFormat="1" ht="15.6" x14ac:dyDescent="0.3">
      <c r="A427" s="431" t="s">
        <v>215</v>
      </c>
      <c r="B427" s="426" t="s">
        <v>188</v>
      </c>
      <c r="C427" s="428">
        <v>99.27</v>
      </c>
      <c r="D427" s="428"/>
      <c r="E427" s="428"/>
      <c r="F427" s="428"/>
      <c r="G427" s="428"/>
      <c r="H427" s="426" t="s">
        <v>638</v>
      </c>
      <c r="I427" s="427">
        <v>1714.35</v>
      </c>
      <c r="J427" s="427">
        <v>1714.35</v>
      </c>
      <c r="K427" s="427">
        <v>1701.84</v>
      </c>
      <c r="L427" s="433">
        <v>1</v>
      </c>
    </row>
    <row r="428" spans="1:12" s="377" customFormat="1" ht="15.6" x14ac:dyDescent="0.3">
      <c r="A428" s="431" t="s">
        <v>215</v>
      </c>
      <c r="B428" s="426" t="s">
        <v>188</v>
      </c>
      <c r="C428" s="428">
        <v>99.28</v>
      </c>
      <c r="D428" s="428"/>
      <c r="E428" s="428"/>
      <c r="F428" s="428"/>
      <c r="G428" s="428"/>
      <c r="H428" s="426" t="s">
        <v>638</v>
      </c>
      <c r="I428" s="427">
        <v>1225.1199999999999</v>
      </c>
      <c r="J428" s="427">
        <v>1225.1199999999999</v>
      </c>
      <c r="K428" s="427">
        <v>1216.3</v>
      </c>
      <c r="L428" s="433">
        <v>1</v>
      </c>
    </row>
    <row r="429" spans="1:12" s="377" customFormat="1" ht="15.6" x14ac:dyDescent="0.3">
      <c r="A429" s="431" t="s">
        <v>215</v>
      </c>
      <c r="B429" s="426" t="s">
        <v>188</v>
      </c>
      <c r="C429" s="428">
        <v>99.3</v>
      </c>
      <c r="D429" s="428"/>
      <c r="E429" s="428"/>
      <c r="F429" s="428"/>
      <c r="G429" s="428"/>
      <c r="H429" s="426" t="s">
        <v>638</v>
      </c>
      <c r="I429" s="427">
        <v>75964.490000000005</v>
      </c>
      <c r="J429" s="427">
        <v>75964.490000000005</v>
      </c>
      <c r="K429" s="427">
        <v>75432.72</v>
      </c>
      <c r="L429" s="433">
        <v>23</v>
      </c>
    </row>
    <row r="430" spans="1:12" s="377" customFormat="1" ht="15.6" x14ac:dyDescent="0.3">
      <c r="A430" s="431" t="s">
        <v>215</v>
      </c>
      <c r="B430" s="426" t="s">
        <v>188</v>
      </c>
      <c r="C430" s="428">
        <v>99.35</v>
      </c>
      <c r="D430" s="428"/>
      <c r="E430" s="428"/>
      <c r="F430" s="428"/>
      <c r="G430" s="428"/>
      <c r="H430" s="426" t="s">
        <v>638</v>
      </c>
      <c r="I430" s="427">
        <v>127074.76</v>
      </c>
      <c r="J430" s="427">
        <v>127074.76</v>
      </c>
      <c r="K430" s="427">
        <v>126248.78</v>
      </c>
      <c r="L430" s="433">
        <v>21</v>
      </c>
    </row>
    <row r="431" spans="1:12" s="377" customFormat="1" ht="15.6" x14ac:dyDescent="0.3">
      <c r="A431" s="431" t="s">
        <v>215</v>
      </c>
      <c r="B431" s="426" t="s">
        <v>188</v>
      </c>
      <c r="C431" s="428">
        <v>99.4</v>
      </c>
      <c r="D431" s="428"/>
      <c r="E431" s="428"/>
      <c r="F431" s="428"/>
      <c r="G431" s="428"/>
      <c r="H431" s="426" t="s">
        <v>638</v>
      </c>
      <c r="I431" s="427">
        <v>133612.96</v>
      </c>
      <c r="J431" s="427">
        <v>133612.96</v>
      </c>
      <c r="K431" s="427">
        <v>132811.29999999999</v>
      </c>
      <c r="L431" s="433">
        <v>23</v>
      </c>
    </row>
    <row r="432" spans="1:12" s="377" customFormat="1" ht="15.6" x14ac:dyDescent="0.3">
      <c r="A432" s="431" t="s">
        <v>215</v>
      </c>
      <c r="B432" s="426" t="s">
        <v>188</v>
      </c>
      <c r="C432" s="428">
        <v>99.410499999999999</v>
      </c>
      <c r="D432" s="428"/>
      <c r="E432" s="428"/>
      <c r="F432" s="428"/>
      <c r="G432" s="428"/>
      <c r="H432" s="426" t="s">
        <v>638</v>
      </c>
      <c r="I432" s="427">
        <v>34126.9</v>
      </c>
      <c r="J432" s="427">
        <v>34126.9</v>
      </c>
      <c r="K432" s="427">
        <v>33925.72</v>
      </c>
      <c r="L432" s="433">
        <v>1</v>
      </c>
    </row>
    <row r="433" spans="1:12" s="377" customFormat="1" ht="15.6" x14ac:dyDescent="0.3">
      <c r="A433" s="431" t="s">
        <v>215</v>
      </c>
      <c r="B433" s="426" t="s">
        <v>188</v>
      </c>
      <c r="C433" s="428">
        <v>99.45</v>
      </c>
      <c r="D433" s="428"/>
      <c r="E433" s="428"/>
      <c r="F433" s="428"/>
      <c r="G433" s="428"/>
      <c r="H433" s="426" t="s">
        <v>638</v>
      </c>
      <c r="I433" s="427">
        <v>192636.5</v>
      </c>
      <c r="J433" s="427">
        <v>192636.5</v>
      </c>
      <c r="K433" s="427">
        <v>191576.98</v>
      </c>
      <c r="L433" s="433">
        <v>13</v>
      </c>
    </row>
    <row r="434" spans="1:12" s="377" customFormat="1" ht="15.6" x14ac:dyDescent="0.3">
      <c r="A434" s="431" t="s">
        <v>215</v>
      </c>
      <c r="B434" s="426" t="s">
        <v>188</v>
      </c>
      <c r="C434" s="428">
        <v>99.5</v>
      </c>
      <c r="D434" s="428"/>
      <c r="E434" s="428"/>
      <c r="F434" s="428"/>
      <c r="G434" s="428"/>
      <c r="H434" s="426" t="s">
        <v>638</v>
      </c>
      <c r="I434" s="427">
        <v>440704.28</v>
      </c>
      <c r="J434" s="427">
        <v>440704.28</v>
      </c>
      <c r="K434" s="427">
        <v>438500.77</v>
      </c>
      <c r="L434" s="433">
        <v>23</v>
      </c>
    </row>
    <row r="435" spans="1:12" s="377" customFormat="1" ht="15.6" x14ac:dyDescent="0.3">
      <c r="A435" s="431" t="s">
        <v>215</v>
      </c>
      <c r="B435" s="426" t="s">
        <v>188</v>
      </c>
      <c r="C435" s="428">
        <v>99.53</v>
      </c>
      <c r="D435" s="428"/>
      <c r="E435" s="428"/>
      <c r="F435" s="428"/>
      <c r="G435" s="428"/>
      <c r="H435" s="426" t="s">
        <v>638</v>
      </c>
      <c r="I435" s="427">
        <v>58275.67</v>
      </c>
      <c r="J435" s="427">
        <v>58275.67</v>
      </c>
      <c r="K435" s="427">
        <v>58001.77</v>
      </c>
      <c r="L435" s="433">
        <v>1</v>
      </c>
    </row>
    <row r="436" spans="1:12" s="377" customFormat="1" ht="15.6" x14ac:dyDescent="0.3">
      <c r="A436" s="431" t="s">
        <v>215</v>
      </c>
      <c r="B436" s="426" t="s">
        <v>188</v>
      </c>
      <c r="C436" s="428">
        <v>99.55</v>
      </c>
      <c r="D436" s="428"/>
      <c r="E436" s="428"/>
      <c r="F436" s="428"/>
      <c r="G436" s="428"/>
      <c r="H436" s="426" t="s">
        <v>638</v>
      </c>
      <c r="I436" s="427">
        <v>463148.61</v>
      </c>
      <c r="J436" s="427">
        <v>463148.61</v>
      </c>
      <c r="K436" s="427">
        <v>461064.44</v>
      </c>
      <c r="L436" s="433">
        <v>16</v>
      </c>
    </row>
    <row r="437" spans="1:12" s="377" customFormat="1" ht="15.6" x14ac:dyDescent="0.3">
      <c r="A437" s="431" t="s">
        <v>215</v>
      </c>
      <c r="B437" s="426" t="s">
        <v>188</v>
      </c>
      <c r="C437" s="428">
        <v>99.56</v>
      </c>
      <c r="D437" s="428"/>
      <c r="E437" s="428"/>
      <c r="F437" s="428"/>
      <c r="G437" s="428"/>
      <c r="H437" s="426" t="s">
        <v>638</v>
      </c>
      <c r="I437" s="427">
        <v>30965.35</v>
      </c>
      <c r="J437" s="427">
        <v>30965.35</v>
      </c>
      <c r="K437" s="427">
        <v>30829.1</v>
      </c>
      <c r="L437" s="433">
        <v>1</v>
      </c>
    </row>
    <row r="438" spans="1:12" s="377" customFormat="1" ht="15.6" x14ac:dyDescent="0.3">
      <c r="A438" s="431" t="s">
        <v>215</v>
      </c>
      <c r="B438" s="426" t="s">
        <v>188</v>
      </c>
      <c r="C438" s="428">
        <v>99.57</v>
      </c>
      <c r="D438" s="428"/>
      <c r="E438" s="428"/>
      <c r="F438" s="428"/>
      <c r="G438" s="428"/>
      <c r="H438" s="426" t="s">
        <v>638</v>
      </c>
      <c r="I438" s="427">
        <v>91866.06</v>
      </c>
      <c r="J438" s="427">
        <v>91866.06</v>
      </c>
      <c r="K438" s="427">
        <v>91471.039999999994</v>
      </c>
      <c r="L438" s="433">
        <v>4</v>
      </c>
    </row>
    <row r="439" spans="1:12" s="377" customFormat="1" ht="15.6" x14ac:dyDescent="0.3">
      <c r="A439" s="431" t="s">
        <v>215</v>
      </c>
      <c r="B439" s="426" t="s">
        <v>188</v>
      </c>
      <c r="C439" s="428">
        <v>99.58</v>
      </c>
      <c r="D439" s="428"/>
      <c r="E439" s="428"/>
      <c r="F439" s="428"/>
      <c r="G439" s="428"/>
      <c r="H439" s="426" t="s">
        <v>638</v>
      </c>
      <c r="I439" s="427">
        <v>8670.06</v>
      </c>
      <c r="J439" s="427">
        <v>8670.06</v>
      </c>
      <c r="K439" s="427">
        <v>8633.65</v>
      </c>
      <c r="L439" s="433">
        <v>1</v>
      </c>
    </row>
    <row r="440" spans="1:12" s="377" customFormat="1" ht="15.6" x14ac:dyDescent="0.3">
      <c r="A440" s="431" t="s">
        <v>215</v>
      </c>
      <c r="B440" s="426" t="s">
        <v>188</v>
      </c>
      <c r="C440" s="428">
        <v>99.59</v>
      </c>
      <c r="D440" s="428"/>
      <c r="E440" s="428"/>
      <c r="F440" s="428"/>
      <c r="G440" s="428"/>
      <c r="H440" s="426" t="s">
        <v>638</v>
      </c>
      <c r="I440" s="427">
        <v>10263.41</v>
      </c>
      <c r="J440" s="427">
        <v>10263.41</v>
      </c>
      <c r="K440" s="427">
        <v>10221.33</v>
      </c>
      <c r="L440" s="433">
        <v>1</v>
      </c>
    </row>
    <row r="441" spans="1:12" s="377" customFormat="1" ht="15.6" x14ac:dyDescent="0.3">
      <c r="A441" s="431" t="s">
        <v>215</v>
      </c>
      <c r="B441" s="426" t="s">
        <v>188</v>
      </c>
      <c r="C441" s="428">
        <v>99.6</v>
      </c>
      <c r="D441" s="428"/>
      <c r="E441" s="428"/>
      <c r="F441" s="428"/>
      <c r="G441" s="428"/>
      <c r="H441" s="426" t="s">
        <v>638</v>
      </c>
      <c r="I441" s="427">
        <v>367111.34</v>
      </c>
      <c r="J441" s="427">
        <v>367111.34</v>
      </c>
      <c r="K441" s="427">
        <v>365642.9</v>
      </c>
      <c r="L441" s="433">
        <v>15</v>
      </c>
    </row>
    <row r="442" spans="1:12" s="377" customFormat="1" ht="15.6" x14ac:dyDescent="0.3">
      <c r="A442" s="431" t="s">
        <v>215</v>
      </c>
      <c r="B442" s="426" t="s">
        <v>188</v>
      </c>
      <c r="C442" s="428">
        <v>99.62</v>
      </c>
      <c r="D442" s="428"/>
      <c r="E442" s="428"/>
      <c r="F442" s="428"/>
      <c r="G442" s="428"/>
      <c r="H442" s="426" t="s">
        <v>638</v>
      </c>
      <c r="I442" s="427">
        <v>10679.66</v>
      </c>
      <c r="J442" s="427">
        <v>10679.66</v>
      </c>
      <c r="K442" s="427">
        <v>10639.08</v>
      </c>
      <c r="L442" s="433">
        <v>1</v>
      </c>
    </row>
    <row r="443" spans="1:12" s="377" customFormat="1" ht="15.6" x14ac:dyDescent="0.3">
      <c r="A443" s="431" t="s">
        <v>215</v>
      </c>
      <c r="B443" s="426" t="s">
        <v>188</v>
      </c>
      <c r="C443" s="428">
        <v>99.63</v>
      </c>
      <c r="D443" s="428"/>
      <c r="E443" s="428"/>
      <c r="F443" s="428"/>
      <c r="G443" s="428"/>
      <c r="H443" s="426" t="s">
        <v>638</v>
      </c>
      <c r="I443" s="427">
        <v>75508.25</v>
      </c>
      <c r="J443" s="427">
        <v>75508.25</v>
      </c>
      <c r="K443" s="427">
        <v>75228.87</v>
      </c>
      <c r="L443" s="433">
        <v>4</v>
      </c>
    </row>
    <row r="444" spans="1:12" s="377" customFormat="1" ht="15.6" x14ac:dyDescent="0.3">
      <c r="A444" s="431" t="s">
        <v>215</v>
      </c>
      <c r="B444" s="426" t="s">
        <v>188</v>
      </c>
      <c r="C444" s="428">
        <v>99.65</v>
      </c>
      <c r="D444" s="428"/>
      <c r="E444" s="428"/>
      <c r="F444" s="428"/>
      <c r="G444" s="428"/>
      <c r="H444" s="426" t="s">
        <v>638</v>
      </c>
      <c r="I444" s="427">
        <v>515810.61</v>
      </c>
      <c r="J444" s="427">
        <v>515810.61</v>
      </c>
      <c r="K444" s="427">
        <v>514005.27</v>
      </c>
      <c r="L444" s="433">
        <v>18</v>
      </c>
    </row>
    <row r="445" spans="1:12" s="377" customFormat="1" ht="15.6" x14ac:dyDescent="0.3">
      <c r="A445" s="431" t="s">
        <v>215</v>
      </c>
      <c r="B445" s="426" t="s">
        <v>188</v>
      </c>
      <c r="C445" s="428">
        <v>99.655000000000001</v>
      </c>
      <c r="D445" s="428"/>
      <c r="E445" s="428"/>
      <c r="F445" s="428"/>
      <c r="G445" s="428"/>
      <c r="H445" s="426" t="s">
        <v>638</v>
      </c>
      <c r="I445" s="427">
        <v>45264.480000000003</v>
      </c>
      <c r="J445" s="427">
        <v>45264.480000000003</v>
      </c>
      <c r="K445" s="427">
        <v>45108.32</v>
      </c>
      <c r="L445" s="433">
        <v>1</v>
      </c>
    </row>
    <row r="446" spans="1:12" s="377" customFormat="1" ht="15.6" x14ac:dyDescent="0.3">
      <c r="A446" s="431" t="s">
        <v>215</v>
      </c>
      <c r="B446" s="426" t="s">
        <v>188</v>
      </c>
      <c r="C446" s="428">
        <v>99.66</v>
      </c>
      <c r="D446" s="428"/>
      <c r="E446" s="428"/>
      <c r="F446" s="428"/>
      <c r="G446" s="428"/>
      <c r="H446" s="426" t="s">
        <v>638</v>
      </c>
      <c r="I446" s="427">
        <v>629739.53</v>
      </c>
      <c r="J446" s="427">
        <v>629739.53</v>
      </c>
      <c r="K446" s="427">
        <v>627598.41</v>
      </c>
      <c r="L446" s="433">
        <v>4</v>
      </c>
    </row>
    <row r="447" spans="1:12" s="377" customFormat="1" ht="15.6" x14ac:dyDescent="0.3">
      <c r="A447" s="431" t="s">
        <v>215</v>
      </c>
      <c r="B447" s="426" t="s">
        <v>188</v>
      </c>
      <c r="C447" s="428">
        <v>99.67</v>
      </c>
      <c r="D447" s="428"/>
      <c r="E447" s="428"/>
      <c r="F447" s="428"/>
      <c r="G447" s="428"/>
      <c r="H447" s="426" t="s">
        <v>638</v>
      </c>
      <c r="I447" s="427">
        <v>867989.24</v>
      </c>
      <c r="J447" s="427">
        <v>867989.24</v>
      </c>
      <c r="K447" s="427">
        <v>865124.88</v>
      </c>
      <c r="L447" s="433">
        <v>6</v>
      </c>
    </row>
    <row r="448" spans="1:12" s="377" customFormat="1" ht="15.6" x14ac:dyDescent="0.3">
      <c r="A448" s="431" t="s">
        <v>215</v>
      </c>
      <c r="B448" s="426" t="s">
        <v>188</v>
      </c>
      <c r="C448" s="428">
        <v>99.68</v>
      </c>
      <c r="D448" s="428"/>
      <c r="E448" s="428"/>
      <c r="F448" s="428"/>
      <c r="G448" s="428"/>
      <c r="H448" s="426" t="s">
        <v>638</v>
      </c>
      <c r="I448" s="427">
        <v>284577.43</v>
      </c>
      <c r="J448" s="427">
        <v>284577.43</v>
      </c>
      <c r="K448" s="427">
        <v>283666.78000000003</v>
      </c>
      <c r="L448" s="433">
        <v>4</v>
      </c>
    </row>
    <row r="449" spans="1:12" s="377" customFormat="1" ht="15.6" x14ac:dyDescent="0.3">
      <c r="A449" s="431" t="s">
        <v>215</v>
      </c>
      <c r="B449" s="426" t="s">
        <v>188</v>
      </c>
      <c r="C449" s="428">
        <v>99.686000000000007</v>
      </c>
      <c r="D449" s="428"/>
      <c r="E449" s="428"/>
      <c r="F449" s="428"/>
      <c r="G449" s="428"/>
      <c r="H449" s="426" t="s">
        <v>638</v>
      </c>
      <c r="I449" s="427">
        <v>43828.77</v>
      </c>
      <c r="J449" s="427">
        <v>43828.77</v>
      </c>
      <c r="K449" s="427">
        <v>43691.15</v>
      </c>
      <c r="L449" s="433">
        <v>1</v>
      </c>
    </row>
    <row r="450" spans="1:12" s="377" customFormat="1" ht="15.6" x14ac:dyDescent="0.3">
      <c r="A450" s="431" t="s">
        <v>215</v>
      </c>
      <c r="B450" s="426" t="s">
        <v>188</v>
      </c>
      <c r="C450" s="428">
        <v>99.69</v>
      </c>
      <c r="D450" s="428"/>
      <c r="E450" s="428"/>
      <c r="F450" s="428"/>
      <c r="G450" s="428"/>
      <c r="H450" s="426" t="s">
        <v>638</v>
      </c>
      <c r="I450" s="427">
        <v>672117.28</v>
      </c>
      <c r="J450" s="427">
        <v>672117.28</v>
      </c>
      <c r="K450" s="427">
        <v>670033.72</v>
      </c>
      <c r="L450" s="433">
        <v>2</v>
      </c>
    </row>
    <row r="451" spans="1:12" s="377" customFormat="1" ht="15.6" x14ac:dyDescent="0.3">
      <c r="A451" s="431" t="s">
        <v>215</v>
      </c>
      <c r="B451" s="426" t="s">
        <v>188</v>
      </c>
      <c r="C451" s="428">
        <v>99.7</v>
      </c>
      <c r="D451" s="428"/>
      <c r="E451" s="428"/>
      <c r="F451" s="428"/>
      <c r="G451" s="428"/>
      <c r="H451" s="426" t="s">
        <v>638</v>
      </c>
      <c r="I451" s="427">
        <v>1300283.94</v>
      </c>
      <c r="J451" s="427">
        <v>1300283.94</v>
      </c>
      <c r="K451" s="427">
        <v>1296383.1000000001</v>
      </c>
      <c r="L451" s="433">
        <v>19</v>
      </c>
    </row>
    <row r="452" spans="1:12" s="377" customFormat="1" ht="15.6" x14ac:dyDescent="0.3">
      <c r="A452" s="431" t="s">
        <v>215</v>
      </c>
      <c r="B452" s="426" t="s">
        <v>188</v>
      </c>
      <c r="C452" s="428">
        <v>99.700500000000005</v>
      </c>
      <c r="D452" s="428"/>
      <c r="E452" s="428"/>
      <c r="F452" s="428"/>
      <c r="G452" s="428"/>
      <c r="H452" s="426" t="s">
        <v>638</v>
      </c>
      <c r="I452" s="427">
        <v>149901.49</v>
      </c>
      <c r="J452" s="427">
        <v>149901.49</v>
      </c>
      <c r="K452" s="427">
        <v>149452.54</v>
      </c>
      <c r="L452" s="433">
        <v>1</v>
      </c>
    </row>
    <row r="453" spans="1:12" s="377" customFormat="1" ht="15.6" x14ac:dyDescent="0.3">
      <c r="A453" s="431" t="s">
        <v>215</v>
      </c>
      <c r="B453" s="426" t="s">
        <v>188</v>
      </c>
      <c r="C453" s="428">
        <v>99.72</v>
      </c>
      <c r="D453" s="428"/>
      <c r="E453" s="428"/>
      <c r="F453" s="428"/>
      <c r="G453" s="428"/>
      <c r="H453" s="426" t="s">
        <v>638</v>
      </c>
      <c r="I453" s="427">
        <v>665972.94999999995</v>
      </c>
      <c r="J453" s="427">
        <v>665972.94999999995</v>
      </c>
      <c r="K453" s="427">
        <v>664108.22</v>
      </c>
      <c r="L453" s="433">
        <v>6</v>
      </c>
    </row>
    <row r="454" spans="1:12" s="377" customFormat="1" ht="15.6" x14ac:dyDescent="0.3">
      <c r="A454" s="431" t="s">
        <v>215</v>
      </c>
      <c r="B454" s="426" t="s">
        <v>188</v>
      </c>
      <c r="C454" s="428">
        <v>99.73</v>
      </c>
      <c r="D454" s="428"/>
      <c r="E454" s="428"/>
      <c r="F454" s="428"/>
      <c r="G454" s="428"/>
      <c r="H454" s="426" t="s">
        <v>638</v>
      </c>
      <c r="I454" s="427">
        <v>151000</v>
      </c>
      <c r="J454" s="427">
        <v>151000</v>
      </c>
      <c r="K454" s="427">
        <v>150592.29999999999</v>
      </c>
      <c r="L454" s="433">
        <v>1</v>
      </c>
    </row>
    <row r="455" spans="1:12" s="377" customFormat="1" ht="15.6" x14ac:dyDescent="0.3">
      <c r="A455" s="431" t="s">
        <v>215</v>
      </c>
      <c r="B455" s="426" t="s">
        <v>188</v>
      </c>
      <c r="C455" s="428">
        <v>99.74</v>
      </c>
      <c r="D455" s="428"/>
      <c r="E455" s="428"/>
      <c r="F455" s="428"/>
      <c r="G455" s="428"/>
      <c r="H455" s="426" t="s">
        <v>638</v>
      </c>
      <c r="I455" s="427">
        <v>598468.4</v>
      </c>
      <c r="J455" s="427">
        <v>598468.4</v>
      </c>
      <c r="K455" s="427">
        <v>596912.38</v>
      </c>
      <c r="L455" s="433">
        <v>3</v>
      </c>
    </row>
    <row r="456" spans="1:12" s="377" customFormat="1" ht="15.6" x14ac:dyDescent="0.3">
      <c r="A456" s="431" t="s">
        <v>215</v>
      </c>
      <c r="B456" s="426" t="s">
        <v>188</v>
      </c>
      <c r="C456" s="428">
        <v>99.741100000000003</v>
      </c>
      <c r="D456" s="428"/>
      <c r="E456" s="428"/>
      <c r="F456" s="428"/>
      <c r="G456" s="428"/>
      <c r="H456" s="426" t="s">
        <v>638</v>
      </c>
      <c r="I456" s="427">
        <v>99852.56</v>
      </c>
      <c r="J456" s="427">
        <v>99852.56</v>
      </c>
      <c r="K456" s="427">
        <v>99594.04</v>
      </c>
      <c r="L456" s="433">
        <v>1</v>
      </c>
    </row>
    <row r="457" spans="1:12" s="377" customFormat="1" ht="15.6" x14ac:dyDescent="0.3">
      <c r="A457" s="431" t="s">
        <v>215</v>
      </c>
      <c r="B457" s="426" t="s">
        <v>188</v>
      </c>
      <c r="C457" s="428">
        <v>99.75</v>
      </c>
      <c r="D457" s="428"/>
      <c r="E457" s="428"/>
      <c r="F457" s="428"/>
      <c r="G457" s="428"/>
      <c r="H457" s="426" t="s">
        <v>638</v>
      </c>
      <c r="I457" s="427">
        <v>2026854.75</v>
      </c>
      <c r="J457" s="427">
        <v>2026854.75</v>
      </c>
      <c r="K457" s="427">
        <v>2021787.62</v>
      </c>
      <c r="L457" s="433">
        <v>6</v>
      </c>
    </row>
    <row r="458" spans="1:12" s="377" customFormat="1" ht="15.6" x14ac:dyDescent="0.3">
      <c r="A458" s="431" t="s">
        <v>215</v>
      </c>
      <c r="B458" s="426" t="s">
        <v>188</v>
      </c>
      <c r="C458" s="428">
        <v>99.76</v>
      </c>
      <c r="D458" s="428"/>
      <c r="E458" s="428"/>
      <c r="F458" s="428"/>
      <c r="G458" s="428"/>
      <c r="H458" s="426" t="s">
        <v>638</v>
      </c>
      <c r="I458" s="427">
        <v>40219.199999999997</v>
      </c>
      <c r="J458" s="427">
        <v>40219.199999999997</v>
      </c>
      <c r="K458" s="427">
        <v>40122.67</v>
      </c>
      <c r="L458" s="433">
        <v>1</v>
      </c>
    </row>
    <row r="459" spans="1:12" s="377" customFormat="1" ht="15.6" x14ac:dyDescent="0.3">
      <c r="A459" s="431" t="s">
        <v>215</v>
      </c>
      <c r="B459" s="426" t="s">
        <v>188</v>
      </c>
      <c r="C459" s="428">
        <v>99.763199999999998</v>
      </c>
      <c r="D459" s="428"/>
      <c r="E459" s="428"/>
      <c r="F459" s="428"/>
      <c r="G459" s="428"/>
      <c r="H459" s="426" t="s">
        <v>638</v>
      </c>
      <c r="I459" s="427">
        <v>261372.23</v>
      </c>
      <c r="J459" s="427">
        <v>261372.23</v>
      </c>
      <c r="K459" s="427">
        <v>260753.3</v>
      </c>
      <c r="L459" s="433">
        <v>1</v>
      </c>
    </row>
    <row r="460" spans="1:12" s="377" customFormat="1" ht="15.6" x14ac:dyDescent="0.3">
      <c r="A460" s="431" t="s">
        <v>215</v>
      </c>
      <c r="B460" s="426" t="s">
        <v>188</v>
      </c>
      <c r="C460" s="428">
        <v>99.77</v>
      </c>
      <c r="D460" s="428"/>
      <c r="E460" s="428"/>
      <c r="F460" s="428"/>
      <c r="G460" s="428"/>
      <c r="H460" s="426" t="s">
        <v>638</v>
      </c>
      <c r="I460" s="427">
        <v>488816.62</v>
      </c>
      <c r="J460" s="427">
        <v>488816.62</v>
      </c>
      <c r="K460" s="427">
        <v>487692.35</v>
      </c>
      <c r="L460" s="433">
        <v>4</v>
      </c>
    </row>
    <row r="461" spans="1:12" s="377" customFormat="1" ht="15.6" x14ac:dyDescent="0.3">
      <c r="A461" s="431" t="s">
        <v>215</v>
      </c>
      <c r="B461" s="426" t="s">
        <v>188</v>
      </c>
      <c r="C461" s="428">
        <v>99.78</v>
      </c>
      <c r="D461" s="428"/>
      <c r="E461" s="428"/>
      <c r="F461" s="428"/>
      <c r="G461" s="428"/>
      <c r="H461" s="426" t="s">
        <v>638</v>
      </c>
      <c r="I461" s="427">
        <v>1278941.73</v>
      </c>
      <c r="J461" s="427">
        <v>1278941.73</v>
      </c>
      <c r="K461" s="427">
        <v>1276128.05</v>
      </c>
      <c r="L461" s="433">
        <v>4</v>
      </c>
    </row>
    <row r="462" spans="1:12" s="377" customFormat="1" ht="15.6" x14ac:dyDescent="0.3">
      <c r="A462" s="431" t="s">
        <v>215</v>
      </c>
      <c r="B462" s="426" t="s">
        <v>188</v>
      </c>
      <c r="C462" s="428">
        <v>99.8</v>
      </c>
      <c r="D462" s="428"/>
      <c r="E462" s="428"/>
      <c r="F462" s="428"/>
      <c r="G462" s="428"/>
      <c r="H462" s="426" t="s">
        <v>638</v>
      </c>
      <c r="I462" s="427">
        <v>1004827.9</v>
      </c>
      <c r="J462" s="427">
        <v>1004827.9</v>
      </c>
      <c r="K462" s="427">
        <v>1002818.25</v>
      </c>
      <c r="L462" s="433">
        <v>3</v>
      </c>
    </row>
    <row r="463" spans="1:12" s="377" customFormat="1" ht="15.6" x14ac:dyDescent="0.3">
      <c r="A463" s="431" t="s">
        <v>215</v>
      </c>
      <c r="B463" s="426" t="s">
        <v>188</v>
      </c>
      <c r="C463" s="428">
        <v>99.801000000000002</v>
      </c>
      <c r="D463" s="428"/>
      <c r="E463" s="428"/>
      <c r="F463" s="428"/>
      <c r="G463" s="428"/>
      <c r="H463" s="426" t="s">
        <v>638</v>
      </c>
      <c r="I463" s="427">
        <v>182851.14</v>
      </c>
      <c r="J463" s="427">
        <v>182851.14</v>
      </c>
      <c r="K463" s="427">
        <v>182487.27</v>
      </c>
      <c r="L463" s="433">
        <v>2</v>
      </c>
    </row>
    <row r="464" spans="1:12" s="377" customFormat="1" ht="15.6" x14ac:dyDescent="0.3">
      <c r="A464" s="431" t="s">
        <v>215</v>
      </c>
      <c r="B464" s="426" t="s">
        <v>188</v>
      </c>
      <c r="C464" s="428">
        <v>99.81</v>
      </c>
      <c r="D464" s="428"/>
      <c r="E464" s="428"/>
      <c r="F464" s="428"/>
      <c r="G464" s="428"/>
      <c r="H464" s="426" t="s">
        <v>638</v>
      </c>
      <c r="I464" s="427">
        <v>1766272.97</v>
      </c>
      <c r="J464" s="427">
        <v>1766272.97</v>
      </c>
      <c r="K464" s="427">
        <v>1762917.05</v>
      </c>
      <c r="L464" s="433">
        <v>1</v>
      </c>
    </row>
    <row r="465" spans="1:12" s="377" customFormat="1" ht="15.6" x14ac:dyDescent="0.3">
      <c r="A465" s="431" t="s">
        <v>215</v>
      </c>
      <c r="B465" s="426" t="s">
        <v>188</v>
      </c>
      <c r="C465" s="428">
        <v>99.82</v>
      </c>
      <c r="D465" s="428"/>
      <c r="E465" s="428"/>
      <c r="F465" s="428"/>
      <c r="G465" s="428"/>
      <c r="H465" s="426" t="s">
        <v>638</v>
      </c>
      <c r="I465" s="427">
        <v>4826929.04</v>
      </c>
      <c r="J465" s="427">
        <v>4826929.04</v>
      </c>
      <c r="K465" s="427">
        <v>4818240.57</v>
      </c>
      <c r="L465" s="433">
        <v>4</v>
      </c>
    </row>
    <row r="466" spans="1:12" s="377" customFormat="1" ht="15.6" x14ac:dyDescent="0.3">
      <c r="A466" s="431" t="s">
        <v>215</v>
      </c>
      <c r="B466" s="426" t="s">
        <v>188</v>
      </c>
      <c r="C466" s="428">
        <v>99.83</v>
      </c>
      <c r="D466" s="428"/>
      <c r="E466" s="428"/>
      <c r="F466" s="428"/>
      <c r="G466" s="428"/>
      <c r="H466" s="426" t="s">
        <v>638</v>
      </c>
      <c r="I466" s="427">
        <v>2228985.1</v>
      </c>
      <c r="J466" s="427">
        <v>2228985.1</v>
      </c>
      <c r="K466" s="427">
        <v>2225195.83</v>
      </c>
      <c r="L466" s="433">
        <v>2</v>
      </c>
    </row>
    <row r="467" spans="1:12" s="377" customFormat="1" ht="15.6" x14ac:dyDescent="0.3">
      <c r="A467" s="431" t="s">
        <v>215</v>
      </c>
      <c r="B467" s="426" t="s">
        <v>188</v>
      </c>
      <c r="C467" s="428">
        <v>99.838200000000001</v>
      </c>
      <c r="D467" s="428"/>
      <c r="E467" s="428"/>
      <c r="F467" s="428"/>
      <c r="G467" s="428"/>
      <c r="H467" s="426" t="s">
        <v>638</v>
      </c>
      <c r="I467" s="427">
        <v>2100000</v>
      </c>
      <c r="J467" s="427">
        <v>2100000</v>
      </c>
      <c r="K467" s="427">
        <v>2096602.2</v>
      </c>
      <c r="L467" s="433">
        <v>2</v>
      </c>
    </row>
    <row r="468" spans="1:12" s="377" customFormat="1" ht="15.6" x14ac:dyDescent="0.3">
      <c r="A468" s="431" t="s">
        <v>215</v>
      </c>
      <c r="B468" s="426" t="s">
        <v>188</v>
      </c>
      <c r="C468" s="428">
        <v>99.84</v>
      </c>
      <c r="D468" s="428"/>
      <c r="E468" s="428"/>
      <c r="F468" s="428"/>
      <c r="G468" s="428"/>
      <c r="H468" s="426" t="s">
        <v>638</v>
      </c>
      <c r="I468" s="427">
        <v>1142641.94</v>
      </c>
      <c r="J468" s="427">
        <v>1142641.94</v>
      </c>
      <c r="K468" s="427">
        <v>1140813.71</v>
      </c>
      <c r="L468" s="433">
        <v>1</v>
      </c>
    </row>
    <row r="469" spans="1:12" s="377" customFormat="1" ht="15.6" x14ac:dyDescent="0.3">
      <c r="A469" s="431" t="s">
        <v>215</v>
      </c>
      <c r="B469" s="426" t="s">
        <v>188</v>
      </c>
      <c r="C469" s="428">
        <v>99.844999999999999</v>
      </c>
      <c r="D469" s="428"/>
      <c r="E469" s="428"/>
      <c r="F469" s="428"/>
      <c r="G469" s="428"/>
      <c r="H469" s="426" t="s">
        <v>638</v>
      </c>
      <c r="I469" s="427">
        <v>1000000</v>
      </c>
      <c r="J469" s="427">
        <v>1000000</v>
      </c>
      <c r="K469" s="427">
        <v>998450</v>
      </c>
      <c r="L469" s="433">
        <v>1</v>
      </c>
    </row>
    <row r="470" spans="1:12" s="377" customFormat="1" ht="15.6" x14ac:dyDescent="0.3">
      <c r="A470" s="431" t="s">
        <v>215</v>
      </c>
      <c r="B470" s="426" t="s">
        <v>188</v>
      </c>
      <c r="C470" s="428">
        <v>99.85</v>
      </c>
      <c r="D470" s="428"/>
      <c r="E470" s="428"/>
      <c r="F470" s="428"/>
      <c r="G470" s="428"/>
      <c r="H470" s="426" t="s">
        <v>638</v>
      </c>
      <c r="I470" s="427">
        <v>2659988.75</v>
      </c>
      <c r="J470" s="427">
        <v>2659988.75</v>
      </c>
      <c r="K470" s="427">
        <v>2655998.7599999998</v>
      </c>
      <c r="L470" s="433">
        <v>2</v>
      </c>
    </row>
    <row r="471" spans="1:12" s="377" customFormat="1" ht="15.6" x14ac:dyDescent="0.3">
      <c r="A471" s="430" t="s">
        <v>194</v>
      </c>
      <c r="B471" s="424" t="s">
        <v>194</v>
      </c>
      <c r="C471" s="429" t="s">
        <v>194</v>
      </c>
      <c r="D471" s="429" t="s">
        <v>194</v>
      </c>
      <c r="E471" s="429" t="s">
        <v>194</v>
      </c>
      <c r="F471" s="429" t="s">
        <v>194</v>
      </c>
      <c r="G471" s="429" t="s">
        <v>194</v>
      </c>
      <c r="H471" s="424" t="s">
        <v>194</v>
      </c>
      <c r="I471" s="425">
        <f>SUM(I410:I470)</f>
        <v>29279478.640000004</v>
      </c>
      <c r="J471" s="425">
        <f t="shared" ref="J471:K471" si="9">SUM(J410:J470)</f>
        <v>29279478.640000004</v>
      </c>
      <c r="K471" s="425">
        <f t="shared" si="9"/>
        <v>29210690.18</v>
      </c>
      <c r="L471" s="432">
        <f>SUM(L410:L470)</f>
        <v>341</v>
      </c>
    </row>
    <row r="472" spans="1:12" s="377" customFormat="1" ht="15.6" x14ac:dyDescent="0.3">
      <c r="A472" s="430" t="s">
        <v>129</v>
      </c>
      <c r="B472" s="424"/>
      <c r="C472" s="429"/>
      <c r="D472" s="429"/>
      <c r="E472" s="429"/>
      <c r="F472" s="429"/>
      <c r="G472" s="429"/>
      <c r="H472" s="424"/>
      <c r="I472" s="425"/>
      <c r="J472" s="425"/>
      <c r="K472" s="425"/>
      <c r="L472" s="432"/>
    </row>
    <row r="473" spans="1:12" s="377" customFormat="1" ht="15.6" x14ac:dyDescent="0.3">
      <c r="A473" s="431" t="s">
        <v>215</v>
      </c>
      <c r="B473" s="426" t="s">
        <v>188</v>
      </c>
      <c r="C473" s="428">
        <v>98.7</v>
      </c>
      <c r="D473" s="428"/>
      <c r="E473" s="428"/>
      <c r="F473" s="428"/>
      <c r="G473" s="428"/>
      <c r="H473" s="426" t="s">
        <v>638</v>
      </c>
      <c r="I473" s="427">
        <v>1896.96</v>
      </c>
      <c r="J473" s="427">
        <v>1896.96</v>
      </c>
      <c r="K473" s="427">
        <v>1872.3</v>
      </c>
      <c r="L473" s="433">
        <v>1</v>
      </c>
    </row>
    <row r="474" spans="1:12" s="377" customFormat="1" ht="15.6" x14ac:dyDescent="0.3">
      <c r="A474" s="431" t="s">
        <v>215</v>
      </c>
      <c r="B474" s="426" t="s">
        <v>188</v>
      </c>
      <c r="C474" s="428">
        <v>99</v>
      </c>
      <c r="D474" s="428"/>
      <c r="E474" s="428"/>
      <c r="F474" s="428"/>
      <c r="G474" s="428"/>
      <c r="H474" s="426" t="s">
        <v>638</v>
      </c>
      <c r="I474" s="427">
        <v>17696.96</v>
      </c>
      <c r="J474" s="427">
        <v>17696.96</v>
      </c>
      <c r="K474" s="427">
        <v>17519.990000000002</v>
      </c>
      <c r="L474" s="433">
        <v>2</v>
      </c>
    </row>
    <row r="475" spans="1:12" s="377" customFormat="1" ht="15.6" x14ac:dyDescent="0.3">
      <c r="A475" s="431" t="s">
        <v>215</v>
      </c>
      <c r="B475" s="426" t="s">
        <v>188</v>
      </c>
      <c r="C475" s="428">
        <v>99.1</v>
      </c>
      <c r="D475" s="428"/>
      <c r="E475" s="428"/>
      <c r="F475" s="428"/>
      <c r="G475" s="428"/>
      <c r="H475" s="426" t="s">
        <v>638</v>
      </c>
      <c r="I475" s="427">
        <v>10900.61</v>
      </c>
      <c r="J475" s="427">
        <v>10900.61</v>
      </c>
      <c r="K475" s="427">
        <v>10802.51</v>
      </c>
      <c r="L475" s="433">
        <v>2</v>
      </c>
    </row>
    <row r="476" spans="1:12" s="377" customFormat="1" ht="15.6" x14ac:dyDescent="0.3">
      <c r="A476" s="431" t="s">
        <v>215</v>
      </c>
      <c r="B476" s="426" t="s">
        <v>188</v>
      </c>
      <c r="C476" s="428">
        <v>99.3</v>
      </c>
      <c r="D476" s="428"/>
      <c r="E476" s="428"/>
      <c r="F476" s="428"/>
      <c r="G476" s="428"/>
      <c r="H476" s="426" t="s">
        <v>638</v>
      </c>
      <c r="I476" s="427">
        <v>8668.56</v>
      </c>
      <c r="J476" s="427">
        <v>8668.56</v>
      </c>
      <c r="K476" s="427">
        <v>8607.8799999999992</v>
      </c>
      <c r="L476" s="433">
        <v>2</v>
      </c>
    </row>
    <row r="477" spans="1:12" s="377" customFormat="1" ht="15.6" x14ac:dyDescent="0.3">
      <c r="A477" s="431" t="s">
        <v>215</v>
      </c>
      <c r="B477" s="426" t="s">
        <v>188</v>
      </c>
      <c r="C477" s="428">
        <v>99.65</v>
      </c>
      <c r="D477" s="428"/>
      <c r="E477" s="428"/>
      <c r="F477" s="428"/>
      <c r="G477" s="428"/>
      <c r="H477" s="426" t="s">
        <v>638</v>
      </c>
      <c r="I477" s="427">
        <v>24622.73</v>
      </c>
      <c r="J477" s="427">
        <v>24622.73</v>
      </c>
      <c r="K477" s="427">
        <v>24536.55</v>
      </c>
      <c r="L477" s="433">
        <v>1</v>
      </c>
    </row>
    <row r="478" spans="1:12" s="377" customFormat="1" ht="15.6" x14ac:dyDescent="0.3">
      <c r="A478" s="431" t="s">
        <v>215</v>
      </c>
      <c r="B478" s="426" t="s">
        <v>188</v>
      </c>
      <c r="C478" s="428">
        <v>99.68</v>
      </c>
      <c r="D478" s="428"/>
      <c r="E478" s="428"/>
      <c r="F478" s="428"/>
      <c r="G478" s="428"/>
      <c r="H478" s="426" t="s">
        <v>638</v>
      </c>
      <c r="I478" s="427">
        <v>94476.05</v>
      </c>
      <c r="J478" s="427">
        <v>94476.05</v>
      </c>
      <c r="K478" s="427">
        <v>94173.73</v>
      </c>
      <c r="L478" s="433">
        <v>1</v>
      </c>
    </row>
    <row r="479" spans="1:12" s="377" customFormat="1" ht="15.6" x14ac:dyDescent="0.3">
      <c r="A479" s="431" t="s">
        <v>215</v>
      </c>
      <c r="B479" s="426" t="s">
        <v>188</v>
      </c>
      <c r="C479" s="428">
        <v>99.7</v>
      </c>
      <c r="D479" s="428"/>
      <c r="E479" s="428"/>
      <c r="F479" s="428"/>
      <c r="G479" s="428"/>
      <c r="H479" s="426" t="s">
        <v>638</v>
      </c>
      <c r="I479" s="427">
        <v>2365693.56</v>
      </c>
      <c r="J479" s="427">
        <v>2365693.56</v>
      </c>
      <c r="K479" s="427">
        <v>2358596.4700000002</v>
      </c>
      <c r="L479" s="433">
        <v>5</v>
      </c>
    </row>
    <row r="480" spans="1:12" s="377" customFormat="1" ht="15.6" x14ac:dyDescent="0.3">
      <c r="A480" s="431" t="s">
        <v>215</v>
      </c>
      <c r="B480" s="426" t="s">
        <v>188</v>
      </c>
      <c r="C480" s="428">
        <v>99.71</v>
      </c>
      <c r="D480" s="428"/>
      <c r="E480" s="428"/>
      <c r="F480" s="428"/>
      <c r="G480" s="428"/>
      <c r="H480" s="426" t="s">
        <v>638</v>
      </c>
      <c r="I480" s="427">
        <v>2750682.74</v>
      </c>
      <c r="J480" s="427">
        <v>2750682.74</v>
      </c>
      <c r="K480" s="427">
        <v>2742705.76</v>
      </c>
      <c r="L480" s="433">
        <v>1</v>
      </c>
    </row>
    <row r="481" spans="1:12" s="377" customFormat="1" ht="15.6" x14ac:dyDescent="0.3">
      <c r="A481" s="431" t="s">
        <v>215</v>
      </c>
      <c r="B481" s="426" t="s">
        <v>188</v>
      </c>
      <c r="C481" s="428">
        <v>99.72</v>
      </c>
      <c r="D481" s="428"/>
      <c r="E481" s="428"/>
      <c r="F481" s="428"/>
      <c r="G481" s="428"/>
      <c r="H481" s="426" t="s">
        <v>638</v>
      </c>
      <c r="I481" s="427">
        <v>73425.59</v>
      </c>
      <c r="J481" s="427">
        <v>73425.59</v>
      </c>
      <c r="K481" s="427">
        <v>73220</v>
      </c>
      <c r="L481" s="433">
        <v>1</v>
      </c>
    </row>
    <row r="482" spans="1:12" s="377" customFormat="1" ht="15.6" x14ac:dyDescent="0.3">
      <c r="A482" s="431" t="s">
        <v>215</v>
      </c>
      <c r="B482" s="426" t="s">
        <v>188</v>
      </c>
      <c r="C482" s="428">
        <v>99.76</v>
      </c>
      <c r="D482" s="428"/>
      <c r="E482" s="428"/>
      <c r="F482" s="428"/>
      <c r="G482" s="428"/>
      <c r="H482" s="426" t="s">
        <v>638</v>
      </c>
      <c r="I482" s="427">
        <v>167697.09</v>
      </c>
      <c r="J482" s="427">
        <v>167697.09</v>
      </c>
      <c r="K482" s="427">
        <v>167294.62</v>
      </c>
      <c r="L482" s="433">
        <v>1</v>
      </c>
    </row>
    <row r="483" spans="1:12" s="377" customFormat="1" ht="15.6" x14ac:dyDescent="0.3">
      <c r="A483" s="430" t="s">
        <v>194</v>
      </c>
      <c r="B483" s="424" t="s">
        <v>194</v>
      </c>
      <c r="C483" s="429" t="s">
        <v>194</v>
      </c>
      <c r="D483" s="429" t="s">
        <v>194</v>
      </c>
      <c r="E483" s="429" t="s">
        <v>194</v>
      </c>
      <c r="F483" s="429" t="s">
        <v>194</v>
      </c>
      <c r="G483" s="429" t="s">
        <v>194</v>
      </c>
      <c r="H483" s="424" t="s">
        <v>194</v>
      </c>
      <c r="I483" s="425">
        <f>SUM(I473:I482)</f>
        <v>5515760.8499999996</v>
      </c>
      <c r="J483" s="425">
        <f t="shared" ref="J483:K483" si="10">SUM(J473:J482)</f>
        <v>5515760.8499999996</v>
      </c>
      <c r="K483" s="425">
        <f t="shared" si="10"/>
        <v>5499329.8099999996</v>
      </c>
      <c r="L483" s="432">
        <f>SUM(L473:L482)</f>
        <v>17</v>
      </c>
    </row>
    <row r="484" spans="1:12" s="377" customFormat="1" ht="15.6" x14ac:dyDescent="0.3">
      <c r="A484" s="430" t="s">
        <v>244</v>
      </c>
      <c r="B484" s="424"/>
      <c r="C484" s="429"/>
      <c r="D484" s="429"/>
      <c r="E484" s="429"/>
      <c r="F484" s="429"/>
      <c r="G484" s="429"/>
      <c r="H484" s="424"/>
      <c r="I484" s="425"/>
      <c r="J484" s="425"/>
      <c r="K484" s="425"/>
      <c r="L484" s="432"/>
    </row>
    <row r="485" spans="1:12" s="377" customFormat="1" ht="15.6" x14ac:dyDescent="0.3">
      <c r="A485" s="431" t="s">
        <v>195</v>
      </c>
      <c r="B485" s="426" t="s">
        <v>188</v>
      </c>
      <c r="C485" s="428">
        <v>99.147300000000001</v>
      </c>
      <c r="D485" s="428"/>
      <c r="E485" s="428" t="s">
        <v>210</v>
      </c>
      <c r="F485" s="428">
        <v>3.44</v>
      </c>
      <c r="G485" s="428">
        <v>3.4846309694081001</v>
      </c>
      <c r="H485" s="426" t="s">
        <v>189</v>
      </c>
      <c r="I485" s="427">
        <v>102500000</v>
      </c>
      <c r="J485" s="427">
        <v>102500000</v>
      </c>
      <c r="K485" s="427">
        <v>101626016.26000001</v>
      </c>
      <c r="L485" s="433">
        <v>3</v>
      </c>
    </row>
    <row r="486" spans="1:12" s="377" customFormat="1" ht="15.6" x14ac:dyDescent="0.3">
      <c r="A486" s="431" t="s">
        <v>195</v>
      </c>
      <c r="B486" s="426" t="s">
        <v>188</v>
      </c>
      <c r="C486" s="428">
        <v>99.326800000000006</v>
      </c>
      <c r="D486" s="428"/>
      <c r="E486" s="428" t="s">
        <v>639</v>
      </c>
      <c r="F486" s="428">
        <v>4</v>
      </c>
      <c r="G486" s="428">
        <v>4.0670330270177999</v>
      </c>
      <c r="H486" s="426" t="s">
        <v>189</v>
      </c>
      <c r="I486" s="427">
        <v>32500000</v>
      </c>
      <c r="J486" s="427">
        <v>32500000</v>
      </c>
      <c r="K486" s="427">
        <v>32281205.16</v>
      </c>
      <c r="L486" s="433">
        <v>1</v>
      </c>
    </row>
    <row r="487" spans="1:12" s="377" customFormat="1" ht="15.6" x14ac:dyDescent="0.3">
      <c r="A487" s="431" t="s">
        <v>195</v>
      </c>
      <c r="B487" s="426" t="s">
        <v>188</v>
      </c>
      <c r="C487" s="428">
        <v>99.75</v>
      </c>
      <c r="D487" s="428"/>
      <c r="E487" s="428" t="s">
        <v>203</v>
      </c>
      <c r="F487" s="428">
        <v>2.91</v>
      </c>
      <c r="G487" s="428">
        <v>2.9490068907482998</v>
      </c>
      <c r="H487" s="426" t="s">
        <v>189</v>
      </c>
      <c r="I487" s="427">
        <v>5000000</v>
      </c>
      <c r="J487" s="427">
        <v>5000000</v>
      </c>
      <c r="K487" s="427">
        <v>4987502.1500000004</v>
      </c>
      <c r="L487" s="433">
        <v>1</v>
      </c>
    </row>
    <row r="488" spans="1:12" s="377" customFormat="1" ht="15.6" x14ac:dyDescent="0.3">
      <c r="A488" s="430" t="s">
        <v>194</v>
      </c>
      <c r="B488" s="424" t="s">
        <v>194</v>
      </c>
      <c r="C488" s="429" t="s">
        <v>194</v>
      </c>
      <c r="D488" s="429" t="s">
        <v>194</v>
      </c>
      <c r="E488" s="429" t="s">
        <v>194</v>
      </c>
      <c r="F488" s="429" t="s">
        <v>194</v>
      </c>
      <c r="G488" s="429" t="s">
        <v>194</v>
      </c>
      <c r="H488" s="424" t="s">
        <v>194</v>
      </c>
      <c r="I488" s="425">
        <f>SUM(I485:I487)</f>
        <v>140000000</v>
      </c>
      <c r="J488" s="425">
        <f t="shared" ref="J488:K488" si="11">SUM(J485:J487)</f>
        <v>140000000</v>
      </c>
      <c r="K488" s="425">
        <f t="shared" si="11"/>
        <v>138894723.56999999</v>
      </c>
      <c r="L488" s="432">
        <f>SUM(L485:L487)</f>
        <v>5</v>
      </c>
    </row>
    <row r="489" spans="1:12" s="377" customFormat="1" ht="15.6" x14ac:dyDescent="0.3">
      <c r="A489" s="430" t="s">
        <v>130</v>
      </c>
      <c r="B489" s="424"/>
      <c r="C489" s="429"/>
      <c r="D489" s="429"/>
      <c r="E489" s="429"/>
      <c r="F489" s="429"/>
      <c r="G489" s="429"/>
      <c r="H489" s="424"/>
      <c r="I489" s="425"/>
      <c r="J489" s="425"/>
      <c r="K489" s="425"/>
      <c r="L489" s="432"/>
    </row>
    <row r="490" spans="1:12" s="377" customFormat="1" ht="15.6" x14ac:dyDescent="0.3">
      <c r="A490" s="431" t="s">
        <v>640</v>
      </c>
      <c r="B490" s="426" t="s">
        <v>188</v>
      </c>
      <c r="C490" s="428">
        <v>99.994500000000002</v>
      </c>
      <c r="D490" s="428">
        <v>9</v>
      </c>
      <c r="E490" s="428" t="s">
        <v>395</v>
      </c>
      <c r="F490" s="428">
        <v>9</v>
      </c>
      <c r="G490" s="428">
        <v>9.3083318789062002</v>
      </c>
      <c r="H490" s="426" t="s">
        <v>196</v>
      </c>
      <c r="I490" s="427">
        <v>50000</v>
      </c>
      <c r="J490" s="427">
        <v>50000</v>
      </c>
      <c r="K490" s="427">
        <v>49997.26</v>
      </c>
      <c r="L490" s="433">
        <v>1</v>
      </c>
    </row>
    <row r="491" spans="1:12" s="377" customFormat="1" ht="15.6" x14ac:dyDescent="0.3">
      <c r="A491" s="431" t="s">
        <v>640</v>
      </c>
      <c r="B491" s="426" t="s">
        <v>188</v>
      </c>
      <c r="C491" s="428">
        <v>99.996499999999997</v>
      </c>
      <c r="D491" s="428">
        <v>9</v>
      </c>
      <c r="E491" s="428" t="s">
        <v>641</v>
      </c>
      <c r="F491" s="428">
        <v>9</v>
      </c>
      <c r="G491" s="428">
        <v>9.3083318789062002</v>
      </c>
      <c r="H491" s="426" t="s">
        <v>196</v>
      </c>
      <c r="I491" s="427">
        <v>100000</v>
      </c>
      <c r="J491" s="427">
        <v>100000</v>
      </c>
      <c r="K491" s="427">
        <v>99996.51</v>
      </c>
      <c r="L491" s="433">
        <v>1</v>
      </c>
    </row>
    <row r="492" spans="1:12" s="377" customFormat="1" ht="15.6" x14ac:dyDescent="0.3">
      <c r="A492" s="431" t="s">
        <v>640</v>
      </c>
      <c r="B492" s="426" t="s">
        <v>188</v>
      </c>
      <c r="C492" s="428">
        <v>100</v>
      </c>
      <c r="D492" s="428">
        <v>9.5</v>
      </c>
      <c r="E492" s="428" t="s">
        <v>260</v>
      </c>
      <c r="F492" s="428">
        <v>9.5</v>
      </c>
      <c r="G492" s="428">
        <v>9.8438279104003001</v>
      </c>
      <c r="H492" s="426" t="s">
        <v>196</v>
      </c>
      <c r="I492" s="427">
        <v>500000</v>
      </c>
      <c r="J492" s="427">
        <v>500000</v>
      </c>
      <c r="K492" s="427">
        <v>500000</v>
      </c>
      <c r="L492" s="433">
        <v>1</v>
      </c>
    </row>
    <row r="493" spans="1:12" s="377" customFormat="1" ht="15.6" x14ac:dyDescent="0.3">
      <c r="A493" s="431" t="s">
        <v>236</v>
      </c>
      <c r="B493" s="426" t="s">
        <v>188</v>
      </c>
      <c r="C493" s="428">
        <v>98.648600000000002</v>
      </c>
      <c r="D493" s="428">
        <v>8.25</v>
      </c>
      <c r="E493" s="428" t="s">
        <v>332</v>
      </c>
      <c r="F493" s="428">
        <v>9</v>
      </c>
      <c r="G493" s="428">
        <v>9.3083318789062002</v>
      </c>
      <c r="H493" s="426" t="s">
        <v>196</v>
      </c>
      <c r="I493" s="427">
        <v>99411</v>
      </c>
      <c r="J493" s="427">
        <v>99411</v>
      </c>
      <c r="K493" s="427">
        <v>98067.54</v>
      </c>
      <c r="L493" s="433">
        <v>2</v>
      </c>
    </row>
    <row r="494" spans="1:12" s="377" customFormat="1" ht="15.6" x14ac:dyDescent="0.3">
      <c r="A494" s="431" t="s">
        <v>236</v>
      </c>
      <c r="B494" s="426" t="s">
        <v>188</v>
      </c>
      <c r="C494" s="428">
        <v>99.549099999999996</v>
      </c>
      <c r="D494" s="428">
        <v>8.25</v>
      </c>
      <c r="E494" s="428" t="s">
        <v>642</v>
      </c>
      <c r="F494" s="428">
        <v>8.5</v>
      </c>
      <c r="G494" s="428">
        <v>8.7747961721190997</v>
      </c>
      <c r="H494" s="426" t="s">
        <v>196</v>
      </c>
      <c r="I494" s="427">
        <v>2000000</v>
      </c>
      <c r="J494" s="427">
        <v>2000000</v>
      </c>
      <c r="K494" s="427">
        <v>1990981.88</v>
      </c>
      <c r="L494" s="433">
        <v>1</v>
      </c>
    </row>
    <row r="495" spans="1:12" s="377" customFormat="1" ht="15.6" x14ac:dyDescent="0.3">
      <c r="A495" s="431" t="s">
        <v>236</v>
      </c>
      <c r="B495" s="426" t="s">
        <v>188</v>
      </c>
      <c r="C495" s="428">
        <v>99.998900000000006</v>
      </c>
      <c r="D495" s="428">
        <v>8.25</v>
      </c>
      <c r="E495" s="428" t="s">
        <v>332</v>
      </c>
      <c r="F495" s="428">
        <v>8.25</v>
      </c>
      <c r="G495" s="428">
        <v>8.5087619433745001</v>
      </c>
      <c r="H495" s="426" t="s">
        <v>196</v>
      </c>
      <c r="I495" s="427">
        <v>400000</v>
      </c>
      <c r="J495" s="427">
        <v>400000</v>
      </c>
      <c r="K495" s="427">
        <v>399995.59</v>
      </c>
      <c r="L495" s="433">
        <v>1</v>
      </c>
    </row>
    <row r="496" spans="1:12" s="377" customFormat="1" ht="15.6" x14ac:dyDescent="0.3">
      <c r="A496" s="431" t="s">
        <v>406</v>
      </c>
      <c r="B496" s="426" t="s">
        <v>188</v>
      </c>
      <c r="C496" s="428">
        <v>98.06</v>
      </c>
      <c r="D496" s="428">
        <v>9</v>
      </c>
      <c r="E496" s="428" t="s">
        <v>643</v>
      </c>
      <c r="F496" s="428">
        <v>10.25</v>
      </c>
      <c r="G496" s="428">
        <v>10.650758059097299</v>
      </c>
      <c r="H496" s="426" t="s">
        <v>196</v>
      </c>
      <c r="I496" s="427">
        <v>28095.48</v>
      </c>
      <c r="J496" s="427">
        <v>47259</v>
      </c>
      <c r="K496" s="427">
        <v>27550.41</v>
      </c>
      <c r="L496" s="433">
        <v>1</v>
      </c>
    </row>
    <row r="497" spans="1:12" s="377" customFormat="1" ht="15.6" x14ac:dyDescent="0.3">
      <c r="A497" s="431" t="s">
        <v>406</v>
      </c>
      <c r="B497" s="426" t="s">
        <v>188</v>
      </c>
      <c r="C497" s="428">
        <v>98.063100000000006</v>
      </c>
      <c r="D497" s="428">
        <v>9</v>
      </c>
      <c r="E497" s="428" t="s">
        <v>644</v>
      </c>
      <c r="F497" s="428">
        <v>10.25</v>
      </c>
      <c r="G497" s="428">
        <v>10.650758059097299</v>
      </c>
      <c r="H497" s="426" t="s">
        <v>196</v>
      </c>
      <c r="I497" s="427">
        <v>17533.59</v>
      </c>
      <c r="J497" s="427">
        <v>29493</v>
      </c>
      <c r="K497" s="427">
        <v>17193.990000000002</v>
      </c>
      <c r="L497" s="433">
        <v>1</v>
      </c>
    </row>
    <row r="498" spans="1:12" s="377" customFormat="1" ht="15.6" x14ac:dyDescent="0.3">
      <c r="A498" s="431" t="s">
        <v>645</v>
      </c>
      <c r="B498" s="426" t="s">
        <v>188</v>
      </c>
      <c r="C498" s="428">
        <v>99.995699999999999</v>
      </c>
      <c r="D498" s="428">
        <v>7.5</v>
      </c>
      <c r="E498" s="428" t="s">
        <v>352</v>
      </c>
      <c r="F498" s="428">
        <v>7.5</v>
      </c>
      <c r="G498" s="428">
        <v>7.6406250000000204</v>
      </c>
      <c r="H498" s="426" t="s">
        <v>196</v>
      </c>
      <c r="I498" s="427">
        <v>1230000</v>
      </c>
      <c r="J498" s="427">
        <v>1405714.28</v>
      </c>
      <c r="K498" s="427">
        <v>1229947.45</v>
      </c>
      <c r="L498" s="433">
        <v>1</v>
      </c>
    </row>
    <row r="499" spans="1:12" s="377" customFormat="1" ht="15.6" x14ac:dyDescent="0.3">
      <c r="A499" s="431" t="s">
        <v>274</v>
      </c>
      <c r="B499" s="426" t="s">
        <v>188</v>
      </c>
      <c r="C499" s="428">
        <v>100.5438</v>
      </c>
      <c r="D499" s="428">
        <v>7.25</v>
      </c>
      <c r="E499" s="428" t="s">
        <v>646</v>
      </c>
      <c r="F499" s="428">
        <v>7</v>
      </c>
      <c r="G499" s="428">
        <v>7.1224999999999001</v>
      </c>
      <c r="H499" s="426" t="s">
        <v>196</v>
      </c>
      <c r="I499" s="427">
        <v>100000</v>
      </c>
      <c r="J499" s="427">
        <v>100000</v>
      </c>
      <c r="K499" s="427">
        <v>100543.83</v>
      </c>
      <c r="L499" s="433">
        <v>1</v>
      </c>
    </row>
    <row r="500" spans="1:12" s="377" customFormat="1" ht="15.6" x14ac:dyDescent="0.3">
      <c r="A500" s="431" t="s">
        <v>647</v>
      </c>
      <c r="B500" s="426" t="s">
        <v>188</v>
      </c>
      <c r="C500" s="428">
        <v>99.999300000000005</v>
      </c>
      <c r="D500" s="428">
        <v>7.15</v>
      </c>
      <c r="E500" s="428" t="s">
        <v>379</v>
      </c>
      <c r="F500" s="428">
        <v>7.15</v>
      </c>
      <c r="G500" s="428">
        <v>7.3440041207422002</v>
      </c>
      <c r="H500" s="426" t="s">
        <v>196</v>
      </c>
      <c r="I500" s="427">
        <v>1000000</v>
      </c>
      <c r="J500" s="427">
        <v>1000000</v>
      </c>
      <c r="K500" s="427">
        <v>999993.29</v>
      </c>
      <c r="L500" s="433">
        <v>1</v>
      </c>
    </row>
    <row r="501" spans="1:12" s="377" customFormat="1" ht="15.6" x14ac:dyDescent="0.3">
      <c r="A501" s="431" t="s">
        <v>333</v>
      </c>
      <c r="B501" s="426" t="s">
        <v>188</v>
      </c>
      <c r="C501" s="428">
        <v>99.995900000000006</v>
      </c>
      <c r="D501" s="428">
        <v>9.5</v>
      </c>
      <c r="E501" s="428" t="s">
        <v>648</v>
      </c>
      <c r="F501" s="428">
        <v>9.5</v>
      </c>
      <c r="G501" s="428">
        <v>9.8438279104003001</v>
      </c>
      <c r="H501" s="426" t="s">
        <v>196</v>
      </c>
      <c r="I501" s="427">
        <v>36543</v>
      </c>
      <c r="J501" s="427">
        <v>36543</v>
      </c>
      <c r="K501" s="427">
        <v>36541.519999999997</v>
      </c>
      <c r="L501" s="433">
        <v>2</v>
      </c>
    </row>
    <row r="502" spans="1:12" s="377" customFormat="1" ht="15.6" x14ac:dyDescent="0.3">
      <c r="A502" s="431" t="s">
        <v>333</v>
      </c>
      <c r="B502" s="426" t="s">
        <v>188</v>
      </c>
      <c r="C502" s="428">
        <v>102</v>
      </c>
      <c r="D502" s="428">
        <v>9.5</v>
      </c>
      <c r="E502" s="428" t="s">
        <v>649</v>
      </c>
      <c r="F502" s="428">
        <v>8.0954111582331993</v>
      </c>
      <c r="G502" s="428">
        <v>8.3445026064261008</v>
      </c>
      <c r="H502" s="426" t="s">
        <v>196</v>
      </c>
      <c r="I502" s="427">
        <v>200000</v>
      </c>
      <c r="J502" s="427">
        <v>200000</v>
      </c>
      <c r="K502" s="427">
        <v>204000</v>
      </c>
      <c r="L502" s="433">
        <v>1</v>
      </c>
    </row>
    <row r="503" spans="1:12" s="377" customFormat="1" ht="15.6" x14ac:dyDescent="0.3">
      <c r="A503" s="431" t="s">
        <v>410</v>
      </c>
      <c r="B503" s="426" t="s">
        <v>188</v>
      </c>
      <c r="C503" s="428">
        <v>99.995099999999994</v>
      </c>
      <c r="D503" s="428">
        <v>9.25</v>
      </c>
      <c r="E503" s="428" t="s">
        <v>255</v>
      </c>
      <c r="F503" s="428">
        <v>9.25</v>
      </c>
      <c r="G503" s="428">
        <v>9.5758345544586003</v>
      </c>
      <c r="H503" s="426" t="s">
        <v>196</v>
      </c>
      <c r="I503" s="427">
        <v>107226</v>
      </c>
      <c r="J503" s="427">
        <v>107226</v>
      </c>
      <c r="K503" s="427">
        <v>107220.78</v>
      </c>
      <c r="L503" s="433">
        <v>2</v>
      </c>
    </row>
    <row r="504" spans="1:12" s="377" customFormat="1" ht="15.6" x14ac:dyDescent="0.3">
      <c r="A504" s="431" t="s">
        <v>410</v>
      </c>
      <c r="B504" s="426" t="s">
        <v>188</v>
      </c>
      <c r="C504" s="428">
        <v>99.995400000000004</v>
      </c>
      <c r="D504" s="428">
        <v>9.5</v>
      </c>
      <c r="E504" s="428" t="s">
        <v>650</v>
      </c>
      <c r="F504" s="428">
        <v>9.5</v>
      </c>
      <c r="G504" s="428">
        <v>9.8438279104003001</v>
      </c>
      <c r="H504" s="426" t="s">
        <v>196</v>
      </c>
      <c r="I504" s="427">
        <v>99121</v>
      </c>
      <c r="J504" s="427">
        <v>99121</v>
      </c>
      <c r="K504" s="427">
        <v>99116.41</v>
      </c>
      <c r="L504" s="433">
        <v>1</v>
      </c>
    </row>
    <row r="505" spans="1:12" s="377" customFormat="1" ht="15.6" x14ac:dyDescent="0.3">
      <c r="A505" s="431" t="s">
        <v>410</v>
      </c>
      <c r="B505" s="426" t="s">
        <v>188</v>
      </c>
      <c r="C505" s="428">
        <v>99.995599999999996</v>
      </c>
      <c r="D505" s="428">
        <v>9.5</v>
      </c>
      <c r="E505" s="428" t="s">
        <v>651</v>
      </c>
      <c r="F505" s="428">
        <v>9.5</v>
      </c>
      <c r="G505" s="428">
        <v>9.8438279104003001</v>
      </c>
      <c r="H505" s="426" t="s">
        <v>196</v>
      </c>
      <c r="I505" s="427">
        <v>200000</v>
      </c>
      <c r="J505" s="427">
        <v>200000</v>
      </c>
      <c r="K505" s="427">
        <v>199991.1</v>
      </c>
      <c r="L505" s="433">
        <v>1</v>
      </c>
    </row>
    <row r="506" spans="1:12" s="377" customFormat="1" ht="15.6" x14ac:dyDescent="0.3">
      <c r="A506" s="431" t="s">
        <v>410</v>
      </c>
      <c r="B506" s="426" t="s">
        <v>188</v>
      </c>
      <c r="C506" s="428">
        <v>99.996499999999997</v>
      </c>
      <c r="D506" s="428">
        <v>9.25</v>
      </c>
      <c r="E506" s="428" t="s">
        <v>261</v>
      </c>
      <c r="F506" s="428">
        <v>9.25</v>
      </c>
      <c r="G506" s="428">
        <v>9.5758345544586003</v>
      </c>
      <c r="H506" s="426" t="s">
        <v>196</v>
      </c>
      <c r="I506" s="427">
        <v>20000</v>
      </c>
      <c r="J506" s="427">
        <v>20000</v>
      </c>
      <c r="K506" s="427">
        <v>19999.310000000001</v>
      </c>
      <c r="L506" s="433">
        <v>1</v>
      </c>
    </row>
    <row r="507" spans="1:12" s="377" customFormat="1" ht="15.6" x14ac:dyDescent="0.3">
      <c r="A507" s="431" t="s">
        <v>410</v>
      </c>
      <c r="B507" s="426" t="s">
        <v>188</v>
      </c>
      <c r="C507" s="428">
        <v>99.998000000000005</v>
      </c>
      <c r="D507" s="428">
        <v>9.5</v>
      </c>
      <c r="E507" s="428" t="s">
        <v>291</v>
      </c>
      <c r="F507" s="428">
        <v>9.5</v>
      </c>
      <c r="G507" s="428">
        <v>9.8438279104003001</v>
      </c>
      <c r="H507" s="426" t="s">
        <v>196</v>
      </c>
      <c r="I507" s="427">
        <v>1000000</v>
      </c>
      <c r="J507" s="427">
        <v>1000000</v>
      </c>
      <c r="K507" s="427">
        <v>999980.07</v>
      </c>
      <c r="L507" s="433">
        <v>1</v>
      </c>
    </row>
    <row r="508" spans="1:12" s="377" customFormat="1" ht="15.6" x14ac:dyDescent="0.3">
      <c r="A508" s="431" t="s">
        <v>410</v>
      </c>
      <c r="B508" s="426" t="s">
        <v>188</v>
      </c>
      <c r="C508" s="428">
        <v>99.9983</v>
      </c>
      <c r="D508" s="428">
        <v>9.5</v>
      </c>
      <c r="E508" s="428" t="s">
        <v>335</v>
      </c>
      <c r="F508" s="428">
        <v>9.5</v>
      </c>
      <c r="G508" s="428">
        <v>9.8438279104003001</v>
      </c>
      <c r="H508" s="426" t="s">
        <v>196</v>
      </c>
      <c r="I508" s="427">
        <v>665000</v>
      </c>
      <c r="J508" s="427">
        <v>665000</v>
      </c>
      <c r="K508" s="427">
        <v>664988.51</v>
      </c>
      <c r="L508" s="433">
        <v>2</v>
      </c>
    </row>
    <row r="509" spans="1:12" s="377" customFormat="1" ht="15.6" x14ac:dyDescent="0.3">
      <c r="A509" s="431" t="s">
        <v>216</v>
      </c>
      <c r="B509" s="426" t="s">
        <v>188</v>
      </c>
      <c r="C509" s="428">
        <v>91.506399999999999</v>
      </c>
      <c r="D509" s="428">
        <v>8</v>
      </c>
      <c r="E509" s="428" t="s">
        <v>652</v>
      </c>
      <c r="F509" s="428">
        <v>13.375</v>
      </c>
      <c r="G509" s="428">
        <v>14.0609189891825</v>
      </c>
      <c r="H509" s="426" t="s">
        <v>196</v>
      </c>
      <c r="I509" s="427">
        <v>74896.95</v>
      </c>
      <c r="J509" s="427">
        <v>118134</v>
      </c>
      <c r="K509" s="427">
        <v>68535.490000000005</v>
      </c>
      <c r="L509" s="433">
        <v>1</v>
      </c>
    </row>
    <row r="510" spans="1:12" s="377" customFormat="1" ht="15.6" x14ac:dyDescent="0.3">
      <c r="A510" s="431" t="s">
        <v>216</v>
      </c>
      <c r="B510" s="426" t="s">
        <v>188</v>
      </c>
      <c r="C510" s="428">
        <v>96.084299999999999</v>
      </c>
      <c r="D510" s="428">
        <v>8</v>
      </c>
      <c r="E510" s="428" t="s">
        <v>653</v>
      </c>
      <c r="F510" s="428">
        <v>10.25</v>
      </c>
      <c r="G510" s="428">
        <v>10.650758059097299</v>
      </c>
      <c r="H510" s="426" t="s">
        <v>196</v>
      </c>
      <c r="I510" s="427">
        <v>3294.72</v>
      </c>
      <c r="J510" s="427">
        <v>5542</v>
      </c>
      <c r="K510" s="427">
        <v>3165.71</v>
      </c>
      <c r="L510" s="433">
        <v>2</v>
      </c>
    </row>
    <row r="511" spans="1:12" s="377" customFormat="1" ht="15.6" x14ac:dyDescent="0.3">
      <c r="A511" s="431" t="s">
        <v>216</v>
      </c>
      <c r="B511" s="426" t="s">
        <v>188</v>
      </c>
      <c r="C511" s="428">
        <v>96.9559</v>
      </c>
      <c r="D511" s="428">
        <v>9</v>
      </c>
      <c r="E511" s="428" t="s">
        <v>537</v>
      </c>
      <c r="F511" s="428">
        <v>11.5</v>
      </c>
      <c r="G511" s="428">
        <v>12.0055112893066</v>
      </c>
      <c r="H511" s="426" t="s">
        <v>196</v>
      </c>
      <c r="I511" s="427">
        <v>19014.02</v>
      </c>
      <c r="J511" s="427">
        <v>22815</v>
      </c>
      <c r="K511" s="427">
        <v>18435.21</v>
      </c>
      <c r="L511" s="433">
        <v>4</v>
      </c>
    </row>
    <row r="512" spans="1:12" s="377" customFormat="1" ht="15.6" x14ac:dyDescent="0.3">
      <c r="A512" s="431" t="s">
        <v>216</v>
      </c>
      <c r="B512" s="426" t="s">
        <v>188</v>
      </c>
      <c r="C512" s="428">
        <v>97.854600000000005</v>
      </c>
      <c r="D512" s="428">
        <v>9</v>
      </c>
      <c r="E512" s="428" t="s">
        <v>654</v>
      </c>
      <c r="F512" s="428">
        <v>10.25</v>
      </c>
      <c r="G512" s="428">
        <v>10.650758059097299</v>
      </c>
      <c r="H512" s="426" t="s">
        <v>196</v>
      </c>
      <c r="I512" s="427">
        <v>1768</v>
      </c>
      <c r="J512" s="427">
        <v>1768</v>
      </c>
      <c r="K512" s="427">
        <v>1730.07</v>
      </c>
      <c r="L512" s="433">
        <v>1</v>
      </c>
    </row>
    <row r="513" spans="1:12" s="377" customFormat="1" ht="15.6" x14ac:dyDescent="0.3">
      <c r="A513" s="431" t="s">
        <v>216</v>
      </c>
      <c r="B513" s="426" t="s">
        <v>188</v>
      </c>
      <c r="C513" s="428">
        <v>98.751599999999996</v>
      </c>
      <c r="D513" s="428">
        <v>9</v>
      </c>
      <c r="E513" s="428" t="s">
        <v>507</v>
      </c>
      <c r="F513" s="428">
        <v>10</v>
      </c>
      <c r="G513" s="428">
        <v>10.381289062499899</v>
      </c>
      <c r="H513" s="426" t="s">
        <v>196</v>
      </c>
      <c r="I513" s="427">
        <v>910.07</v>
      </c>
      <c r="J513" s="427">
        <v>1092</v>
      </c>
      <c r="K513" s="427">
        <v>898.71</v>
      </c>
      <c r="L513" s="433">
        <v>1</v>
      </c>
    </row>
    <row r="514" spans="1:12" s="377" customFormat="1" ht="15.6" x14ac:dyDescent="0.3">
      <c r="A514" s="431" t="s">
        <v>216</v>
      </c>
      <c r="B514" s="426" t="s">
        <v>188</v>
      </c>
      <c r="C514" s="428">
        <v>98.792699999999996</v>
      </c>
      <c r="D514" s="428">
        <v>9</v>
      </c>
      <c r="E514" s="428" t="s">
        <v>416</v>
      </c>
      <c r="F514" s="428">
        <v>10</v>
      </c>
      <c r="G514" s="428">
        <v>10.381289062499899</v>
      </c>
      <c r="H514" s="426" t="s">
        <v>196</v>
      </c>
      <c r="I514" s="427">
        <v>1236.77</v>
      </c>
      <c r="J514" s="427">
        <v>1484</v>
      </c>
      <c r="K514" s="427">
        <v>1221.83</v>
      </c>
      <c r="L514" s="433">
        <v>1</v>
      </c>
    </row>
    <row r="515" spans="1:12" s="377" customFormat="1" ht="15.6" x14ac:dyDescent="0.3">
      <c r="A515" s="431" t="s">
        <v>216</v>
      </c>
      <c r="B515" s="426" t="s">
        <v>188</v>
      </c>
      <c r="C515" s="428">
        <v>99.353399999999993</v>
      </c>
      <c r="D515" s="428">
        <v>9</v>
      </c>
      <c r="E515" s="428" t="s">
        <v>655</v>
      </c>
      <c r="F515" s="428">
        <v>10</v>
      </c>
      <c r="G515" s="428">
        <v>10.3812890625</v>
      </c>
      <c r="H515" s="426" t="s">
        <v>196</v>
      </c>
      <c r="I515" s="427">
        <v>2144.25</v>
      </c>
      <c r="J515" s="427">
        <v>2859</v>
      </c>
      <c r="K515" s="427">
        <v>2130.39</v>
      </c>
      <c r="L515" s="433">
        <v>1</v>
      </c>
    </row>
    <row r="516" spans="1:12" s="377" customFormat="1" ht="15.6" x14ac:dyDescent="0.3">
      <c r="A516" s="431" t="s">
        <v>216</v>
      </c>
      <c r="B516" s="426" t="s">
        <v>188</v>
      </c>
      <c r="C516" s="428">
        <v>100</v>
      </c>
      <c r="D516" s="428">
        <v>9</v>
      </c>
      <c r="E516" s="428" t="s">
        <v>316</v>
      </c>
      <c r="F516" s="428">
        <v>8.9971403546025002</v>
      </c>
      <c r="G516" s="428">
        <v>9.3052748638459999</v>
      </c>
      <c r="H516" s="426" t="s">
        <v>196</v>
      </c>
      <c r="I516" s="427">
        <v>800000</v>
      </c>
      <c r="J516" s="427">
        <v>800000</v>
      </c>
      <c r="K516" s="427">
        <v>800000</v>
      </c>
      <c r="L516" s="433">
        <v>2</v>
      </c>
    </row>
    <row r="517" spans="1:12" s="377" customFormat="1" ht="15.6" x14ac:dyDescent="0.3">
      <c r="A517" s="431" t="s">
        <v>217</v>
      </c>
      <c r="B517" s="426" t="s">
        <v>188</v>
      </c>
      <c r="C517" s="428">
        <v>97.411799999999999</v>
      </c>
      <c r="D517" s="428">
        <v>9</v>
      </c>
      <c r="E517" s="428" t="s">
        <v>656</v>
      </c>
      <c r="F517" s="428">
        <v>10.25</v>
      </c>
      <c r="G517" s="428">
        <v>10.650758059097299</v>
      </c>
      <c r="H517" s="426" t="s">
        <v>196</v>
      </c>
      <c r="I517" s="427">
        <v>43727</v>
      </c>
      <c r="J517" s="427">
        <v>43727</v>
      </c>
      <c r="K517" s="427">
        <v>42595.26</v>
      </c>
      <c r="L517" s="433">
        <v>2</v>
      </c>
    </row>
    <row r="518" spans="1:12" s="377" customFormat="1" ht="15.6" x14ac:dyDescent="0.3">
      <c r="A518" s="431" t="s">
        <v>217</v>
      </c>
      <c r="B518" s="426" t="s">
        <v>188</v>
      </c>
      <c r="C518" s="428">
        <v>99.994100000000003</v>
      </c>
      <c r="D518" s="428">
        <v>9</v>
      </c>
      <c r="E518" s="428" t="s">
        <v>657</v>
      </c>
      <c r="F518" s="428">
        <v>9</v>
      </c>
      <c r="G518" s="428">
        <v>9.3083318789062002</v>
      </c>
      <c r="H518" s="426" t="s">
        <v>196</v>
      </c>
      <c r="I518" s="427">
        <v>7712.65</v>
      </c>
      <c r="J518" s="427">
        <v>18500</v>
      </c>
      <c r="K518" s="427">
        <v>7712.19</v>
      </c>
      <c r="L518" s="433">
        <v>1</v>
      </c>
    </row>
    <row r="519" spans="1:12" s="377" customFormat="1" ht="15.6" x14ac:dyDescent="0.3">
      <c r="A519" s="431" t="s">
        <v>217</v>
      </c>
      <c r="B519" s="426" t="s">
        <v>188</v>
      </c>
      <c r="C519" s="428">
        <v>99.998699999999999</v>
      </c>
      <c r="D519" s="428">
        <v>9</v>
      </c>
      <c r="E519" s="428" t="s">
        <v>658</v>
      </c>
      <c r="F519" s="428">
        <v>9</v>
      </c>
      <c r="G519" s="428">
        <v>9.3083318789062002</v>
      </c>
      <c r="H519" s="426" t="s">
        <v>196</v>
      </c>
      <c r="I519" s="427">
        <v>1393.61</v>
      </c>
      <c r="J519" s="427">
        <v>2090</v>
      </c>
      <c r="K519" s="427">
        <v>1393.59</v>
      </c>
      <c r="L519" s="433">
        <v>1</v>
      </c>
    </row>
    <row r="520" spans="1:12" s="377" customFormat="1" ht="15.6" x14ac:dyDescent="0.3">
      <c r="A520" s="431" t="s">
        <v>217</v>
      </c>
      <c r="B520" s="426" t="s">
        <v>188</v>
      </c>
      <c r="C520" s="428">
        <v>99.999200000000002</v>
      </c>
      <c r="D520" s="428">
        <v>9</v>
      </c>
      <c r="E520" s="428" t="s">
        <v>348</v>
      </c>
      <c r="F520" s="428">
        <v>9</v>
      </c>
      <c r="G520" s="428">
        <v>9.3083318789062002</v>
      </c>
      <c r="H520" s="426" t="s">
        <v>196</v>
      </c>
      <c r="I520" s="427">
        <v>406.75</v>
      </c>
      <c r="J520" s="427">
        <v>610</v>
      </c>
      <c r="K520" s="427">
        <v>406.74</v>
      </c>
      <c r="L520" s="433">
        <v>1</v>
      </c>
    </row>
    <row r="521" spans="1:12" s="377" customFormat="1" ht="15.6" x14ac:dyDescent="0.3">
      <c r="A521" s="431" t="s">
        <v>217</v>
      </c>
      <c r="B521" s="426" t="s">
        <v>188</v>
      </c>
      <c r="C521" s="428">
        <v>99.999499999999998</v>
      </c>
      <c r="D521" s="428">
        <v>9</v>
      </c>
      <c r="E521" s="428" t="s">
        <v>405</v>
      </c>
      <c r="F521" s="428">
        <v>9</v>
      </c>
      <c r="G521" s="428">
        <v>9.3083318789062002</v>
      </c>
      <c r="H521" s="426" t="s">
        <v>196</v>
      </c>
      <c r="I521" s="427">
        <v>2687.2</v>
      </c>
      <c r="J521" s="427">
        <v>4030</v>
      </c>
      <c r="K521" s="427">
        <v>2687.19</v>
      </c>
      <c r="L521" s="433">
        <v>1</v>
      </c>
    </row>
    <row r="522" spans="1:12" s="377" customFormat="1" ht="15.6" x14ac:dyDescent="0.3">
      <c r="A522" s="431" t="s">
        <v>454</v>
      </c>
      <c r="B522" s="426" t="s">
        <v>188</v>
      </c>
      <c r="C522" s="428">
        <v>99.998199999999997</v>
      </c>
      <c r="D522" s="428">
        <v>8.5</v>
      </c>
      <c r="E522" s="428" t="s">
        <v>291</v>
      </c>
      <c r="F522" s="428">
        <v>8.5</v>
      </c>
      <c r="G522" s="428">
        <v>8.7747961721190997</v>
      </c>
      <c r="H522" s="426" t="s">
        <v>196</v>
      </c>
      <c r="I522" s="427">
        <v>40000</v>
      </c>
      <c r="J522" s="427">
        <v>40000</v>
      </c>
      <c r="K522" s="427">
        <v>39999.279999999999</v>
      </c>
      <c r="L522" s="433">
        <v>1</v>
      </c>
    </row>
    <row r="523" spans="1:12" s="377" customFormat="1" ht="15.6" x14ac:dyDescent="0.3">
      <c r="A523" s="431" t="s">
        <v>454</v>
      </c>
      <c r="B523" s="426" t="s">
        <v>188</v>
      </c>
      <c r="C523" s="428">
        <v>99.999200000000002</v>
      </c>
      <c r="D523" s="428">
        <v>9</v>
      </c>
      <c r="E523" s="428" t="s">
        <v>367</v>
      </c>
      <c r="F523" s="428">
        <v>9</v>
      </c>
      <c r="G523" s="428">
        <v>9.3083318789062002</v>
      </c>
      <c r="H523" s="426" t="s">
        <v>196</v>
      </c>
      <c r="I523" s="427">
        <v>3785000</v>
      </c>
      <c r="J523" s="427">
        <v>3785000</v>
      </c>
      <c r="K523" s="427">
        <v>3784969.58</v>
      </c>
      <c r="L523" s="433">
        <v>2</v>
      </c>
    </row>
    <row r="524" spans="1:12" s="377" customFormat="1" ht="15.6" x14ac:dyDescent="0.3">
      <c r="A524" s="431" t="s">
        <v>454</v>
      </c>
      <c r="B524" s="426" t="s">
        <v>188</v>
      </c>
      <c r="C524" s="428">
        <v>99.999200000000002</v>
      </c>
      <c r="D524" s="428">
        <v>9</v>
      </c>
      <c r="E524" s="428" t="s">
        <v>370</v>
      </c>
      <c r="F524" s="428">
        <v>9</v>
      </c>
      <c r="G524" s="428">
        <v>9.3083318789062002</v>
      </c>
      <c r="H524" s="426" t="s">
        <v>196</v>
      </c>
      <c r="I524" s="427">
        <v>1960000</v>
      </c>
      <c r="J524" s="427">
        <v>1960000</v>
      </c>
      <c r="K524" s="427">
        <v>1959984.25</v>
      </c>
      <c r="L524" s="433">
        <v>4</v>
      </c>
    </row>
    <row r="525" spans="1:12" s="377" customFormat="1" ht="15.6" x14ac:dyDescent="0.3">
      <c r="A525" s="431" t="s">
        <v>454</v>
      </c>
      <c r="B525" s="426" t="s">
        <v>188</v>
      </c>
      <c r="C525" s="428">
        <v>99.999300000000005</v>
      </c>
      <c r="D525" s="428">
        <v>8.5</v>
      </c>
      <c r="E525" s="428" t="s">
        <v>445</v>
      </c>
      <c r="F525" s="428">
        <v>8.5</v>
      </c>
      <c r="G525" s="428">
        <v>8.7747961721190997</v>
      </c>
      <c r="H525" s="426" t="s">
        <v>196</v>
      </c>
      <c r="I525" s="427">
        <v>123000</v>
      </c>
      <c r="J525" s="427">
        <v>123000</v>
      </c>
      <c r="K525" s="427">
        <v>122999.12</v>
      </c>
      <c r="L525" s="433">
        <v>4</v>
      </c>
    </row>
    <row r="526" spans="1:12" s="377" customFormat="1" ht="15.6" x14ac:dyDescent="0.3">
      <c r="A526" s="431" t="s">
        <v>454</v>
      </c>
      <c r="B526" s="426" t="s">
        <v>188</v>
      </c>
      <c r="C526" s="428">
        <v>99.999300000000005</v>
      </c>
      <c r="D526" s="428">
        <v>8.5</v>
      </c>
      <c r="E526" s="428" t="s">
        <v>659</v>
      </c>
      <c r="F526" s="428">
        <v>8.5</v>
      </c>
      <c r="G526" s="428">
        <v>8.7747961721190997</v>
      </c>
      <c r="H526" s="426" t="s">
        <v>196</v>
      </c>
      <c r="I526" s="427">
        <v>170000</v>
      </c>
      <c r="J526" s="427">
        <v>170000</v>
      </c>
      <c r="K526" s="427">
        <v>169998.78</v>
      </c>
      <c r="L526" s="433">
        <v>2</v>
      </c>
    </row>
    <row r="527" spans="1:12" s="377" customFormat="1" ht="15.6" x14ac:dyDescent="0.3">
      <c r="A527" s="431" t="s">
        <v>454</v>
      </c>
      <c r="B527" s="426" t="s">
        <v>188</v>
      </c>
      <c r="C527" s="428">
        <v>99.999499999999998</v>
      </c>
      <c r="D527" s="428">
        <v>8.5</v>
      </c>
      <c r="E527" s="428" t="s">
        <v>285</v>
      </c>
      <c r="F527" s="428">
        <v>8.5</v>
      </c>
      <c r="G527" s="428">
        <v>8.7747961721190997</v>
      </c>
      <c r="H527" s="426" t="s">
        <v>196</v>
      </c>
      <c r="I527" s="427">
        <v>380092</v>
      </c>
      <c r="J527" s="427">
        <v>380092</v>
      </c>
      <c r="K527" s="427">
        <v>380090.16</v>
      </c>
      <c r="L527" s="433">
        <v>4</v>
      </c>
    </row>
    <row r="528" spans="1:12" s="377" customFormat="1" ht="15.6" x14ac:dyDescent="0.3">
      <c r="A528" s="431" t="s">
        <v>454</v>
      </c>
      <c r="B528" s="426" t="s">
        <v>188</v>
      </c>
      <c r="C528" s="428">
        <v>99.999499999999998</v>
      </c>
      <c r="D528" s="428">
        <v>9</v>
      </c>
      <c r="E528" s="428" t="s">
        <v>275</v>
      </c>
      <c r="F528" s="428">
        <v>9</v>
      </c>
      <c r="G528" s="428">
        <v>9.3083318789062002</v>
      </c>
      <c r="H528" s="426" t="s">
        <v>196</v>
      </c>
      <c r="I528" s="427">
        <v>45000</v>
      </c>
      <c r="J528" s="427">
        <v>45000</v>
      </c>
      <c r="K528" s="427">
        <v>44999.76</v>
      </c>
      <c r="L528" s="433">
        <v>1</v>
      </c>
    </row>
    <row r="529" spans="1:12" s="377" customFormat="1" ht="15.6" x14ac:dyDescent="0.3">
      <c r="A529" s="431" t="s">
        <v>454</v>
      </c>
      <c r="B529" s="426" t="s">
        <v>188</v>
      </c>
      <c r="C529" s="428">
        <v>99.999799999999993</v>
      </c>
      <c r="D529" s="428">
        <v>8.5</v>
      </c>
      <c r="E529" s="428" t="s">
        <v>660</v>
      </c>
      <c r="F529" s="428">
        <v>8.5</v>
      </c>
      <c r="G529" s="428">
        <v>8.7747961721190997</v>
      </c>
      <c r="H529" s="426" t="s">
        <v>196</v>
      </c>
      <c r="I529" s="427">
        <v>116170</v>
      </c>
      <c r="J529" s="427">
        <v>116170</v>
      </c>
      <c r="K529" s="427">
        <v>116169.71</v>
      </c>
      <c r="L529" s="433">
        <v>3</v>
      </c>
    </row>
    <row r="530" spans="1:12" s="377" customFormat="1" ht="15.6" x14ac:dyDescent="0.3">
      <c r="A530" s="431" t="s">
        <v>454</v>
      </c>
      <c r="B530" s="426" t="s">
        <v>188</v>
      </c>
      <c r="C530" s="428">
        <v>100</v>
      </c>
      <c r="D530" s="428">
        <v>8.5</v>
      </c>
      <c r="E530" s="428" t="s">
        <v>611</v>
      </c>
      <c r="F530" s="428">
        <v>8.5</v>
      </c>
      <c r="G530" s="428">
        <v>8.7747961721190997</v>
      </c>
      <c r="H530" s="426" t="s">
        <v>196</v>
      </c>
      <c r="I530" s="427">
        <v>295564</v>
      </c>
      <c r="J530" s="427">
        <v>295564</v>
      </c>
      <c r="K530" s="427">
        <v>295564</v>
      </c>
      <c r="L530" s="433">
        <v>7</v>
      </c>
    </row>
    <row r="531" spans="1:12" s="377" customFormat="1" ht="15.6" x14ac:dyDescent="0.3">
      <c r="A531" s="431" t="s">
        <v>454</v>
      </c>
      <c r="B531" s="426" t="s">
        <v>188</v>
      </c>
      <c r="C531" s="428">
        <v>100</v>
      </c>
      <c r="D531" s="428">
        <v>9</v>
      </c>
      <c r="E531" s="428" t="s">
        <v>661</v>
      </c>
      <c r="F531" s="428">
        <v>9</v>
      </c>
      <c r="G531" s="428">
        <v>9.3083318789062002</v>
      </c>
      <c r="H531" s="426" t="s">
        <v>196</v>
      </c>
      <c r="I531" s="427">
        <v>165000</v>
      </c>
      <c r="J531" s="427">
        <v>165000</v>
      </c>
      <c r="K531" s="427">
        <v>165000</v>
      </c>
      <c r="L531" s="433">
        <v>2</v>
      </c>
    </row>
    <row r="532" spans="1:12" s="377" customFormat="1" ht="15.6" x14ac:dyDescent="0.3">
      <c r="A532" s="431" t="s">
        <v>662</v>
      </c>
      <c r="B532" s="426" t="s">
        <v>188</v>
      </c>
      <c r="C532" s="428">
        <v>96.847399999999993</v>
      </c>
      <c r="D532" s="428">
        <v>9</v>
      </c>
      <c r="E532" s="428" t="s">
        <v>663</v>
      </c>
      <c r="F532" s="428">
        <v>10.5</v>
      </c>
      <c r="G532" s="428">
        <v>10.775625</v>
      </c>
      <c r="H532" s="426" t="s">
        <v>196</v>
      </c>
      <c r="I532" s="427">
        <v>250000</v>
      </c>
      <c r="J532" s="427">
        <v>250000</v>
      </c>
      <c r="K532" s="427">
        <v>242118.39999999999</v>
      </c>
      <c r="L532" s="433">
        <v>2</v>
      </c>
    </row>
    <row r="533" spans="1:12" s="377" customFormat="1" ht="15.6" x14ac:dyDescent="0.3">
      <c r="A533" s="431" t="s">
        <v>300</v>
      </c>
      <c r="B533" s="426" t="s">
        <v>188</v>
      </c>
      <c r="C533" s="428">
        <v>99.991500000000002</v>
      </c>
      <c r="D533" s="428">
        <v>10.5</v>
      </c>
      <c r="E533" s="428" t="s">
        <v>664</v>
      </c>
      <c r="F533" s="428">
        <v>10.5</v>
      </c>
      <c r="G533" s="428">
        <v>10.920720136962901</v>
      </c>
      <c r="H533" s="426" t="s">
        <v>196</v>
      </c>
      <c r="I533" s="427">
        <v>5000</v>
      </c>
      <c r="J533" s="427">
        <v>5000</v>
      </c>
      <c r="K533" s="427">
        <v>4999.58</v>
      </c>
      <c r="L533" s="433">
        <v>1</v>
      </c>
    </row>
    <row r="534" spans="1:12" s="377" customFormat="1" ht="15.6" x14ac:dyDescent="0.3">
      <c r="A534" s="431" t="s">
        <v>300</v>
      </c>
      <c r="B534" s="426" t="s">
        <v>188</v>
      </c>
      <c r="C534" s="428">
        <v>99.991699999999994</v>
      </c>
      <c r="D534" s="428">
        <v>10.5</v>
      </c>
      <c r="E534" s="428" t="s">
        <v>665</v>
      </c>
      <c r="F534" s="428">
        <v>10.5</v>
      </c>
      <c r="G534" s="428">
        <v>10.920720136962901</v>
      </c>
      <c r="H534" s="426" t="s">
        <v>196</v>
      </c>
      <c r="I534" s="427">
        <v>150000</v>
      </c>
      <c r="J534" s="427">
        <v>150000</v>
      </c>
      <c r="K534" s="427">
        <v>149987.56</v>
      </c>
      <c r="L534" s="433">
        <v>1</v>
      </c>
    </row>
    <row r="535" spans="1:12" s="377" customFormat="1" ht="15.6" x14ac:dyDescent="0.3">
      <c r="A535" s="431" t="s">
        <v>300</v>
      </c>
      <c r="B535" s="426" t="s">
        <v>188</v>
      </c>
      <c r="C535" s="428">
        <v>99.9923</v>
      </c>
      <c r="D535" s="428">
        <v>10.5</v>
      </c>
      <c r="E535" s="428" t="s">
        <v>666</v>
      </c>
      <c r="F535" s="428">
        <v>10.5</v>
      </c>
      <c r="G535" s="428">
        <v>10.920720136962901</v>
      </c>
      <c r="H535" s="426" t="s">
        <v>196</v>
      </c>
      <c r="I535" s="427">
        <v>212814</v>
      </c>
      <c r="J535" s="427">
        <v>212814</v>
      </c>
      <c r="K535" s="427">
        <v>212797.68</v>
      </c>
      <c r="L535" s="433">
        <v>2</v>
      </c>
    </row>
    <row r="536" spans="1:12" s="377" customFormat="1" ht="15.6" x14ac:dyDescent="0.3">
      <c r="A536" s="431" t="s">
        <v>300</v>
      </c>
      <c r="B536" s="426" t="s">
        <v>188</v>
      </c>
      <c r="C536" s="428">
        <v>99.994100000000003</v>
      </c>
      <c r="D536" s="428">
        <v>10.5</v>
      </c>
      <c r="E536" s="428" t="s">
        <v>448</v>
      </c>
      <c r="F536" s="428">
        <v>10.5</v>
      </c>
      <c r="G536" s="428">
        <v>10.920720136962901</v>
      </c>
      <c r="H536" s="426" t="s">
        <v>196</v>
      </c>
      <c r="I536" s="427">
        <v>128337</v>
      </c>
      <c r="J536" s="427">
        <v>128337</v>
      </c>
      <c r="K536" s="427">
        <v>128329.48</v>
      </c>
      <c r="L536" s="433">
        <v>3</v>
      </c>
    </row>
    <row r="537" spans="1:12" s="377" customFormat="1" ht="15.6" x14ac:dyDescent="0.3">
      <c r="A537" s="431" t="s">
        <v>300</v>
      </c>
      <c r="B537" s="426" t="s">
        <v>188</v>
      </c>
      <c r="C537" s="428">
        <v>99.9953</v>
      </c>
      <c r="D537" s="428">
        <v>10.75</v>
      </c>
      <c r="E537" s="428" t="s">
        <v>667</v>
      </c>
      <c r="F537" s="428">
        <v>10.75</v>
      </c>
      <c r="G537" s="428">
        <v>11.191175897232</v>
      </c>
      <c r="H537" s="426" t="s">
        <v>196</v>
      </c>
      <c r="I537" s="427">
        <v>148100</v>
      </c>
      <c r="J537" s="427">
        <v>148100</v>
      </c>
      <c r="K537" s="427">
        <v>148093.04999999999</v>
      </c>
      <c r="L537" s="433">
        <v>1</v>
      </c>
    </row>
    <row r="538" spans="1:12" s="377" customFormat="1" ht="15.6" x14ac:dyDescent="0.3">
      <c r="A538" s="431" t="s">
        <v>273</v>
      </c>
      <c r="B538" s="426" t="s">
        <v>188</v>
      </c>
      <c r="C538" s="428">
        <v>100</v>
      </c>
      <c r="D538" s="428">
        <v>9</v>
      </c>
      <c r="E538" s="428" t="s">
        <v>668</v>
      </c>
      <c r="F538" s="428">
        <v>8.9965790595637998</v>
      </c>
      <c r="G538" s="428">
        <v>9.3046748363531009</v>
      </c>
      <c r="H538" s="426" t="s">
        <v>196</v>
      </c>
      <c r="I538" s="427">
        <v>150000</v>
      </c>
      <c r="J538" s="427">
        <v>187500</v>
      </c>
      <c r="K538" s="427">
        <v>150000</v>
      </c>
      <c r="L538" s="433">
        <v>1</v>
      </c>
    </row>
    <row r="539" spans="1:12" s="377" customFormat="1" ht="15.6" x14ac:dyDescent="0.3">
      <c r="A539" s="431" t="s">
        <v>669</v>
      </c>
      <c r="B539" s="426" t="s">
        <v>188</v>
      </c>
      <c r="C539" s="428">
        <v>97.293000000000006</v>
      </c>
      <c r="D539" s="428">
        <v>9</v>
      </c>
      <c r="E539" s="428" t="s">
        <v>374</v>
      </c>
      <c r="F539" s="428">
        <v>10.25</v>
      </c>
      <c r="G539" s="428">
        <v>10.650758059097299</v>
      </c>
      <c r="H539" s="426" t="s">
        <v>196</v>
      </c>
      <c r="I539" s="427">
        <v>100000</v>
      </c>
      <c r="J539" s="427">
        <v>100000</v>
      </c>
      <c r="K539" s="427">
        <v>97293.04</v>
      </c>
      <c r="L539" s="433">
        <v>1</v>
      </c>
    </row>
    <row r="540" spans="1:12" s="377" customFormat="1" ht="15.6" x14ac:dyDescent="0.3">
      <c r="A540" s="431" t="s">
        <v>418</v>
      </c>
      <c r="B540" s="426" t="s">
        <v>188</v>
      </c>
      <c r="C540" s="428">
        <v>103</v>
      </c>
      <c r="D540" s="428">
        <v>10.7</v>
      </c>
      <c r="E540" s="428" t="s">
        <v>670</v>
      </c>
      <c r="F540" s="428"/>
      <c r="G540" s="428">
        <v>7.7997058779413999</v>
      </c>
      <c r="H540" s="426" t="s">
        <v>196</v>
      </c>
      <c r="I540" s="427">
        <v>170000</v>
      </c>
      <c r="J540" s="427">
        <v>170000</v>
      </c>
      <c r="K540" s="427">
        <v>175100</v>
      </c>
      <c r="L540" s="433">
        <v>1</v>
      </c>
    </row>
    <row r="541" spans="1:12" s="377" customFormat="1" ht="15.6" x14ac:dyDescent="0.3">
      <c r="A541" s="431" t="s">
        <v>337</v>
      </c>
      <c r="B541" s="426" t="s">
        <v>188</v>
      </c>
      <c r="C541" s="428">
        <v>103</v>
      </c>
      <c r="D541" s="428">
        <v>11</v>
      </c>
      <c r="E541" s="428" t="s">
        <v>371</v>
      </c>
      <c r="F541" s="428">
        <v>9.6948432467013994</v>
      </c>
      <c r="G541" s="428">
        <v>10.053035314496199</v>
      </c>
      <c r="H541" s="426" t="s">
        <v>196</v>
      </c>
      <c r="I541" s="427">
        <v>385000</v>
      </c>
      <c r="J541" s="427">
        <v>400000</v>
      </c>
      <c r="K541" s="427">
        <v>396550</v>
      </c>
      <c r="L541" s="433">
        <v>2</v>
      </c>
    </row>
    <row r="542" spans="1:12" s="377" customFormat="1" ht="15.6" x14ac:dyDescent="0.3">
      <c r="A542" s="431" t="s">
        <v>671</v>
      </c>
      <c r="B542" s="426" t="s">
        <v>188</v>
      </c>
      <c r="C542" s="428">
        <v>95.956299999999999</v>
      </c>
      <c r="D542" s="428">
        <v>9</v>
      </c>
      <c r="E542" s="428" t="s">
        <v>661</v>
      </c>
      <c r="F542" s="428">
        <v>10.5</v>
      </c>
      <c r="G542" s="428">
        <v>10.920720136962901</v>
      </c>
      <c r="H542" s="426" t="s">
        <v>196</v>
      </c>
      <c r="I542" s="427">
        <v>418850</v>
      </c>
      <c r="J542" s="427">
        <v>418850</v>
      </c>
      <c r="K542" s="427">
        <v>401913.17</v>
      </c>
      <c r="L542" s="433">
        <v>1</v>
      </c>
    </row>
    <row r="543" spans="1:12" s="377" customFormat="1" ht="15.6" x14ac:dyDescent="0.3">
      <c r="A543" s="431" t="s">
        <v>671</v>
      </c>
      <c r="B543" s="426" t="s">
        <v>188</v>
      </c>
      <c r="C543" s="428">
        <v>95.959000000000003</v>
      </c>
      <c r="D543" s="428">
        <v>9</v>
      </c>
      <c r="E543" s="428" t="s">
        <v>260</v>
      </c>
      <c r="F543" s="428">
        <v>10.5</v>
      </c>
      <c r="G543" s="428">
        <v>10.920720136962901</v>
      </c>
      <c r="H543" s="426" t="s">
        <v>196</v>
      </c>
      <c r="I543" s="427">
        <v>181150</v>
      </c>
      <c r="J543" s="427">
        <v>181150</v>
      </c>
      <c r="K543" s="427">
        <v>173829.69</v>
      </c>
      <c r="L543" s="433">
        <v>2</v>
      </c>
    </row>
    <row r="544" spans="1:12" s="377" customFormat="1" ht="15.6" x14ac:dyDescent="0.3">
      <c r="A544" s="431" t="s">
        <v>671</v>
      </c>
      <c r="B544" s="426" t="s">
        <v>188</v>
      </c>
      <c r="C544" s="428">
        <v>96.619299999999996</v>
      </c>
      <c r="D544" s="428">
        <v>9</v>
      </c>
      <c r="E544" s="428" t="s">
        <v>275</v>
      </c>
      <c r="F544" s="428">
        <v>10.25</v>
      </c>
      <c r="G544" s="428">
        <v>10.650758059097299</v>
      </c>
      <c r="H544" s="426" t="s">
        <v>196</v>
      </c>
      <c r="I544" s="427">
        <v>51553</v>
      </c>
      <c r="J544" s="427">
        <v>51553</v>
      </c>
      <c r="K544" s="427">
        <v>49810.15</v>
      </c>
      <c r="L544" s="433">
        <v>1</v>
      </c>
    </row>
    <row r="545" spans="1:12" s="377" customFormat="1" ht="15.6" x14ac:dyDescent="0.3">
      <c r="A545" s="431" t="s">
        <v>671</v>
      </c>
      <c r="B545" s="426" t="s">
        <v>188</v>
      </c>
      <c r="C545" s="428">
        <v>96.632499999999993</v>
      </c>
      <c r="D545" s="428">
        <v>9</v>
      </c>
      <c r="E545" s="428" t="s">
        <v>672</v>
      </c>
      <c r="F545" s="428">
        <v>10.25</v>
      </c>
      <c r="G545" s="428">
        <v>10.650758059097299</v>
      </c>
      <c r="H545" s="426" t="s">
        <v>196</v>
      </c>
      <c r="I545" s="427">
        <v>34904</v>
      </c>
      <c r="J545" s="427">
        <v>34904</v>
      </c>
      <c r="K545" s="427">
        <v>33728.61</v>
      </c>
      <c r="L545" s="433">
        <v>1</v>
      </c>
    </row>
    <row r="546" spans="1:12" s="377" customFormat="1" ht="15.6" x14ac:dyDescent="0.3">
      <c r="A546" s="431" t="s">
        <v>218</v>
      </c>
      <c r="B546" s="426" t="s">
        <v>188</v>
      </c>
      <c r="C546" s="428">
        <v>100.2987</v>
      </c>
      <c r="D546" s="428">
        <v>7</v>
      </c>
      <c r="E546" s="428" t="s">
        <v>673</v>
      </c>
      <c r="F546" s="428">
        <v>6.9</v>
      </c>
      <c r="G546" s="428">
        <v>7.0190250000000001</v>
      </c>
      <c r="H546" s="426" t="s">
        <v>196</v>
      </c>
      <c r="I546" s="427">
        <v>2000000</v>
      </c>
      <c r="J546" s="427">
        <v>2000000</v>
      </c>
      <c r="K546" s="427">
        <v>2005974.54</v>
      </c>
      <c r="L546" s="433">
        <v>1</v>
      </c>
    </row>
    <row r="547" spans="1:12" s="377" customFormat="1" ht="15.6" x14ac:dyDescent="0.3">
      <c r="A547" s="431" t="s">
        <v>219</v>
      </c>
      <c r="B547" s="426" t="s">
        <v>188</v>
      </c>
      <c r="C547" s="428">
        <v>98.291499999999999</v>
      </c>
      <c r="D547" s="428">
        <v>9</v>
      </c>
      <c r="E547" s="428" t="s">
        <v>674</v>
      </c>
      <c r="F547" s="428">
        <v>10.5</v>
      </c>
      <c r="G547" s="428">
        <v>10.920720136962901</v>
      </c>
      <c r="H547" s="426" t="s">
        <v>196</v>
      </c>
      <c r="I547" s="427">
        <v>15285.54</v>
      </c>
      <c r="J547" s="427">
        <v>20378</v>
      </c>
      <c r="K547" s="427">
        <v>15024.38</v>
      </c>
      <c r="L547" s="433">
        <v>1</v>
      </c>
    </row>
    <row r="548" spans="1:12" s="377" customFormat="1" ht="15.6" x14ac:dyDescent="0.3">
      <c r="A548" s="431" t="s">
        <v>444</v>
      </c>
      <c r="B548" s="426" t="s">
        <v>188</v>
      </c>
      <c r="C548" s="428">
        <v>100</v>
      </c>
      <c r="D548" s="428">
        <v>9</v>
      </c>
      <c r="E548" s="428" t="s">
        <v>668</v>
      </c>
      <c r="F548" s="428">
        <v>8.9965790595637998</v>
      </c>
      <c r="G548" s="428">
        <v>9.3046748363531009</v>
      </c>
      <c r="H548" s="426" t="s">
        <v>196</v>
      </c>
      <c r="I548" s="427">
        <v>256000</v>
      </c>
      <c r="J548" s="427">
        <v>320000</v>
      </c>
      <c r="K548" s="427">
        <v>256000</v>
      </c>
      <c r="L548" s="433">
        <v>1</v>
      </c>
    </row>
    <row r="549" spans="1:12" s="377" customFormat="1" ht="15.6" x14ac:dyDescent="0.3">
      <c r="A549" s="431" t="s">
        <v>420</v>
      </c>
      <c r="B549" s="426" t="s">
        <v>188</v>
      </c>
      <c r="C549" s="428">
        <v>99.993700000000004</v>
      </c>
      <c r="D549" s="428">
        <v>9.25</v>
      </c>
      <c r="E549" s="428" t="s">
        <v>415</v>
      </c>
      <c r="F549" s="428">
        <v>9.25</v>
      </c>
      <c r="G549" s="428">
        <v>9.5758345544586003</v>
      </c>
      <c r="H549" s="426" t="s">
        <v>196</v>
      </c>
      <c r="I549" s="427">
        <v>10620</v>
      </c>
      <c r="J549" s="427">
        <v>10620</v>
      </c>
      <c r="K549" s="427">
        <v>10619.33</v>
      </c>
      <c r="L549" s="433">
        <v>1</v>
      </c>
    </row>
    <row r="550" spans="1:12" s="377" customFormat="1" ht="15.6" x14ac:dyDescent="0.3">
      <c r="A550" s="431" t="s">
        <v>420</v>
      </c>
      <c r="B550" s="426" t="s">
        <v>188</v>
      </c>
      <c r="C550" s="428">
        <v>99.993799999999993</v>
      </c>
      <c r="D550" s="428">
        <v>9.25</v>
      </c>
      <c r="E550" s="428" t="s">
        <v>258</v>
      </c>
      <c r="F550" s="428">
        <v>9.25</v>
      </c>
      <c r="G550" s="428">
        <v>9.5758345544586003</v>
      </c>
      <c r="H550" s="426" t="s">
        <v>196</v>
      </c>
      <c r="I550" s="427">
        <v>26080</v>
      </c>
      <c r="J550" s="427">
        <v>26080</v>
      </c>
      <c r="K550" s="427">
        <v>26078.38</v>
      </c>
      <c r="L550" s="433">
        <v>1</v>
      </c>
    </row>
    <row r="551" spans="1:12" s="377" customFormat="1" ht="15.6" x14ac:dyDescent="0.3">
      <c r="A551" s="431" t="s">
        <v>420</v>
      </c>
      <c r="B551" s="426" t="s">
        <v>188</v>
      </c>
      <c r="C551" s="428">
        <v>99.994200000000006</v>
      </c>
      <c r="D551" s="428">
        <v>9.25</v>
      </c>
      <c r="E551" s="428" t="s">
        <v>512</v>
      </c>
      <c r="F551" s="428">
        <v>9.25</v>
      </c>
      <c r="G551" s="428">
        <v>9.5758345544586003</v>
      </c>
      <c r="H551" s="426" t="s">
        <v>196</v>
      </c>
      <c r="I551" s="427">
        <v>89000</v>
      </c>
      <c r="J551" s="427">
        <v>89000</v>
      </c>
      <c r="K551" s="427">
        <v>88994.87</v>
      </c>
      <c r="L551" s="433">
        <v>1</v>
      </c>
    </row>
    <row r="552" spans="1:12" s="377" customFormat="1" ht="15.6" x14ac:dyDescent="0.3">
      <c r="A552" s="431" t="s">
        <v>420</v>
      </c>
      <c r="B552" s="426" t="s">
        <v>188</v>
      </c>
      <c r="C552" s="428">
        <v>99.995400000000004</v>
      </c>
      <c r="D552" s="428">
        <v>9.25</v>
      </c>
      <c r="E552" s="428" t="s">
        <v>329</v>
      </c>
      <c r="F552" s="428">
        <v>9.25</v>
      </c>
      <c r="G552" s="428">
        <v>9.5758345544586003</v>
      </c>
      <c r="H552" s="426" t="s">
        <v>196</v>
      </c>
      <c r="I552" s="427">
        <v>46300</v>
      </c>
      <c r="J552" s="427">
        <v>46300</v>
      </c>
      <c r="K552" s="427">
        <v>46297.89</v>
      </c>
      <c r="L552" s="433">
        <v>1</v>
      </c>
    </row>
    <row r="553" spans="1:12" s="377" customFormat="1" ht="15.6" x14ac:dyDescent="0.3">
      <c r="A553" s="431" t="s">
        <v>420</v>
      </c>
      <c r="B553" s="426" t="s">
        <v>188</v>
      </c>
      <c r="C553" s="428">
        <v>99.995999999999995</v>
      </c>
      <c r="D553" s="428">
        <v>9.25</v>
      </c>
      <c r="E553" s="428" t="s">
        <v>328</v>
      </c>
      <c r="F553" s="428">
        <v>9.25</v>
      </c>
      <c r="G553" s="428">
        <v>9.5758345544586003</v>
      </c>
      <c r="H553" s="426" t="s">
        <v>196</v>
      </c>
      <c r="I553" s="427">
        <v>448000</v>
      </c>
      <c r="J553" s="427">
        <v>448000</v>
      </c>
      <c r="K553" s="427">
        <v>447981.9</v>
      </c>
      <c r="L553" s="433">
        <v>2</v>
      </c>
    </row>
    <row r="554" spans="1:12" s="377" customFormat="1" ht="15.6" x14ac:dyDescent="0.3">
      <c r="A554" s="431" t="s">
        <v>420</v>
      </c>
      <c r="B554" s="426" t="s">
        <v>188</v>
      </c>
      <c r="C554" s="428">
        <v>102</v>
      </c>
      <c r="D554" s="428">
        <v>9.25</v>
      </c>
      <c r="E554" s="428" t="s">
        <v>675</v>
      </c>
      <c r="F554" s="428">
        <v>7.9298902942492999</v>
      </c>
      <c r="G554" s="428">
        <v>8.1688341945021996</v>
      </c>
      <c r="H554" s="426" t="s">
        <v>196</v>
      </c>
      <c r="I554" s="427">
        <v>448000</v>
      </c>
      <c r="J554" s="427">
        <v>448000</v>
      </c>
      <c r="K554" s="427">
        <v>456960</v>
      </c>
      <c r="L554" s="433">
        <v>2</v>
      </c>
    </row>
    <row r="555" spans="1:12" s="377" customFormat="1" ht="15.6" x14ac:dyDescent="0.3">
      <c r="A555" s="431" t="s">
        <v>221</v>
      </c>
      <c r="B555" s="426" t="s">
        <v>188</v>
      </c>
      <c r="C555" s="428">
        <v>99.624499999999998</v>
      </c>
      <c r="D555" s="428">
        <v>8</v>
      </c>
      <c r="E555" s="428" t="s">
        <v>676</v>
      </c>
      <c r="F555" s="428">
        <v>8.4499999999999993</v>
      </c>
      <c r="G555" s="428">
        <v>8.7215502348319998</v>
      </c>
      <c r="H555" s="426" t="s">
        <v>196</v>
      </c>
      <c r="I555" s="427">
        <v>30000</v>
      </c>
      <c r="J555" s="427">
        <v>75000</v>
      </c>
      <c r="K555" s="427">
        <v>29887.34</v>
      </c>
      <c r="L555" s="433">
        <v>1</v>
      </c>
    </row>
    <row r="556" spans="1:12" s="377" customFormat="1" ht="15.6" x14ac:dyDescent="0.3">
      <c r="A556" s="431" t="s">
        <v>677</v>
      </c>
      <c r="B556" s="426" t="s">
        <v>188</v>
      </c>
      <c r="C556" s="428">
        <v>99.98</v>
      </c>
      <c r="D556" s="428">
        <v>9.25</v>
      </c>
      <c r="E556" s="428" t="s">
        <v>678</v>
      </c>
      <c r="F556" s="428"/>
      <c r="G556" s="428">
        <v>9.5833762803585003</v>
      </c>
      <c r="H556" s="426" t="s">
        <v>196</v>
      </c>
      <c r="I556" s="427">
        <v>30327.11</v>
      </c>
      <c r="J556" s="427">
        <v>30711</v>
      </c>
      <c r="K556" s="427">
        <v>30321.040000000001</v>
      </c>
      <c r="L556" s="433">
        <v>3</v>
      </c>
    </row>
    <row r="557" spans="1:12" s="377" customFormat="1" ht="15.6" x14ac:dyDescent="0.3">
      <c r="A557" s="431" t="s">
        <v>677</v>
      </c>
      <c r="B557" s="426" t="s">
        <v>188</v>
      </c>
      <c r="C557" s="428">
        <v>99.98</v>
      </c>
      <c r="D557" s="428">
        <v>9.25</v>
      </c>
      <c r="E557" s="428" t="s">
        <v>679</v>
      </c>
      <c r="F557" s="428"/>
      <c r="G557" s="428">
        <v>9.5821059018732999</v>
      </c>
      <c r="H557" s="426" t="s">
        <v>196</v>
      </c>
      <c r="I557" s="427">
        <v>30001.05</v>
      </c>
      <c r="J557" s="427">
        <v>33804</v>
      </c>
      <c r="K557" s="427">
        <v>29995.05</v>
      </c>
      <c r="L557" s="433">
        <v>3</v>
      </c>
    </row>
    <row r="558" spans="1:12" s="377" customFormat="1" ht="15.6" x14ac:dyDescent="0.3">
      <c r="A558" s="431" t="s">
        <v>677</v>
      </c>
      <c r="B558" s="426" t="s">
        <v>188</v>
      </c>
      <c r="C558" s="428">
        <v>99.98</v>
      </c>
      <c r="D558" s="428">
        <v>9.25</v>
      </c>
      <c r="E558" s="428" t="s">
        <v>680</v>
      </c>
      <c r="F558" s="428"/>
      <c r="G558" s="428">
        <v>9.5804901545808008</v>
      </c>
      <c r="H558" s="426" t="s">
        <v>196</v>
      </c>
      <c r="I558" s="427">
        <v>30001.23</v>
      </c>
      <c r="J558" s="427">
        <v>30381</v>
      </c>
      <c r="K558" s="427">
        <v>29995.23</v>
      </c>
      <c r="L558" s="433">
        <v>3</v>
      </c>
    </row>
    <row r="559" spans="1:12" s="377" customFormat="1" ht="15.6" x14ac:dyDescent="0.3">
      <c r="A559" s="431" t="s">
        <v>227</v>
      </c>
      <c r="B559" s="426" t="s">
        <v>188</v>
      </c>
      <c r="C559" s="428">
        <v>99.990799999999993</v>
      </c>
      <c r="D559" s="428">
        <v>8.75</v>
      </c>
      <c r="E559" s="428" t="s">
        <v>681</v>
      </c>
      <c r="F559" s="428">
        <v>8.75</v>
      </c>
      <c r="G559" s="428">
        <v>8.9414062499999005</v>
      </c>
      <c r="H559" s="426" t="s">
        <v>196</v>
      </c>
      <c r="I559" s="427">
        <v>89000</v>
      </c>
      <c r="J559" s="427">
        <v>89000</v>
      </c>
      <c r="K559" s="427">
        <v>88991.81</v>
      </c>
      <c r="L559" s="433">
        <v>1</v>
      </c>
    </row>
    <row r="560" spans="1:12" s="377" customFormat="1" ht="15.6" x14ac:dyDescent="0.3">
      <c r="A560" s="431" t="s">
        <v>227</v>
      </c>
      <c r="B560" s="426" t="s">
        <v>188</v>
      </c>
      <c r="C560" s="428">
        <v>99.991200000000006</v>
      </c>
      <c r="D560" s="428">
        <v>8.75</v>
      </c>
      <c r="E560" s="428" t="s">
        <v>650</v>
      </c>
      <c r="F560" s="428">
        <v>8.75</v>
      </c>
      <c r="G560" s="428">
        <v>8.9414062499999005</v>
      </c>
      <c r="H560" s="426" t="s">
        <v>196</v>
      </c>
      <c r="I560" s="427">
        <v>50000</v>
      </c>
      <c r="J560" s="427">
        <v>50000</v>
      </c>
      <c r="K560" s="427">
        <v>49995.6</v>
      </c>
      <c r="L560" s="433">
        <v>1</v>
      </c>
    </row>
    <row r="561" spans="1:12" s="377" customFormat="1" ht="15.6" x14ac:dyDescent="0.3">
      <c r="A561" s="431" t="s">
        <v>227</v>
      </c>
      <c r="B561" s="426" t="s">
        <v>188</v>
      </c>
      <c r="C561" s="428">
        <v>99.991600000000005</v>
      </c>
      <c r="D561" s="428">
        <v>8.75</v>
      </c>
      <c r="E561" s="428" t="s">
        <v>651</v>
      </c>
      <c r="F561" s="428">
        <v>8.75</v>
      </c>
      <c r="G561" s="428">
        <v>8.9414062499999005</v>
      </c>
      <c r="H561" s="426" t="s">
        <v>196</v>
      </c>
      <c r="I561" s="427">
        <v>100000</v>
      </c>
      <c r="J561" s="427">
        <v>100000</v>
      </c>
      <c r="K561" s="427">
        <v>99991.62</v>
      </c>
      <c r="L561" s="433">
        <v>2</v>
      </c>
    </row>
    <row r="562" spans="1:12" s="377" customFormat="1" ht="15.6" x14ac:dyDescent="0.3">
      <c r="A562" s="431" t="s">
        <v>227</v>
      </c>
      <c r="B562" s="426" t="s">
        <v>188</v>
      </c>
      <c r="C562" s="428">
        <v>99.992000000000004</v>
      </c>
      <c r="D562" s="428">
        <v>8.75</v>
      </c>
      <c r="E562" s="428" t="s">
        <v>682</v>
      </c>
      <c r="F562" s="428">
        <v>8.75</v>
      </c>
      <c r="G562" s="428">
        <v>8.9414062499999005</v>
      </c>
      <c r="H562" s="426" t="s">
        <v>196</v>
      </c>
      <c r="I562" s="427">
        <v>220000</v>
      </c>
      <c r="J562" s="427">
        <v>220000</v>
      </c>
      <c r="K562" s="427">
        <v>219982.47</v>
      </c>
      <c r="L562" s="433">
        <v>4</v>
      </c>
    </row>
    <row r="563" spans="1:12" s="377" customFormat="1" ht="15.6" x14ac:dyDescent="0.3">
      <c r="A563" s="431" t="s">
        <v>227</v>
      </c>
      <c r="B563" s="426" t="s">
        <v>188</v>
      </c>
      <c r="C563" s="428">
        <v>99.993300000000005</v>
      </c>
      <c r="D563" s="428">
        <v>8.75</v>
      </c>
      <c r="E563" s="428" t="s">
        <v>412</v>
      </c>
      <c r="F563" s="428">
        <v>8.75</v>
      </c>
      <c r="G563" s="428">
        <v>8.9414062499999005</v>
      </c>
      <c r="H563" s="426" t="s">
        <v>196</v>
      </c>
      <c r="I563" s="427">
        <v>224000</v>
      </c>
      <c r="J563" s="427">
        <v>224000</v>
      </c>
      <c r="K563" s="427">
        <v>223985.04</v>
      </c>
      <c r="L563" s="433">
        <v>3</v>
      </c>
    </row>
    <row r="564" spans="1:12" s="377" customFormat="1" ht="15.6" x14ac:dyDescent="0.3">
      <c r="A564" s="431" t="s">
        <v>227</v>
      </c>
      <c r="B564" s="426" t="s">
        <v>188</v>
      </c>
      <c r="C564" s="428">
        <v>99.993799999999993</v>
      </c>
      <c r="D564" s="428">
        <v>8.75</v>
      </c>
      <c r="E564" s="428" t="s">
        <v>351</v>
      </c>
      <c r="F564" s="428">
        <v>8.75</v>
      </c>
      <c r="G564" s="428">
        <v>8.9414062499999005</v>
      </c>
      <c r="H564" s="426" t="s">
        <v>196</v>
      </c>
      <c r="I564" s="427">
        <v>300000</v>
      </c>
      <c r="J564" s="427">
        <v>300000</v>
      </c>
      <c r="K564" s="427">
        <v>299981.28999999998</v>
      </c>
      <c r="L564" s="433">
        <v>2</v>
      </c>
    </row>
    <row r="565" spans="1:12" s="377" customFormat="1" ht="15.6" x14ac:dyDescent="0.3">
      <c r="A565" s="431" t="s">
        <v>227</v>
      </c>
      <c r="B565" s="426" t="s">
        <v>188</v>
      </c>
      <c r="C565" s="428">
        <v>99.994200000000006</v>
      </c>
      <c r="D565" s="428">
        <v>8.75</v>
      </c>
      <c r="E565" s="428" t="s">
        <v>411</v>
      </c>
      <c r="F565" s="428">
        <v>8.75</v>
      </c>
      <c r="G565" s="428">
        <v>8.9414062499999005</v>
      </c>
      <c r="H565" s="426" t="s">
        <v>196</v>
      </c>
      <c r="I565" s="427">
        <v>620000</v>
      </c>
      <c r="J565" s="427">
        <v>620000</v>
      </c>
      <c r="K565" s="427">
        <v>619964.07999999996</v>
      </c>
      <c r="L565" s="433">
        <v>4</v>
      </c>
    </row>
    <row r="566" spans="1:12" s="377" customFormat="1" ht="15.6" x14ac:dyDescent="0.3">
      <c r="A566" s="431" t="s">
        <v>227</v>
      </c>
      <c r="B566" s="426" t="s">
        <v>188</v>
      </c>
      <c r="C566" s="428">
        <v>99.994399999999999</v>
      </c>
      <c r="D566" s="428">
        <v>8.25</v>
      </c>
      <c r="E566" s="428" t="s">
        <v>612</v>
      </c>
      <c r="F566" s="428">
        <v>8.25</v>
      </c>
      <c r="G566" s="428">
        <v>8.4201562499999998</v>
      </c>
      <c r="H566" s="426" t="s">
        <v>196</v>
      </c>
      <c r="I566" s="427">
        <v>2250000</v>
      </c>
      <c r="J566" s="427">
        <v>2250000</v>
      </c>
      <c r="K566" s="427">
        <v>2249875.0299999998</v>
      </c>
      <c r="L566" s="433">
        <v>1</v>
      </c>
    </row>
    <row r="567" spans="1:12" s="377" customFormat="1" ht="15.6" x14ac:dyDescent="0.3">
      <c r="A567" s="431" t="s">
        <v>227</v>
      </c>
      <c r="B567" s="426" t="s">
        <v>188</v>
      </c>
      <c r="C567" s="428">
        <v>99.994699999999995</v>
      </c>
      <c r="D567" s="428">
        <v>8.75</v>
      </c>
      <c r="E567" s="428" t="s">
        <v>307</v>
      </c>
      <c r="F567" s="428">
        <v>8.75</v>
      </c>
      <c r="G567" s="428">
        <v>8.9414062499999005</v>
      </c>
      <c r="H567" s="426" t="s">
        <v>196</v>
      </c>
      <c r="I567" s="427">
        <v>368887</v>
      </c>
      <c r="J567" s="427">
        <v>368887</v>
      </c>
      <c r="K567" s="427">
        <v>368867.31</v>
      </c>
      <c r="L567" s="433">
        <v>7</v>
      </c>
    </row>
    <row r="568" spans="1:12" s="377" customFormat="1" ht="15.6" x14ac:dyDescent="0.3">
      <c r="A568" s="431" t="s">
        <v>227</v>
      </c>
      <c r="B568" s="426" t="s">
        <v>188</v>
      </c>
      <c r="C568" s="428">
        <v>99.995099999999994</v>
      </c>
      <c r="D568" s="428">
        <v>8.75</v>
      </c>
      <c r="E568" s="428" t="s">
        <v>683</v>
      </c>
      <c r="F568" s="428">
        <v>8.75</v>
      </c>
      <c r="G568" s="428">
        <v>8.9414062499999005</v>
      </c>
      <c r="H568" s="426" t="s">
        <v>196</v>
      </c>
      <c r="I568" s="427">
        <v>333919</v>
      </c>
      <c r="J568" s="427">
        <v>333919</v>
      </c>
      <c r="K568" s="427">
        <v>333902.69</v>
      </c>
      <c r="L568" s="433">
        <v>5</v>
      </c>
    </row>
    <row r="569" spans="1:12" s="377" customFormat="1" ht="15.6" x14ac:dyDescent="0.3">
      <c r="A569" s="431" t="s">
        <v>227</v>
      </c>
      <c r="B569" s="426" t="s">
        <v>188</v>
      </c>
      <c r="C569" s="428">
        <v>99.997500000000002</v>
      </c>
      <c r="D569" s="428">
        <v>8.75</v>
      </c>
      <c r="E569" s="428" t="s">
        <v>334</v>
      </c>
      <c r="F569" s="428">
        <v>8.75</v>
      </c>
      <c r="G569" s="428">
        <v>8.9414062499999005</v>
      </c>
      <c r="H569" s="426" t="s">
        <v>196</v>
      </c>
      <c r="I569" s="427">
        <v>1330000</v>
      </c>
      <c r="J569" s="427">
        <v>1330000</v>
      </c>
      <c r="K569" s="427">
        <v>1329966.5900000001</v>
      </c>
      <c r="L569" s="433">
        <v>5</v>
      </c>
    </row>
    <row r="570" spans="1:12" s="377" customFormat="1" ht="15.6" x14ac:dyDescent="0.3">
      <c r="A570" s="431" t="s">
        <v>227</v>
      </c>
      <c r="B570" s="426" t="s">
        <v>188</v>
      </c>
      <c r="C570" s="428">
        <v>99.998000000000005</v>
      </c>
      <c r="D570" s="428">
        <v>8.75</v>
      </c>
      <c r="E570" s="428" t="s">
        <v>383</v>
      </c>
      <c r="F570" s="428">
        <v>8.75</v>
      </c>
      <c r="G570" s="428">
        <v>8.9414062499999005</v>
      </c>
      <c r="H570" s="426" t="s">
        <v>196</v>
      </c>
      <c r="I570" s="427">
        <v>855000</v>
      </c>
      <c r="J570" s="427">
        <v>855000</v>
      </c>
      <c r="K570" s="427">
        <v>854982.72</v>
      </c>
      <c r="L570" s="433">
        <v>4</v>
      </c>
    </row>
    <row r="571" spans="1:12" s="377" customFormat="1" ht="15.6" x14ac:dyDescent="0.3">
      <c r="A571" s="431" t="s">
        <v>227</v>
      </c>
      <c r="B571" s="426" t="s">
        <v>188</v>
      </c>
      <c r="C571" s="428">
        <v>99.999499999999998</v>
      </c>
      <c r="D571" s="428">
        <v>8.25</v>
      </c>
      <c r="E571" s="428" t="s">
        <v>246</v>
      </c>
      <c r="F571" s="428">
        <v>8.25</v>
      </c>
      <c r="G571" s="428">
        <v>8.4201562499999998</v>
      </c>
      <c r="H571" s="426" t="s">
        <v>196</v>
      </c>
      <c r="I571" s="427">
        <v>300000</v>
      </c>
      <c r="J571" s="427">
        <v>300000</v>
      </c>
      <c r="K571" s="427">
        <v>299998.63</v>
      </c>
      <c r="L571" s="433">
        <v>1</v>
      </c>
    </row>
    <row r="572" spans="1:12" s="377" customFormat="1" ht="15.6" x14ac:dyDescent="0.3">
      <c r="A572" s="431" t="s">
        <v>227</v>
      </c>
      <c r="B572" s="426" t="s">
        <v>188</v>
      </c>
      <c r="C572" s="428">
        <v>100</v>
      </c>
      <c r="D572" s="428">
        <v>8.25</v>
      </c>
      <c r="E572" s="428" t="s">
        <v>502</v>
      </c>
      <c r="F572" s="428">
        <v>8.25</v>
      </c>
      <c r="G572" s="428">
        <v>8.4201562499999998</v>
      </c>
      <c r="H572" s="426" t="s">
        <v>196</v>
      </c>
      <c r="I572" s="427">
        <v>1200000</v>
      </c>
      <c r="J572" s="427">
        <v>1200000</v>
      </c>
      <c r="K572" s="427">
        <v>1200000</v>
      </c>
      <c r="L572" s="433">
        <v>2</v>
      </c>
    </row>
    <row r="573" spans="1:12" s="377" customFormat="1" ht="15.6" x14ac:dyDescent="0.3">
      <c r="A573" s="431" t="s">
        <v>227</v>
      </c>
      <c r="B573" s="426" t="s">
        <v>188</v>
      </c>
      <c r="C573" s="428">
        <v>100</v>
      </c>
      <c r="D573" s="428">
        <v>8.75</v>
      </c>
      <c r="E573" s="428" t="s">
        <v>285</v>
      </c>
      <c r="F573" s="428">
        <v>8.75</v>
      </c>
      <c r="G573" s="428">
        <v>8.9414062499999005</v>
      </c>
      <c r="H573" s="426" t="s">
        <v>196</v>
      </c>
      <c r="I573" s="427">
        <v>100000</v>
      </c>
      <c r="J573" s="427">
        <v>100000</v>
      </c>
      <c r="K573" s="427">
        <v>100000</v>
      </c>
      <c r="L573" s="433">
        <v>1</v>
      </c>
    </row>
    <row r="574" spans="1:12" s="377" customFormat="1" ht="15.6" x14ac:dyDescent="0.3">
      <c r="A574" s="431" t="s">
        <v>222</v>
      </c>
      <c r="B574" s="426" t="s">
        <v>188</v>
      </c>
      <c r="C574" s="428">
        <v>99.642499999999998</v>
      </c>
      <c r="D574" s="428">
        <v>11.75</v>
      </c>
      <c r="E574" s="428" t="s">
        <v>421</v>
      </c>
      <c r="F574" s="428">
        <v>12</v>
      </c>
      <c r="G574" s="428">
        <v>12.550881</v>
      </c>
      <c r="H574" s="426" t="s">
        <v>196</v>
      </c>
      <c r="I574" s="427">
        <v>50066</v>
      </c>
      <c r="J574" s="427">
        <v>50066</v>
      </c>
      <c r="K574" s="427">
        <v>49887</v>
      </c>
      <c r="L574" s="433">
        <v>1</v>
      </c>
    </row>
    <row r="575" spans="1:12" s="377" customFormat="1" ht="15.6" x14ac:dyDescent="0.3">
      <c r="A575" s="431" t="s">
        <v>222</v>
      </c>
      <c r="B575" s="426" t="s">
        <v>188</v>
      </c>
      <c r="C575" s="428">
        <v>101.0091</v>
      </c>
      <c r="D575" s="428">
        <v>11.75</v>
      </c>
      <c r="E575" s="428" t="s">
        <v>684</v>
      </c>
      <c r="F575" s="428">
        <v>11</v>
      </c>
      <c r="G575" s="428">
        <v>11.4621259414062</v>
      </c>
      <c r="H575" s="426" t="s">
        <v>196</v>
      </c>
      <c r="I575" s="427">
        <v>20600</v>
      </c>
      <c r="J575" s="427">
        <v>20600</v>
      </c>
      <c r="K575" s="427">
        <v>20807.88</v>
      </c>
      <c r="L575" s="433">
        <v>1</v>
      </c>
    </row>
    <row r="576" spans="1:12" s="377" customFormat="1" ht="15.6" x14ac:dyDescent="0.3">
      <c r="A576" s="431" t="s">
        <v>222</v>
      </c>
      <c r="B576" s="426" t="s">
        <v>188</v>
      </c>
      <c r="C576" s="428">
        <v>102.3827</v>
      </c>
      <c r="D576" s="428">
        <v>11.75</v>
      </c>
      <c r="E576" s="428" t="s">
        <v>685</v>
      </c>
      <c r="F576" s="428">
        <v>10</v>
      </c>
      <c r="G576" s="428">
        <v>10.381289062499899</v>
      </c>
      <c r="H576" s="426" t="s">
        <v>196</v>
      </c>
      <c r="I576" s="427">
        <v>131339</v>
      </c>
      <c r="J576" s="427">
        <v>131339</v>
      </c>
      <c r="K576" s="427">
        <v>134468.41</v>
      </c>
      <c r="L576" s="433">
        <v>2</v>
      </c>
    </row>
    <row r="577" spans="1:12" s="377" customFormat="1" ht="15.6" x14ac:dyDescent="0.3">
      <c r="A577" s="431" t="s">
        <v>222</v>
      </c>
      <c r="B577" s="426" t="s">
        <v>188</v>
      </c>
      <c r="C577" s="428">
        <v>104.6533</v>
      </c>
      <c r="D577" s="428">
        <v>11.75</v>
      </c>
      <c r="E577" s="428" t="s">
        <v>686</v>
      </c>
      <c r="F577" s="428">
        <v>8.5</v>
      </c>
      <c r="G577" s="428">
        <v>8.7747961721190997</v>
      </c>
      <c r="H577" s="426" t="s">
        <v>196</v>
      </c>
      <c r="I577" s="427">
        <v>914177</v>
      </c>
      <c r="J577" s="427">
        <v>914177</v>
      </c>
      <c r="K577" s="427">
        <v>956715.99</v>
      </c>
      <c r="L577" s="433">
        <v>6</v>
      </c>
    </row>
    <row r="578" spans="1:12" s="377" customFormat="1" ht="15.6" x14ac:dyDescent="0.3">
      <c r="A578" s="431" t="s">
        <v>223</v>
      </c>
      <c r="B578" s="426" t="s">
        <v>188</v>
      </c>
      <c r="C578" s="428">
        <v>97.0655</v>
      </c>
      <c r="D578" s="428">
        <v>9</v>
      </c>
      <c r="E578" s="428" t="s">
        <v>687</v>
      </c>
      <c r="F578" s="428">
        <v>11.5</v>
      </c>
      <c r="G578" s="428">
        <v>12.0055112893066</v>
      </c>
      <c r="H578" s="426" t="s">
        <v>196</v>
      </c>
      <c r="I578" s="427">
        <v>94931.62</v>
      </c>
      <c r="J578" s="427">
        <v>103558</v>
      </c>
      <c r="K578" s="427">
        <v>92145.86</v>
      </c>
      <c r="L578" s="433">
        <v>1</v>
      </c>
    </row>
    <row r="579" spans="1:12" s="377" customFormat="1" ht="15.6" x14ac:dyDescent="0.3">
      <c r="A579" s="431" t="s">
        <v>223</v>
      </c>
      <c r="B579" s="426" t="s">
        <v>188</v>
      </c>
      <c r="C579" s="428">
        <v>97.389200000000002</v>
      </c>
      <c r="D579" s="428">
        <v>9</v>
      </c>
      <c r="E579" s="428" t="s">
        <v>389</v>
      </c>
      <c r="F579" s="428">
        <v>11.5</v>
      </c>
      <c r="G579" s="428">
        <v>12.0055112893066</v>
      </c>
      <c r="H579" s="426" t="s">
        <v>196</v>
      </c>
      <c r="I579" s="427">
        <v>520.88</v>
      </c>
      <c r="J579" s="427">
        <v>625</v>
      </c>
      <c r="K579" s="427">
        <v>507.28</v>
      </c>
      <c r="L579" s="433">
        <v>1</v>
      </c>
    </row>
    <row r="580" spans="1:12" s="377" customFormat="1" ht="15.6" x14ac:dyDescent="0.3">
      <c r="A580" s="431" t="s">
        <v>223</v>
      </c>
      <c r="B580" s="426" t="s">
        <v>188</v>
      </c>
      <c r="C580" s="428">
        <v>97.4208</v>
      </c>
      <c r="D580" s="428">
        <v>9</v>
      </c>
      <c r="E580" s="428" t="s">
        <v>391</v>
      </c>
      <c r="F580" s="428">
        <v>11.5</v>
      </c>
      <c r="G580" s="428">
        <v>12.0055112893066</v>
      </c>
      <c r="H580" s="426" t="s">
        <v>196</v>
      </c>
      <c r="I580" s="427">
        <v>1987.66</v>
      </c>
      <c r="J580" s="427">
        <v>2385</v>
      </c>
      <c r="K580" s="427">
        <v>1936.39</v>
      </c>
      <c r="L580" s="433">
        <v>1</v>
      </c>
    </row>
    <row r="581" spans="1:12" s="377" customFormat="1" ht="15.6" x14ac:dyDescent="0.3">
      <c r="A581" s="431" t="s">
        <v>223</v>
      </c>
      <c r="B581" s="426" t="s">
        <v>188</v>
      </c>
      <c r="C581" s="428">
        <v>97.786799999999999</v>
      </c>
      <c r="D581" s="428">
        <v>9</v>
      </c>
      <c r="E581" s="428" t="s">
        <v>688</v>
      </c>
      <c r="F581" s="428">
        <v>11</v>
      </c>
      <c r="G581" s="428">
        <v>11.4621259414062</v>
      </c>
      <c r="H581" s="426" t="s">
        <v>196</v>
      </c>
      <c r="I581" s="427">
        <v>258989.05</v>
      </c>
      <c r="J581" s="427">
        <v>310762</v>
      </c>
      <c r="K581" s="427">
        <v>253256.98</v>
      </c>
      <c r="L581" s="433">
        <v>1</v>
      </c>
    </row>
    <row r="582" spans="1:12" s="377" customFormat="1" ht="15.6" x14ac:dyDescent="0.3">
      <c r="A582" s="431" t="s">
        <v>223</v>
      </c>
      <c r="B582" s="426" t="s">
        <v>188</v>
      </c>
      <c r="C582" s="428">
        <v>98.819500000000005</v>
      </c>
      <c r="D582" s="428">
        <v>9</v>
      </c>
      <c r="E582" s="428" t="s">
        <v>373</v>
      </c>
      <c r="F582" s="428">
        <v>10</v>
      </c>
      <c r="G582" s="428">
        <v>10.381289062499899</v>
      </c>
      <c r="H582" s="426" t="s">
        <v>196</v>
      </c>
      <c r="I582" s="427">
        <v>3278.12</v>
      </c>
      <c r="J582" s="427">
        <v>3576</v>
      </c>
      <c r="K582" s="427">
        <v>3239.42</v>
      </c>
      <c r="L582" s="433">
        <v>1</v>
      </c>
    </row>
    <row r="583" spans="1:12" s="377" customFormat="1" ht="15.6" x14ac:dyDescent="0.3">
      <c r="A583" s="431" t="s">
        <v>223</v>
      </c>
      <c r="B583" s="426" t="s">
        <v>188</v>
      </c>
      <c r="C583" s="428">
        <v>98.840699999999998</v>
      </c>
      <c r="D583" s="428">
        <v>9</v>
      </c>
      <c r="E583" s="428" t="s">
        <v>689</v>
      </c>
      <c r="F583" s="428">
        <v>10</v>
      </c>
      <c r="G583" s="428">
        <v>10.381289062499899</v>
      </c>
      <c r="H583" s="426" t="s">
        <v>196</v>
      </c>
      <c r="I583" s="427">
        <v>747.11</v>
      </c>
      <c r="J583" s="427">
        <v>815</v>
      </c>
      <c r="K583" s="427">
        <v>738.45</v>
      </c>
      <c r="L583" s="433">
        <v>1</v>
      </c>
    </row>
    <row r="584" spans="1:12" s="377" customFormat="1" ht="15.6" x14ac:dyDescent="0.3">
      <c r="A584" s="431" t="s">
        <v>690</v>
      </c>
      <c r="B584" s="426" t="s">
        <v>188</v>
      </c>
      <c r="C584" s="428">
        <v>99.996399999999994</v>
      </c>
      <c r="D584" s="428">
        <v>7.25</v>
      </c>
      <c r="E584" s="428" t="s">
        <v>428</v>
      </c>
      <c r="F584" s="428">
        <v>7.25</v>
      </c>
      <c r="G584" s="428">
        <v>7.4495019055327996</v>
      </c>
      <c r="H584" s="426" t="s">
        <v>196</v>
      </c>
      <c r="I584" s="427">
        <v>32188.59</v>
      </c>
      <c r="J584" s="427">
        <v>33882.730000000003</v>
      </c>
      <c r="K584" s="427">
        <v>32187.43</v>
      </c>
      <c r="L584" s="433">
        <v>1</v>
      </c>
    </row>
    <row r="585" spans="1:12" s="377" customFormat="1" ht="15.6" x14ac:dyDescent="0.3">
      <c r="A585" s="431" t="s">
        <v>690</v>
      </c>
      <c r="B585" s="426" t="s">
        <v>188</v>
      </c>
      <c r="C585" s="428">
        <v>99.997600000000006</v>
      </c>
      <c r="D585" s="428">
        <v>8.25</v>
      </c>
      <c r="E585" s="428" t="s">
        <v>691</v>
      </c>
      <c r="F585" s="428">
        <v>8.25</v>
      </c>
      <c r="G585" s="428">
        <v>8.5087619433745001</v>
      </c>
      <c r="H585" s="426" t="s">
        <v>196</v>
      </c>
      <c r="I585" s="427">
        <v>10007.200000000001</v>
      </c>
      <c r="J585" s="427">
        <v>28000</v>
      </c>
      <c r="K585" s="427">
        <v>10006.959999999999</v>
      </c>
      <c r="L585" s="433">
        <v>1</v>
      </c>
    </row>
    <row r="586" spans="1:12" s="377" customFormat="1" ht="15.6" x14ac:dyDescent="0.3">
      <c r="A586" s="431" t="s">
        <v>692</v>
      </c>
      <c r="B586" s="426" t="s">
        <v>188</v>
      </c>
      <c r="C586" s="428">
        <v>99.98</v>
      </c>
      <c r="D586" s="428">
        <v>9</v>
      </c>
      <c r="E586" s="428" t="s">
        <v>693</v>
      </c>
      <c r="F586" s="428">
        <v>9.0061735525853006</v>
      </c>
      <c r="G586" s="428">
        <v>9.3149317421228002</v>
      </c>
      <c r="H586" s="426" t="s">
        <v>196</v>
      </c>
      <c r="I586" s="427">
        <v>30001.439999999999</v>
      </c>
      <c r="J586" s="427">
        <v>33600</v>
      </c>
      <c r="K586" s="427">
        <v>29995.439999999999</v>
      </c>
      <c r="L586" s="433">
        <v>3</v>
      </c>
    </row>
    <row r="587" spans="1:12" s="377" customFormat="1" ht="15.6" x14ac:dyDescent="0.3">
      <c r="A587" s="431" t="s">
        <v>692</v>
      </c>
      <c r="B587" s="426" t="s">
        <v>188</v>
      </c>
      <c r="C587" s="428">
        <v>100</v>
      </c>
      <c r="D587" s="428">
        <v>9</v>
      </c>
      <c r="E587" s="428" t="s">
        <v>313</v>
      </c>
      <c r="F587" s="428">
        <v>8.9993996776185003</v>
      </c>
      <c r="G587" s="428">
        <v>9.3076901175992006</v>
      </c>
      <c r="H587" s="426" t="s">
        <v>196</v>
      </c>
      <c r="I587" s="427">
        <v>795000.71</v>
      </c>
      <c r="J587" s="427">
        <v>927439</v>
      </c>
      <c r="K587" s="427">
        <v>795000.71</v>
      </c>
      <c r="L587" s="433">
        <v>1</v>
      </c>
    </row>
    <row r="588" spans="1:12" s="377" customFormat="1" ht="15.6" x14ac:dyDescent="0.3">
      <c r="A588" s="430" t="s">
        <v>194</v>
      </c>
      <c r="B588" s="424" t="s">
        <v>194</v>
      </c>
      <c r="C588" s="429" t="s">
        <v>194</v>
      </c>
      <c r="D588" s="429" t="s">
        <v>194</v>
      </c>
      <c r="E588" s="429" t="s">
        <v>194</v>
      </c>
      <c r="F588" s="429" t="s">
        <v>194</v>
      </c>
      <c r="G588" s="429" t="s">
        <v>194</v>
      </c>
      <c r="H588" s="424" t="s">
        <v>194</v>
      </c>
      <c r="I588" s="425">
        <f>SUM(I490:I587)</f>
        <v>32421911.370000001</v>
      </c>
      <c r="J588" s="425">
        <f t="shared" ref="J588:K588" si="12">SUM(J490:J587)</f>
        <v>33080357.010000002</v>
      </c>
      <c r="K588" s="425">
        <f t="shared" si="12"/>
        <v>32436851.909999993</v>
      </c>
      <c r="L588" s="432">
        <f>SUM(L490:L587)</f>
        <v>178</v>
      </c>
    </row>
    <row r="589" spans="1:12" s="377" customFormat="1" ht="15.6" x14ac:dyDescent="0.3">
      <c r="A589" s="430" t="s">
        <v>116</v>
      </c>
      <c r="B589" s="424"/>
      <c r="C589" s="429"/>
      <c r="D589" s="429"/>
      <c r="E589" s="429"/>
      <c r="F589" s="429"/>
      <c r="G589" s="429"/>
      <c r="H589" s="424"/>
      <c r="I589" s="425"/>
      <c r="J589" s="425"/>
      <c r="K589" s="425"/>
      <c r="L589" s="432"/>
    </row>
    <row r="590" spans="1:12" s="377" customFormat="1" ht="15.6" x14ac:dyDescent="0.3">
      <c r="A590" s="431" t="s">
        <v>694</v>
      </c>
      <c r="B590" s="426" t="s">
        <v>188</v>
      </c>
      <c r="C590" s="428">
        <v>99.995099999999994</v>
      </c>
      <c r="D590" s="428">
        <v>9</v>
      </c>
      <c r="E590" s="428" t="s">
        <v>695</v>
      </c>
      <c r="F590" s="428">
        <v>9</v>
      </c>
      <c r="G590" s="428">
        <v>9.3083318789062002</v>
      </c>
      <c r="H590" s="426" t="s">
        <v>196</v>
      </c>
      <c r="I590" s="427">
        <v>32821.769999999997</v>
      </c>
      <c r="J590" s="427">
        <v>32821.769999999997</v>
      </c>
      <c r="K590" s="427">
        <v>32820.160000000003</v>
      </c>
      <c r="L590" s="433">
        <v>1</v>
      </c>
    </row>
    <row r="591" spans="1:12" s="377" customFormat="1" ht="15.6" x14ac:dyDescent="0.3">
      <c r="A591" s="431" t="s">
        <v>343</v>
      </c>
      <c r="B591" s="426" t="s">
        <v>188</v>
      </c>
      <c r="C591" s="428">
        <v>98.812600000000003</v>
      </c>
      <c r="D591" s="428">
        <v>9</v>
      </c>
      <c r="E591" s="428" t="s">
        <v>696</v>
      </c>
      <c r="F591" s="428">
        <v>10.25</v>
      </c>
      <c r="G591" s="428">
        <v>10.650758059097299</v>
      </c>
      <c r="H591" s="426" t="s">
        <v>196</v>
      </c>
      <c r="I591" s="427">
        <v>75000</v>
      </c>
      <c r="J591" s="427">
        <v>75000</v>
      </c>
      <c r="K591" s="427">
        <v>74109.41</v>
      </c>
      <c r="L591" s="433">
        <v>1</v>
      </c>
    </row>
    <row r="592" spans="1:12" s="377" customFormat="1" ht="15.6" x14ac:dyDescent="0.3">
      <c r="A592" s="431" t="s">
        <v>343</v>
      </c>
      <c r="B592" s="426" t="s">
        <v>188</v>
      </c>
      <c r="C592" s="428">
        <v>99.98</v>
      </c>
      <c r="D592" s="428">
        <v>9</v>
      </c>
      <c r="E592" s="428" t="s">
        <v>537</v>
      </c>
      <c r="F592" s="428">
        <v>9.0085795880396002</v>
      </c>
      <c r="G592" s="428">
        <v>9.3175040057151008</v>
      </c>
      <c r="H592" s="426" t="s">
        <v>196</v>
      </c>
      <c r="I592" s="427">
        <v>75000</v>
      </c>
      <c r="J592" s="427">
        <v>75000</v>
      </c>
      <c r="K592" s="427">
        <v>74985</v>
      </c>
      <c r="L592" s="433">
        <v>1</v>
      </c>
    </row>
    <row r="593" spans="1:12" s="377" customFormat="1" ht="15.6" x14ac:dyDescent="0.3">
      <c r="A593" s="431" t="s">
        <v>344</v>
      </c>
      <c r="B593" s="426" t="s">
        <v>188</v>
      </c>
      <c r="C593" s="428">
        <v>97.725399999999993</v>
      </c>
      <c r="D593" s="428">
        <v>9</v>
      </c>
      <c r="E593" s="428" t="s">
        <v>697</v>
      </c>
      <c r="F593" s="428">
        <v>10.25</v>
      </c>
      <c r="G593" s="428">
        <v>10.650758059097299</v>
      </c>
      <c r="H593" s="426" t="s">
        <v>196</v>
      </c>
      <c r="I593" s="427">
        <v>125352</v>
      </c>
      <c r="J593" s="427">
        <v>125352</v>
      </c>
      <c r="K593" s="427">
        <v>122500.78</v>
      </c>
      <c r="L593" s="433">
        <v>1</v>
      </c>
    </row>
    <row r="594" spans="1:12" s="377" customFormat="1" ht="15.6" x14ac:dyDescent="0.3">
      <c r="A594" s="431" t="s">
        <v>344</v>
      </c>
      <c r="B594" s="426" t="s">
        <v>188</v>
      </c>
      <c r="C594" s="428">
        <v>98.332700000000003</v>
      </c>
      <c r="D594" s="428">
        <v>9</v>
      </c>
      <c r="E594" s="428" t="s">
        <v>331</v>
      </c>
      <c r="F594" s="428">
        <v>10</v>
      </c>
      <c r="G594" s="428">
        <v>10.381289062499899</v>
      </c>
      <c r="H594" s="426" t="s">
        <v>196</v>
      </c>
      <c r="I594" s="427">
        <v>150000</v>
      </c>
      <c r="J594" s="427">
        <v>150000</v>
      </c>
      <c r="K594" s="427">
        <v>147499.10999999999</v>
      </c>
      <c r="L594" s="433">
        <v>1</v>
      </c>
    </row>
    <row r="595" spans="1:12" s="377" customFormat="1" ht="15.6" x14ac:dyDescent="0.3">
      <c r="A595" s="431" t="s">
        <v>344</v>
      </c>
      <c r="B595" s="426" t="s">
        <v>188</v>
      </c>
      <c r="C595" s="428">
        <v>99.98</v>
      </c>
      <c r="D595" s="428">
        <v>9</v>
      </c>
      <c r="E595" s="428" t="s">
        <v>698</v>
      </c>
      <c r="F595" s="428">
        <v>9.0071468295944008</v>
      </c>
      <c r="G595" s="428">
        <v>9.3159722554105002</v>
      </c>
      <c r="H595" s="426" t="s">
        <v>196</v>
      </c>
      <c r="I595" s="427">
        <v>150000</v>
      </c>
      <c r="J595" s="427">
        <v>150000</v>
      </c>
      <c r="K595" s="427">
        <v>149970</v>
      </c>
      <c r="L595" s="433">
        <v>1</v>
      </c>
    </row>
    <row r="596" spans="1:12" s="377" customFormat="1" ht="15.6" x14ac:dyDescent="0.3">
      <c r="A596" s="431" t="s">
        <v>699</v>
      </c>
      <c r="B596" s="426" t="s">
        <v>188</v>
      </c>
      <c r="C596" s="428">
        <v>96.866699999999994</v>
      </c>
      <c r="D596" s="428">
        <v>9</v>
      </c>
      <c r="E596" s="428" t="s">
        <v>511</v>
      </c>
      <c r="F596" s="428">
        <v>10.25</v>
      </c>
      <c r="G596" s="428">
        <v>10.650758059097299</v>
      </c>
      <c r="H596" s="426" t="s">
        <v>196</v>
      </c>
      <c r="I596" s="427">
        <v>51237</v>
      </c>
      <c r="J596" s="427">
        <v>51237</v>
      </c>
      <c r="K596" s="427">
        <v>49631.62</v>
      </c>
      <c r="L596" s="433">
        <v>1</v>
      </c>
    </row>
    <row r="597" spans="1:12" s="377" customFormat="1" ht="15.6" x14ac:dyDescent="0.3">
      <c r="A597" s="431" t="s">
        <v>216</v>
      </c>
      <c r="B597" s="426" t="s">
        <v>188</v>
      </c>
      <c r="C597" s="428">
        <v>93.7911</v>
      </c>
      <c r="D597" s="428">
        <v>9</v>
      </c>
      <c r="E597" s="428" t="s">
        <v>700</v>
      </c>
      <c r="F597" s="428">
        <v>11</v>
      </c>
      <c r="G597" s="428">
        <v>11.4621259414062</v>
      </c>
      <c r="H597" s="426" t="s">
        <v>196</v>
      </c>
      <c r="I597" s="427">
        <v>100000</v>
      </c>
      <c r="J597" s="427">
        <v>100000</v>
      </c>
      <c r="K597" s="427">
        <v>93791.06</v>
      </c>
      <c r="L597" s="433">
        <v>1</v>
      </c>
    </row>
    <row r="598" spans="1:12" s="377" customFormat="1" ht="15.6" x14ac:dyDescent="0.3">
      <c r="A598" s="431" t="s">
        <v>216</v>
      </c>
      <c r="B598" s="426" t="s">
        <v>188</v>
      </c>
      <c r="C598" s="428">
        <v>96.711600000000004</v>
      </c>
      <c r="D598" s="428">
        <v>9</v>
      </c>
      <c r="E598" s="428" t="s">
        <v>701</v>
      </c>
      <c r="F598" s="428">
        <v>10.25</v>
      </c>
      <c r="G598" s="428">
        <v>10.650758059097299</v>
      </c>
      <c r="H598" s="426" t="s">
        <v>196</v>
      </c>
      <c r="I598" s="427">
        <v>75000</v>
      </c>
      <c r="J598" s="427">
        <v>75000</v>
      </c>
      <c r="K598" s="427">
        <v>72533.73</v>
      </c>
      <c r="L598" s="433">
        <v>1</v>
      </c>
    </row>
    <row r="599" spans="1:12" s="377" customFormat="1" ht="15.6" x14ac:dyDescent="0.3">
      <c r="A599" s="431" t="s">
        <v>216</v>
      </c>
      <c r="B599" s="426" t="s">
        <v>188</v>
      </c>
      <c r="C599" s="428">
        <v>96.953299999999999</v>
      </c>
      <c r="D599" s="428">
        <v>9</v>
      </c>
      <c r="E599" s="428" t="s">
        <v>702</v>
      </c>
      <c r="F599" s="428">
        <v>10.25</v>
      </c>
      <c r="G599" s="428">
        <v>10.650758059097299</v>
      </c>
      <c r="H599" s="426" t="s">
        <v>196</v>
      </c>
      <c r="I599" s="427">
        <v>105887</v>
      </c>
      <c r="J599" s="427">
        <v>105887</v>
      </c>
      <c r="K599" s="427">
        <v>102660.98</v>
      </c>
      <c r="L599" s="433">
        <v>1</v>
      </c>
    </row>
    <row r="600" spans="1:12" s="377" customFormat="1" ht="15.6" x14ac:dyDescent="0.3">
      <c r="A600" s="431" t="s">
        <v>216</v>
      </c>
      <c r="B600" s="426" t="s">
        <v>188</v>
      </c>
      <c r="C600" s="428">
        <v>97.675299999999993</v>
      </c>
      <c r="D600" s="428">
        <v>9</v>
      </c>
      <c r="E600" s="428" t="s">
        <v>703</v>
      </c>
      <c r="F600" s="428">
        <v>10.25</v>
      </c>
      <c r="G600" s="428">
        <v>10.650758059097299</v>
      </c>
      <c r="H600" s="426" t="s">
        <v>196</v>
      </c>
      <c r="I600" s="427">
        <v>157113</v>
      </c>
      <c r="J600" s="427">
        <v>157113</v>
      </c>
      <c r="K600" s="427">
        <v>153460.6</v>
      </c>
      <c r="L600" s="433">
        <v>1</v>
      </c>
    </row>
    <row r="601" spans="1:12" s="377" customFormat="1" ht="15.6" x14ac:dyDescent="0.3">
      <c r="A601" s="431" t="s">
        <v>216</v>
      </c>
      <c r="B601" s="426" t="s">
        <v>188</v>
      </c>
      <c r="C601" s="428">
        <v>98.342100000000002</v>
      </c>
      <c r="D601" s="428">
        <v>9</v>
      </c>
      <c r="E601" s="428" t="s">
        <v>704</v>
      </c>
      <c r="F601" s="428">
        <v>10.25</v>
      </c>
      <c r="G601" s="428">
        <v>10.650758059097299</v>
      </c>
      <c r="H601" s="426" t="s">
        <v>196</v>
      </c>
      <c r="I601" s="427">
        <v>207597</v>
      </c>
      <c r="J601" s="427">
        <v>207597</v>
      </c>
      <c r="K601" s="427">
        <v>204155.17</v>
      </c>
      <c r="L601" s="433">
        <v>1</v>
      </c>
    </row>
    <row r="602" spans="1:12" s="377" customFormat="1" ht="15.6" x14ac:dyDescent="0.3">
      <c r="A602" s="431" t="s">
        <v>216</v>
      </c>
      <c r="B602" s="426" t="s">
        <v>188</v>
      </c>
      <c r="C602" s="428">
        <v>99.995800000000003</v>
      </c>
      <c r="D602" s="428">
        <v>9</v>
      </c>
      <c r="E602" s="428" t="s">
        <v>400</v>
      </c>
      <c r="F602" s="428">
        <v>9</v>
      </c>
      <c r="G602" s="428">
        <v>9.3083318789062002</v>
      </c>
      <c r="H602" s="426" t="s">
        <v>196</v>
      </c>
      <c r="I602" s="427">
        <v>80000</v>
      </c>
      <c r="J602" s="427">
        <v>80000</v>
      </c>
      <c r="K602" s="427">
        <v>79996.67</v>
      </c>
      <c r="L602" s="433">
        <v>1</v>
      </c>
    </row>
    <row r="603" spans="1:12" s="377" customFormat="1" ht="15.6" x14ac:dyDescent="0.3">
      <c r="A603" s="431" t="s">
        <v>217</v>
      </c>
      <c r="B603" s="426" t="s">
        <v>188</v>
      </c>
      <c r="C603" s="428">
        <v>92.248999999999995</v>
      </c>
      <c r="D603" s="428">
        <v>9</v>
      </c>
      <c r="E603" s="428" t="s">
        <v>705</v>
      </c>
      <c r="F603" s="428">
        <v>11</v>
      </c>
      <c r="G603" s="428">
        <v>11.4621259414062</v>
      </c>
      <c r="H603" s="426" t="s">
        <v>196</v>
      </c>
      <c r="I603" s="427">
        <v>100000</v>
      </c>
      <c r="J603" s="427">
        <v>100000</v>
      </c>
      <c r="K603" s="427">
        <v>92249</v>
      </c>
      <c r="L603" s="433">
        <v>1</v>
      </c>
    </row>
    <row r="604" spans="1:12" s="377" customFormat="1" ht="15.6" x14ac:dyDescent="0.3">
      <c r="A604" s="431" t="s">
        <v>217</v>
      </c>
      <c r="B604" s="426" t="s">
        <v>188</v>
      </c>
      <c r="C604" s="428">
        <v>97.655299999999997</v>
      </c>
      <c r="D604" s="428">
        <v>9</v>
      </c>
      <c r="E604" s="428" t="s">
        <v>706</v>
      </c>
      <c r="F604" s="428">
        <v>10.25</v>
      </c>
      <c r="G604" s="428">
        <v>10.650758059097299</v>
      </c>
      <c r="H604" s="426" t="s">
        <v>196</v>
      </c>
      <c r="I604" s="427">
        <v>151440</v>
      </c>
      <c r="J604" s="427">
        <v>151440</v>
      </c>
      <c r="K604" s="427">
        <v>147889.22</v>
      </c>
      <c r="L604" s="433">
        <v>1</v>
      </c>
    </row>
    <row r="605" spans="1:12" s="377" customFormat="1" ht="15.6" x14ac:dyDescent="0.3">
      <c r="A605" s="431" t="s">
        <v>217</v>
      </c>
      <c r="B605" s="426" t="s">
        <v>188</v>
      </c>
      <c r="C605" s="428">
        <v>98.825000000000003</v>
      </c>
      <c r="D605" s="428">
        <v>9</v>
      </c>
      <c r="E605" s="428" t="s">
        <v>707</v>
      </c>
      <c r="F605" s="428">
        <v>10</v>
      </c>
      <c r="G605" s="428">
        <v>10.381289062499899</v>
      </c>
      <c r="H605" s="426" t="s">
        <v>196</v>
      </c>
      <c r="I605" s="427">
        <v>41250</v>
      </c>
      <c r="J605" s="427">
        <v>41250</v>
      </c>
      <c r="K605" s="427">
        <v>40765.300000000003</v>
      </c>
      <c r="L605" s="433">
        <v>1</v>
      </c>
    </row>
    <row r="606" spans="1:12" s="377" customFormat="1" ht="15.6" x14ac:dyDescent="0.3">
      <c r="A606" s="431" t="s">
        <v>217</v>
      </c>
      <c r="B606" s="426" t="s">
        <v>188</v>
      </c>
      <c r="C606" s="428">
        <v>98.851399999999998</v>
      </c>
      <c r="D606" s="428">
        <v>9</v>
      </c>
      <c r="E606" s="428" t="s">
        <v>708</v>
      </c>
      <c r="F606" s="428">
        <v>10</v>
      </c>
      <c r="G606" s="428">
        <v>10.381289062499899</v>
      </c>
      <c r="H606" s="426" t="s">
        <v>196</v>
      </c>
      <c r="I606" s="427">
        <v>117500</v>
      </c>
      <c r="J606" s="427">
        <v>117500</v>
      </c>
      <c r="K606" s="427">
        <v>116150.37</v>
      </c>
      <c r="L606" s="433">
        <v>1</v>
      </c>
    </row>
    <row r="607" spans="1:12" s="377" customFormat="1" ht="15.6" x14ac:dyDescent="0.3">
      <c r="A607" s="431" t="s">
        <v>217</v>
      </c>
      <c r="B607" s="426" t="s">
        <v>188</v>
      </c>
      <c r="C607" s="428">
        <v>99.045599999999993</v>
      </c>
      <c r="D607" s="428">
        <v>9</v>
      </c>
      <c r="E607" s="428" t="s">
        <v>696</v>
      </c>
      <c r="F607" s="428">
        <v>10</v>
      </c>
      <c r="G607" s="428">
        <v>10.381289062499899</v>
      </c>
      <c r="H607" s="426" t="s">
        <v>196</v>
      </c>
      <c r="I607" s="427">
        <v>41250</v>
      </c>
      <c r="J607" s="427">
        <v>41250</v>
      </c>
      <c r="K607" s="427">
        <v>40856.32</v>
      </c>
      <c r="L607" s="433">
        <v>1</v>
      </c>
    </row>
    <row r="608" spans="1:12" s="377" customFormat="1" ht="15.6" x14ac:dyDescent="0.3">
      <c r="A608" s="431" t="s">
        <v>217</v>
      </c>
      <c r="B608" s="426" t="s">
        <v>188</v>
      </c>
      <c r="C608" s="428">
        <v>99.0749</v>
      </c>
      <c r="D608" s="428">
        <v>9</v>
      </c>
      <c r="E608" s="428" t="s">
        <v>208</v>
      </c>
      <c r="F608" s="428">
        <v>10</v>
      </c>
      <c r="G608" s="428">
        <v>10.381289062499899</v>
      </c>
      <c r="H608" s="426" t="s">
        <v>196</v>
      </c>
      <c r="I608" s="427">
        <v>232123</v>
      </c>
      <c r="J608" s="427">
        <v>232123</v>
      </c>
      <c r="K608" s="427">
        <v>229975.72</v>
      </c>
      <c r="L608" s="433">
        <v>1</v>
      </c>
    </row>
    <row r="609" spans="1:12" s="377" customFormat="1" ht="15.6" x14ac:dyDescent="0.3">
      <c r="A609" s="431" t="s">
        <v>217</v>
      </c>
      <c r="B609" s="426" t="s">
        <v>188</v>
      </c>
      <c r="C609" s="428">
        <v>99.271799999999999</v>
      </c>
      <c r="D609" s="428">
        <v>9</v>
      </c>
      <c r="E609" s="428" t="s">
        <v>709</v>
      </c>
      <c r="F609" s="428">
        <v>10</v>
      </c>
      <c r="G609" s="428">
        <v>10.381289062499899</v>
      </c>
      <c r="H609" s="426" t="s">
        <v>196</v>
      </c>
      <c r="I609" s="427">
        <v>41250</v>
      </c>
      <c r="J609" s="427">
        <v>41250</v>
      </c>
      <c r="K609" s="427">
        <v>40949.620000000003</v>
      </c>
      <c r="L609" s="433">
        <v>1</v>
      </c>
    </row>
    <row r="610" spans="1:12" s="377" customFormat="1" ht="15.6" x14ac:dyDescent="0.3">
      <c r="A610" s="431" t="s">
        <v>217</v>
      </c>
      <c r="B610" s="426" t="s">
        <v>188</v>
      </c>
      <c r="C610" s="428">
        <v>99.98</v>
      </c>
      <c r="D610" s="428">
        <v>9</v>
      </c>
      <c r="E610" s="428" t="s">
        <v>311</v>
      </c>
      <c r="F610" s="428">
        <v>9.0058695275461993</v>
      </c>
      <c r="G610" s="428">
        <v>9.3146067158373</v>
      </c>
      <c r="H610" s="426" t="s">
        <v>196</v>
      </c>
      <c r="I610" s="427">
        <v>200000</v>
      </c>
      <c r="J610" s="427">
        <v>200000</v>
      </c>
      <c r="K610" s="427">
        <v>199960</v>
      </c>
      <c r="L610" s="433">
        <v>1</v>
      </c>
    </row>
    <row r="611" spans="1:12" s="377" customFormat="1" ht="15.6" x14ac:dyDescent="0.3">
      <c r="A611" s="431" t="s">
        <v>217</v>
      </c>
      <c r="B611" s="426" t="s">
        <v>188</v>
      </c>
      <c r="C611" s="428">
        <v>99.98</v>
      </c>
      <c r="D611" s="428">
        <v>9</v>
      </c>
      <c r="E611" s="428" t="s">
        <v>710</v>
      </c>
      <c r="F611" s="428">
        <v>9.0053731786438007</v>
      </c>
      <c r="G611" s="428">
        <v>9.3140760820216002</v>
      </c>
      <c r="H611" s="426" t="s">
        <v>196</v>
      </c>
      <c r="I611" s="427">
        <v>200000</v>
      </c>
      <c r="J611" s="427">
        <v>200000</v>
      </c>
      <c r="K611" s="427">
        <v>199960</v>
      </c>
      <c r="L611" s="433">
        <v>2</v>
      </c>
    </row>
    <row r="612" spans="1:12" s="377" customFormat="1" ht="15.6" x14ac:dyDescent="0.3">
      <c r="A612" s="431" t="s">
        <v>217</v>
      </c>
      <c r="B612" s="426" t="s">
        <v>188</v>
      </c>
      <c r="C612" s="428">
        <v>99.98</v>
      </c>
      <c r="D612" s="428">
        <v>9</v>
      </c>
      <c r="E612" s="428" t="s">
        <v>711</v>
      </c>
      <c r="F612" s="428">
        <v>9.0052364613520002</v>
      </c>
      <c r="G612" s="428">
        <v>9.3139299214287998</v>
      </c>
      <c r="H612" s="426" t="s">
        <v>196</v>
      </c>
      <c r="I612" s="427">
        <v>55000</v>
      </c>
      <c r="J612" s="427">
        <v>55000</v>
      </c>
      <c r="K612" s="427">
        <v>54989</v>
      </c>
      <c r="L612" s="433">
        <v>1</v>
      </c>
    </row>
    <row r="613" spans="1:12" s="377" customFormat="1" ht="15.6" x14ac:dyDescent="0.3">
      <c r="A613" s="431" t="s">
        <v>217</v>
      </c>
      <c r="B613" s="426" t="s">
        <v>188</v>
      </c>
      <c r="C613" s="428">
        <v>99.98</v>
      </c>
      <c r="D613" s="428">
        <v>9</v>
      </c>
      <c r="E613" s="428" t="s">
        <v>712</v>
      </c>
      <c r="F613" s="428">
        <v>9.0050235507120995</v>
      </c>
      <c r="G613" s="428">
        <v>9.3137023049728995</v>
      </c>
      <c r="H613" s="426" t="s">
        <v>196</v>
      </c>
      <c r="I613" s="427">
        <v>200000</v>
      </c>
      <c r="J613" s="427">
        <v>200000</v>
      </c>
      <c r="K613" s="427">
        <v>199960</v>
      </c>
      <c r="L613" s="433">
        <v>1</v>
      </c>
    </row>
    <row r="614" spans="1:12" s="377" customFormat="1" ht="15.6" x14ac:dyDescent="0.3">
      <c r="A614" s="431" t="s">
        <v>217</v>
      </c>
      <c r="B614" s="426" t="s">
        <v>188</v>
      </c>
      <c r="C614" s="428">
        <v>99.98</v>
      </c>
      <c r="D614" s="428">
        <v>9</v>
      </c>
      <c r="E614" s="428" t="s">
        <v>713</v>
      </c>
      <c r="F614" s="428">
        <v>9.0048268949706998</v>
      </c>
      <c r="G614" s="428">
        <v>9.3134920664631</v>
      </c>
      <c r="H614" s="426" t="s">
        <v>196</v>
      </c>
      <c r="I614" s="427">
        <v>200000</v>
      </c>
      <c r="J614" s="427">
        <v>200000</v>
      </c>
      <c r="K614" s="427">
        <v>199960</v>
      </c>
      <c r="L614" s="433">
        <v>1</v>
      </c>
    </row>
    <row r="615" spans="1:12" s="377" customFormat="1" ht="15.6" x14ac:dyDescent="0.3">
      <c r="A615" s="431" t="s">
        <v>217</v>
      </c>
      <c r="B615" s="426" t="s">
        <v>188</v>
      </c>
      <c r="C615" s="428">
        <v>99.98</v>
      </c>
      <c r="D615" s="428">
        <v>9</v>
      </c>
      <c r="E615" s="428" t="s">
        <v>385</v>
      </c>
      <c r="F615" s="428">
        <v>9.0047229927243997</v>
      </c>
      <c r="G615" s="428">
        <v>9.3133809879397003</v>
      </c>
      <c r="H615" s="426" t="s">
        <v>196</v>
      </c>
      <c r="I615" s="427">
        <v>200000</v>
      </c>
      <c r="J615" s="427">
        <v>200000</v>
      </c>
      <c r="K615" s="427">
        <v>199960</v>
      </c>
      <c r="L615" s="433">
        <v>1</v>
      </c>
    </row>
    <row r="616" spans="1:12" s="377" customFormat="1" ht="15.6" x14ac:dyDescent="0.3">
      <c r="A616" s="431" t="s">
        <v>217</v>
      </c>
      <c r="B616" s="426" t="s">
        <v>188</v>
      </c>
      <c r="C616" s="428">
        <v>99.98</v>
      </c>
      <c r="D616" s="428">
        <v>9</v>
      </c>
      <c r="E616" s="428" t="s">
        <v>714</v>
      </c>
      <c r="F616" s="428">
        <v>9.0044619120983995</v>
      </c>
      <c r="G616" s="428">
        <v>9.3131018754795996</v>
      </c>
      <c r="H616" s="426" t="s">
        <v>196</v>
      </c>
      <c r="I616" s="427">
        <v>200000</v>
      </c>
      <c r="J616" s="427">
        <v>200000</v>
      </c>
      <c r="K616" s="427">
        <v>199960</v>
      </c>
      <c r="L616" s="433">
        <v>1</v>
      </c>
    </row>
    <row r="617" spans="1:12" s="377" customFormat="1" ht="15.6" x14ac:dyDescent="0.3">
      <c r="A617" s="431" t="s">
        <v>217</v>
      </c>
      <c r="B617" s="426" t="s">
        <v>188</v>
      </c>
      <c r="C617" s="428">
        <v>99.98</v>
      </c>
      <c r="D617" s="428">
        <v>9</v>
      </c>
      <c r="E617" s="428" t="s">
        <v>394</v>
      </c>
      <c r="F617" s="428">
        <v>9.0042330634792993</v>
      </c>
      <c r="G617" s="428">
        <v>9.3128572216066008</v>
      </c>
      <c r="H617" s="426" t="s">
        <v>196</v>
      </c>
      <c r="I617" s="427">
        <v>200000</v>
      </c>
      <c r="J617" s="427">
        <v>200000</v>
      </c>
      <c r="K617" s="427">
        <v>199960</v>
      </c>
      <c r="L617" s="433">
        <v>1</v>
      </c>
    </row>
    <row r="618" spans="1:12" s="377" customFormat="1" ht="15.6" x14ac:dyDescent="0.3">
      <c r="A618" s="431" t="s">
        <v>217</v>
      </c>
      <c r="B618" s="426" t="s">
        <v>188</v>
      </c>
      <c r="C618" s="428">
        <v>99.98</v>
      </c>
      <c r="D618" s="428">
        <v>9</v>
      </c>
      <c r="E618" s="428" t="s">
        <v>715</v>
      </c>
      <c r="F618" s="428">
        <v>9.0040308721843001</v>
      </c>
      <c r="G618" s="428">
        <v>9.3126410664670001</v>
      </c>
      <c r="H618" s="426" t="s">
        <v>196</v>
      </c>
      <c r="I618" s="427">
        <v>200000</v>
      </c>
      <c r="J618" s="427">
        <v>200000</v>
      </c>
      <c r="K618" s="427">
        <v>199960</v>
      </c>
      <c r="L618" s="433">
        <v>1</v>
      </c>
    </row>
    <row r="619" spans="1:12" s="377" customFormat="1" ht="15.6" x14ac:dyDescent="0.3">
      <c r="A619" s="431" t="s">
        <v>217</v>
      </c>
      <c r="B619" s="426" t="s">
        <v>188</v>
      </c>
      <c r="C619" s="428">
        <v>99.98</v>
      </c>
      <c r="D619" s="428">
        <v>9</v>
      </c>
      <c r="E619" s="428" t="s">
        <v>716</v>
      </c>
      <c r="F619" s="428">
        <v>9.0039551119169001</v>
      </c>
      <c r="G619" s="428">
        <v>9.3125600740855994</v>
      </c>
      <c r="H619" s="426" t="s">
        <v>196</v>
      </c>
      <c r="I619" s="427">
        <v>180000</v>
      </c>
      <c r="J619" s="427">
        <v>180000</v>
      </c>
      <c r="K619" s="427">
        <v>179964</v>
      </c>
      <c r="L619" s="433">
        <v>2</v>
      </c>
    </row>
    <row r="620" spans="1:12" s="377" customFormat="1" ht="15.6" x14ac:dyDescent="0.3">
      <c r="A620" s="431" t="s">
        <v>217</v>
      </c>
      <c r="B620" s="426" t="s">
        <v>188</v>
      </c>
      <c r="C620" s="428">
        <v>99.98</v>
      </c>
      <c r="D620" s="428">
        <v>9</v>
      </c>
      <c r="E620" s="428" t="s">
        <v>717</v>
      </c>
      <c r="F620" s="428">
        <v>9.0038509789015002</v>
      </c>
      <c r="G620" s="428">
        <v>9.3124487495666006</v>
      </c>
      <c r="H620" s="426" t="s">
        <v>196</v>
      </c>
      <c r="I620" s="427">
        <v>200000</v>
      </c>
      <c r="J620" s="427">
        <v>200000</v>
      </c>
      <c r="K620" s="427">
        <v>199960</v>
      </c>
      <c r="L620" s="433">
        <v>1</v>
      </c>
    </row>
    <row r="621" spans="1:12" s="377" customFormat="1" ht="15.6" x14ac:dyDescent="0.3">
      <c r="A621" s="431" t="s">
        <v>217</v>
      </c>
      <c r="B621" s="426" t="s">
        <v>188</v>
      </c>
      <c r="C621" s="428">
        <v>99.98</v>
      </c>
      <c r="D621" s="428">
        <v>9</v>
      </c>
      <c r="E621" s="428" t="s">
        <v>434</v>
      </c>
      <c r="F621" s="428">
        <v>9.0037820580604002</v>
      </c>
      <c r="G621" s="428">
        <v>9.3123750690474996</v>
      </c>
      <c r="H621" s="426" t="s">
        <v>196</v>
      </c>
      <c r="I621" s="427">
        <v>180000</v>
      </c>
      <c r="J621" s="427">
        <v>180000</v>
      </c>
      <c r="K621" s="427">
        <v>179964</v>
      </c>
      <c r="L621" s="433">
        <v>2</v>
      </c>
    </row>
    <row r="622" spans="1:12" s="377" customFormat="1" ht="15.6" x14ac:dyDescent="0.3">
      <c r="A622" s="431" t="s">
        <v>217</v>
      </c>
      <c r="B622" s="426" t="s">
        <v>188</v>
      </c>
      <c r="C622" s="428">
        <v>99.98</v>
      </c>
      <c r="D622" s="428">
        <v>9</v>
      </c>
      <c r="E622" s="428" t="s">
        <v>718</v>
      </c>
      <c r="F622" s="428">
        <v>9.0036899255901996</v>
      </c>
      <c r="G622" s="428">
        <v>9.3122765739609008</v>
      </c>
      <c r="H622" s="426" t="s">
        <v>196</v>
      </c>
      <c r="I622" s="427">
        <v>200000</v>
      </c>
      <c r="J622" s="427">
        <v>200000</v>
      </c>
      <c r="K622" s="427">
        <v>199960</v>
      </c>
      <c r="L622" s="433">
        <v>1</v>
      </c>
    </row>
    <row r="623" spans="1:12" s="377" customFormat="1" ht="15.6" x14ac:dyDescent="0.3">
      <c r="A623" s="431" t="s">
        <v>217</v>
      </c>
      <c r="B623" s="426" t="s">
        <v>188</v>
      </c>
      <c r="C623" s="428">
        <v>99.98</v>
      </c>
      <c r="D623" s="428">
        <v>9</v>
      </c>
      <c r="E623" s="428" t="s">
        <v>269</v>
      </c>
      <c r="F623" s="428">
        <v>9.1678712634086992</v>
      </c>
      <c r="G623" s="428">
        <v>9.4879018363272998</v>
      </c>
      <c r="H623" s="426" t="s">
        <v>196</v>
      </c>
      <c r="I623" s="427">
        <v>200000</v>
      </c>
      <c r="J623" s="427">
        <v>200000</v>
      </c>
      <c r="K623" s="427">
        <v>199960</v>
      </c>
      <c r="L623" s="433">
        <v>1</v>
      </c>
    </row>
    <row r="624" spans="1:12" s="377" customFormat="1" ht="15.6" x14ac:dyDescent="0.3">
      <c r="A624" s="431" t="s">
        <v>217</v>
      </c>
      <c r="B624" s="426" t="s">
        <v>188</v>
      </c>
      <c r="C624" s="428">
        <v>99.98</v>
      </c>
      <c r="D624" s="428">
        <v>9</v>
      </c>
      <c r="E624" s="428" t="s">
        <v>719</v>
      </c>
      <c r="F624" s="428">
        <v>9.0063696373787003</v>
      </c>
      <c r="G624" s="428">
        <v>9.3151413723202001</v>
      </c>
      <c r="H624" s="426" t="s">
        <v>196</v>
      </c>
      <c r="I624" s="427">
        <v>200000</v>
      </c>
      <c r="J624" s="427">
        <v>200000</v>
      </c>
      <c r="K624" s="427">
        <v>199960</v>
      </c>
      <c r="L624" s="433">
        <v>1</v>
      </c>
    </row>
    <row r="625" spans="1:12" s="377" customFormat="1" ht="15.6" x14ac:dyDescent="0.3">
      <c r="A625" s="431" t="s">
        <v>217</v>
      </c>
      <c r="B625" s="426" t="s">
        <v>188</v>
      </c>
      <c r="C625" s="428">
        <v>99.994100000000003</v>
      </c>
      <c r="D625" s="428">
        <v>9</v>
      </c>
      <c r="E625" s="428" t="s">
        <v>657</v>
      </c>
      <c r="F625" s="428">
        <v>9</v>
      </c>
      <c r="G625" s="428">
        <v>9.3083318789062002</v>
      </c>
      <c r="H625" s="426" t="s">
        <v>196</v>
      </c>
      <c r="I625" s="427">
        <v>97100</v>
      </c>
      <c r="J625" s="427">
        <v>97100</v>
      </c>
      <c r="K625" s="427">
        <v>97094.23</v>
      </c>
      <c r="L625" s="433">
        <v>2</v>
      </c>
    </row>
    <row r="626" spans="1:12" s="377" customFormat="1" ht="15.6" x14ac:dyDescent="0.3">
      <c r="A626" s="431" t="s">
        <v>662</v>
      </c>
      <c r="B626" s="426" t="s">
        <v>188</v>
      </c>
      <c r="C626" s="428">
        <v>94.456699999999998</v>
      </c>
      <c r="D626" s="428">
        <v>9</v>
      </c>
      <c r="E626" s="428" t="s">
        <v>663</v>
      </c>
      <c r="F626" s="428">
        <v>10.5</v>
      </c>
      <c r="G626" s="428">
        <v>10.775625</v>
      </c>
      <c r="H626" s="426" t="s">
        <v>196</v>
      </c>
      <c r="I626" s="427">
        <v>75000</v>
      </c>
      <c r="J626" s="427">
        <v>75000</v>
      </c>
      <c r="K626" s="427">
        <v>70842.52</v>
      </c>
      <c r="L626" s="433">
        <v>1</v>
      </c>
    </row>
    <row r="627" spans="1:12" s="377" customFormat="1" ht="15.6" x14ac:dyDescent="0.3">
      <c r="A627" s="431" t="s">
        <v>662</v>
      </c>
      <c r="B627" s="426" t="s">
        <v>188</v>
      </c>
      <c r="C627" s="428">
        <v>94.917199999999994</v>
      </c>
      <c r="D627" s="428">
        <v>9</v>
      </c>
      <c r="E627" s="428" t="s">
        <v>720</v>
      </c>
      <c r="F627" s="428">
        <v>10.5</v>
      </c>
      <c r="G627" s="428">
        <v>10.775625</v>
      </c>
      <c r="H627" s="426" t="s">
        <v>196</v>
      </c>
      <c r="I627" s="427">
        <v>75000</v>
      </c>
      <c r="J627" s="427">
        <v>75000</v>
      </c>
      <c r="K627" s="427">
        <v>71187.88</v>
      </c>
      <c r="L627" s="433">
        <v>1</v>
      </c>
    </row>
    <row r="628" spans="1:12" s="377" customFormat="1" ht="15.6" x14ac:dyDescent="0.3">
      <c r="A628" s="431" t="s">
        <v>662</v>
      </c>
      <c r="B628" s="426" t="s">
        <v>188</v>
      </c>
      <c r="C628" s="428">
        <v>95.401799999999994</v>
      </c>
      <c r="D628" s="428">
        <v>9</v>
      </c>
      <c r="E628" s="428" t="s">
        <v>721</v>
      </c>
      <c r="F628" s="428">
        <v>10.5</v>
      </c>
      <c r="G628" s="428">
        <v>10.775625</v>
      </c>
      <c r="H628" s="426" t="s">
        <v>196</v>
      </c>
      <c r="I628" s="427">
        <v>75000</v>
      </c>
      <c r="J628" s="427">
        <v>75000</v>
      </c>
      <c r="K628" s="427">
        <v>71551.37</v>
      </c>
      <c r="L628" s="433">
        <v>1</v>
      </c>
    </row>
    <row r="629" spans="1:12" s="377" customFormat="1" ht="15.6" x14ac:dyDescent="0.3">
      <c r="A629" s="431" t="s">
        <v>662</v>
      </c>
      <c r="B629" s="426" t="s">
        <v>188</v>
      </c>
      <c r="C629" s="428">
        <v>95.911900000000003</v>
      </c>
      <c r="D629" s="428">
        <v>9</v>
      </c>
      <c r="E629" s="428" t="s">
        <v>722</v>
      </c>
      <c r="F629" s="428">
        <v>10.5</v>
      </c>
      <c r="G629" s="428">
        <v>10.775625</v>
      </c>
      <c r="H629" s="426" t="s">
        <v>196</v>
      </c>
      <c r="I629" s="427">
        <v>75000</v>
      </c>
      <c r="J629" s="427">
        <v>75000</v>
      </c>
      <c r="K629" s="427">
        <v>71933.94</v>
      </c>
      <c r="L629" s="433">
        <v>1</v>
      </c>
    </row>
    <row r="630" spans="1:12" s="377" customFormat="1" ht="15.6" x14ac:dyDescent="0.3">
      <c r="A630" s="431" t="s">
        <v>662</v>
      </c>
      <c r="B630" s="426" t="s">
        <v>188</v>
      </c>
      <c r="C630" s="428">
        <v>96.263300000000001</v>
      </c>
      <c r="D630" s="428">
        <v>9</v>
      </c>
      <c r="E630" s="428" t="s">
        <v>723</v>
      </c>
      <c r="F630" s="428">
        <v>10</v>
      </c>
      <c r="G630" s="428">
        <v>10.25</v>
      </c>
      <c r="H630" s="426" t="s">
        <v>196</v>
      </c>
      <c r="I630" s="427">
        <v>56250</v>
      </c>
      <c r="J630" s="427">
        <v>56250</v>
      </c>
      <c r="K630" s="427">
        <v>54148.1</v>
      </c>
      <c r="L630" s="433">
        <v>3</v>
      </c>
    </row>
    <row r="631" spans="1:12" s="377" customFormat="1" ht="15.6" x14ac:dyDescent="0.3">
      <c r="A631" s="431" t="s">
        <v>662</v>
      </c>
      <c r="B631" s="426" t="s">
        <v>188</v>
      </c>
      <c r="C631" s="428">
        <v>96.448800000000006</v>
      </c>
      <c r="D631" s="428">
        <v>9</v>
      </c>
      <c r="E631" s="428" t="s">
        <v>724</v>
      </c>
      <c r="F631" s="428">
        <v>10.5</v>
      </c>
      <c r="G631" s="428">
        <v>10.775625</v>
      </c>
      <c r="H631" s="426" t="s">
        <v>196</v>
      </c>
      <c r="I631" s="427">
        <v>75000</v>
      </c>
      <c r="J631" s="427">
        <v>75000</v>
      </c>
      <c r="K631" s="427">
        <v>72336.600000000006</v>
      </c>
      <c r="L631" s="433">
        <v>1</v>
      </c>
    </row>
    <row r="632" spans="1:12" s="377" customFormat="1" ht="15.6" x14ac:dyDescent="0.3">
      <c r="A632" s="431" t="s">
        <v>662</v>
      </c>
      <c r="B632" s="426" t="s">
        <v>188</v>
      </c>
      <c r="C632" s="428">
        <v>96.577799999999996</v>
      </c>
      <c r="D632" s="428">
        <v>9</v>
      </c>
      <c r="E632" s="428" t="s">
        <v>725</v>
      </c>
      <c r="F632" s="428">
        <v>10</v>
      </c>
      <c r="G632" s="428">
        <v>10.25</v>
      </c>
      <c r="H632" s="426" t="s">
        <v>196</v>
      </c>
      <c r="I632" s="427">
        <v>56250</v>
      </c>
      <c r="J632" s="427">
        <v>56250</v>
      </c>
      <c r="K632" s="427">
        <v>54325.03</v>
      </c>
      <c r="L632" s="433">
        <v>3</v>
      </c>
    </row>
    <row r="633" spans="1:12" s="377" customFormat="1" ht="15.6" x14ac:dyDescent="0.3">
      <c r="A633" s="431" t="s">
        <v>662</v>
      </c>
      <c r="B633" s="426" t="s">
        <v>188</v>
      </c>
      <c r="C633" s="428">
        <v>96.908100000000005</v>
      </c>
      <c r="D633" s="428">
        <v>9</v>
      </c>
      <c r="E633" s="428" t="s">
        <v>387</v>
      </c>
      <c r="F633" s="428">
        <v>10</v>
      </c>
      <c r="G633" s="428">
        <v>10.25</v>
      </c>
      <c r="H633" s="426" t="s">
        <v>196</v>
      </c>
      <c r="I633" s="427">
        <v>56250</v>
      </c>
      <c r="J633" s="427">
        <v>56250</v>
      </c>
      <c r="K633" s="427">
        <v>54510.81</v>
      </c>
      <c r="L633" s="433">
        <v>3</v>
      </c>
    </row>
    <row r="634" spans="1:12" s="377" customFormat="1" ht="15.6" x14ac:dyDescent="0.3">
      <c r="A634" s="431" t="s">
        <v>662</v>
      </c>
      <c r="B634" s="426" t="s">
        <v>188</v>
      </c>
      <c r="C634" s="428">
        <v>97.013900000000007</v>
      </c>
      <c r="D634" s="428">
        <v>9</v>
      </c>
      <c r="E634" s="428" t="s">
        <v>726</v>
      </c>
      <c r="F634" s="428">
        <v>10.5</v>
      </c>
      <c r="G634" s="428">
        <v>10.775625</v>
      </c>
      <c r="H634" s="426" t="s">
        <v>196</v>
      </c>
      <c r="I634" s="427">
        <v>75000</v>
      </c>
      <c r="J634" s="427">
        <v>75000</v>
      </c>
      <c r="K634" s="427">
        <v>72760.399999999994</v>
      </c>
      <c r="L634" s="433">
        <v>1</v>
      </c>
    </row>
    <row r="635" spans="1:12" s="377" customFormat="1" ht="15.6" x14ac:dyDescent="0.3">
      <c r="A635" s="431" t="s">
        <v>662</v>
      </c>
      <c r="B635" s="426" t="s">
        <v>188</v>
      </c>
      <c r="C635" s="428">
        <v>97.254900000000006</v>
      </c>
      <c r="D635" s="428">
        <v>9</v>
      </c>
      <c r="E635" s="428" t="s">
        <v>727</v>
      </c>
      <c r="F635" s="428">
        <v>10</v>
      </c>
      <c r="G635" s="428">
        <v>10.25</v>
      </c>
      <c r="H635" s="426" t="s">
        <v>196</v>
      </c>
      <c r="I635" s="427">
        <v>56250</v>
      </c>
      <c r="J635" s="427">
        <v>56250</v>
      </c>
      <c r="K635" s="427">
        <v>54705.86</v>
      </c>
      <c r="L635" s="433">
        <v>3</v>
      </c>
    </row>
    <row r="636" spans="1:12" s="377" customFormat="1" ht="15.6" x14ac:dyDescent="0.3">
      <c r="A636" s="431" t="s">
        <v>662</v>
      </c>
      <c r="B636" s="426" t="s">
        <v>188</v>
      </c>
      <c r="C636" s="428">
        <v>97.608599999999996</v>
      </c>
      <c r="D636" s="428">
        <v>9</v>
      </c>
      <c r="E636" s="428" t="s">
        <v>728</v>
      </c>
      <c r="F636" s="428">
        <v>10.5</v>
      </c>
      <c r="G636" s="428">
        <v>10.775625</v>
      </c>
      <c r="H636" s="426" t="s">
        <v>196</v>
      </c>
      <c r="I636" s="427">
        <v>75000</v>
      </c>
      <c r="J636" s="427">
        <v>75000</v>
      </c>
      <c r="K636" s="427">
        <v>73206.45</v>
      </c>
      <c r="L636" s="433">
        <v>1</v>
      </c>
    </row>
    <row r="637" spans="1:12" s="377" customFormat="1" ht="15.6" x14ac:dyDescent="0.3">
      <c r="A637" s="431" t="s">
        <v>662</v>
      </c>
      <c r="B637" s="426" t="s">
        <v>188</v>
      </c>
      <c r="C637" s="428">
        <v>97.619</v>
      </c>
      <c r="D637" s="428">
        <v>9</v>
      </c>
      <c r="E637" s="428" t="s">
        <v>346</v>
      </c>
      <c r="F637" s="428">
        <v>10</v>
      </c>
      <c r="G637" s="428">
        <v>10.25</v>
      </c>
      <c r="H637" s="426" t="s">
        <v>196</v>
      </c>
      <c r="I637" s="427">
        <v>56250</v>
      </c>
      <c r="J637" s="427">
        <v>56250</v>
      </c>
      <c r="K637" s="427">
        <v>54910.69</v>
      </c>
      <c r="L637" s="433">
        <v>3</v>
      </c>
    </row>
    <row r="638" spans="1:12" s="377" customFormat="1" ht="15.6" x14ac:dyDescent="0.3">
      <c r="A638" s="431" t="s">
        <v>662</v>
      </c>
      <c r="B638" s="426" t="s">
        <v>188</v>
      </c>
      <c r="C638" s="428">
        <v>98.001300000000001</v>
      </c>
      <c r="D638" s="428">
        <v>9</v>
      </c>
      <c r="E638" s="428" t="s">
        <v>347</v>
      </c>
      <c r="F638" s="428">
        <v>10</v>
      </c>
      <c r="G638" s="428">
        <v>10.25</v>
      </c>
      <c r="H638" s="426" t="s">
        <v>196</v>
      </c>
      <c r="I638" s="427">
        <v>56250</v>
      </c>
      <c r="J638" s="427">
        <v>56250</v>
      </c>
      <c r="K638" s="427">
        <v>55125.74</v>
      </c>
      <c r="L638" s="433">
        <v>3</v>
      </c>
    </row>
    <row r="639" spans="1:12" s="377" customFormat="1" ht="15.6" x14ac:dyDescent="0.3">
      <c r="A639" s="431" t="s">
        <v>662</v>
      </c>
      <c r="B639" s="426" t="s">
        <v>188</v>
      </c>
      <c r="C639" s="428">
        <v>98.2346</v>
      </c>
      <c r="D639" s="428">
        <v>9</v>
      </c>
      <c r="E639" s="428" t="s">
        <v>729</v>
      </c>
      <c r="F639" s="428">
        <v>10.5</v>
      </c>
      <c r="G639" s="428">
        <v>10.775625</v>
      </c>
      <c r="H639" s="426" t="s">
        <v>196</v>
      </c>
      <c r="I639" s="427">
        <v>75000</v>
      </c>
      <c r="J639" s="427">
        <v>75000</v>
      </c>
      <c r="K639" s="427">
        <v>73675.92</v>
      </c>
      <c r="L639" s="433">
        <v>1</v>
      </c>
    </row>
    <row r="640" spans="1:12" s="377" customFormat="1" ht="15.6" x14ac:dyDescent="0.3">
      <c r="A640" s="431" t="s">
        <v>662</v>
      </c>
      <c r="B640" s="426" t="s">
        <v>188</v>
      </c>
      <c r="C640" s="428">
        <v>98.402699999999996</v>
      </c>
      <c r="D640" s="428">
        <v>9</v>
      </c>
      <c r="E640" s="428" t="s">
        <v>730</v>
      </c>
      <c r="F640" s="428">
        <v>10</v>
      </c>
      <c r="G640" s="428">
        <v>10.25</v>
      </c>
      <c r="H640" s="426" t="s">
        <v>196</v>
      </c>
      <c r="I640" s="427">
        <v>56250</v>
      </c>
      <c r="J640" s="427">
        <v>56250</v>
      </c>
      <c r="K640" s="427">
        <v>55351.54</v>
      </c>
      <c r="L640" s="433">
        <v>3</v>
      </c>
    </row>
    <row r="641" spans="1:12" s="377" customFormat="1" ht="15.6" x14ac:dyDescent="0.3">
      <c r="A641" s="431" t="s">
        <v>662</v>
      </c>
      <c r="B641" s="426" t="s">
        <v>188</v>
      </c>
      <c r="C641" s="428">
        <v>98.824299999999994</v>
      </c>
      <c r="D641" s="428">
        <v>9</v>
      </c>
      <c r="E641" s="428" t="s">
        <v>731</v>
      </c>
      <c r="F641" s="428">
        <v>10</v>
      </c>
      <c r="G641" s="428">
        <v>10.25</v>
      </c>
      <c r="H641" s="426" t="s">
        <v>196</v>
      </c>
      <c r="I641" s="427">
        <v>56250</v>
      </c>
      <c r="J641" s="427">
        <v>56250</v>
      </c>
      <c r="K641" s="427">
        <v>55588.65</v>
      </c>
      <c r="L641" s="433">
        <v>3</v>
      </c>
    </row>
    <row r="642" spans="1:12" s="377" customFormat="1" ht="15.6" x14ac:dyDescent="0.3">
      <c r="A642" s="431" t="s">
        <v>662</v>
      </c>
      <c r="B642" s="426" t="s">
        <v>188</v>
      </c>
      <c r="C642" s="428">
        <v>98.8934</v>
      </c>
      <c r="D642" s="428">
        <v>9</v>
      </c>
      <c r="E642" s="428" t="s">
        <v>288</v>
      </c>
      <c r="F642" s="428">
        <v>10.5</v>
      </c>
      <c r="G642" s="428">
        <v>10.775625</v>
      </c>
      <c r="H642" s="426" t="s">
        <v>196</v>
      </c>
      <c r="I642" s="427">
        <v>75000</v>
      </c>
      <c r="J642" s="427">
        <v>75000</v>
      </c>
      <c r="K642" s="427">
        <v>74170.03</v>
      </c>
      <c r="L642" s="433">
        <v>1</v>
      </c>
    </row>
    <row r="643" spans="1:12" s="377" customFormat="1" ht="15.6" x14ac:dyDescent="0.3">
      <c r="A643" s="431" t="s">
        <v>662</v>
      </c>
      <c r="B643" s="426" t="s">
        <v>188</v>
      </c>
      <c r="C643" s="428">
        <v>99.266800000000003</v>
      </c>
      <c r="D643" s="428">
        <v>9</v>
      </c>
      <c r="E643" s="428" t="s">
        <v>256</v>
      </c>
      <c r="F643" s="428">
        <v>10</v>
      </c>
      <c r="G643" s="428">
        <v>10.25</v>
      </c>
      <c r="H643" s="426" t="s">
        <v>196</v>
      </c>
      <c r="I643" s="427">
        <v>56250</v>
      </c>
      <c r="J643" s="427">
        <v>56250</v>
      </c>
      <c r="K643" s="427">
        <v>55837.599999999999</v>
      </c>
      <c r="L643" s="433">
        <v>3</v>
      </c>
    </row>
    <row r="644" spans="1:12" s="377" customFormat="1" ht="15.6" x14ac:dyDescent="0.3">
      <c r="A644" s="431" t="s">
        <v>662</v>
      </c>
      <c r="B644" s="426" t="s">
        <v>188</v>
      </c>
      <c r="C644" s="428">
        <v>99.586799999999997</v>
      </c>
      <c r="D644" s="428">
        <v>9</v>
      </c>
      <c r="E644" s="428" t="s">
        <v>327</v>
      </c>
      <c r="F644" s="428">
        <v>10.5</v>
      </c>
      <c r="G644" s="428">
        <v>10.775625</v>
      </c>
      <c r="H644" s="426" t="s">
        <v>196</v>
      </c>
      <c r="I644" s="427">
        <v>75000</v>
      </c>
      <c r="J644" s="427">
        <v>75000</v>
      </c>
      <c r="K644" s="427">
        <v>74690.09</v>
      </c>
      <c r="L644" s="433">
        <v>1</v>
      </c>
    </row>
    <row r="645" spans="1:12" s="377" customFormat="1" ht="15.6" x14ac:dyDescent="0.3">
      <c r="A645" s="431" t="s">
        <v>662</v>
      </c>
      <c r="B645" s="426" t="s">
        <v>188</v>
      </c>
      <c r="C645" s="428">
        <v>99.7316</v>
      </c>
      <c r="D645" s="428">
        <v>9</v>
      </c>
      <c r="E645" s="428" t="s">
        <v>296</v>
      </c>
      <c r="F645" s="428">
        <v>10</v>
      </c>
      <c r="G645" s="428">
        <v>10.25</v>
      </c>
      <c r="H645" s="426" t="s">
        <v>196</v>
      </c>
      <c r="I645" s="427">
        <v>56250</v>
      </c>
      <c r="J645" s="427">
        <v>56250</v>
      </c>
      <c r="K645" s="427">
        <v>56099</v>
      </c>
      <c r="L645" s="433">
        <v>3</v>
      </c>
    </row>
    <row r="646" spans="1:12" s="377" customFormat="1" ht="15.6" x14ac:dyDescent="0.3">
      <c r="A646" s="431" t="s">
        <v>662</v>
      </c>
      <c r="B646" s="426" t="s">
        <v>188</v>
      </c>
      <c r="C646" s="428">
        <v>99.98</v>
      </c>
      <c r="D646" s="428">
        <v>9</v>
      </c>
      <c r="E646" s="428" t="s">
        <v>292</v>
      </c>
      <c r="F646" s="428">
        <v>8.9983355940427998</v>
      </c>
      <c r="G646" s="428">
        <v>9.2007607027003004</v>
      </c>
      <c r="H646" s="426" t="s">
        <v>196</v>
      </c>
      <c r="I646" s="427">
        <v>75000</v>
      </c>
      <c r="J646" s="427">
        <v>75000</v>
      </c>
      <c r="K646" s="427">
        <v>74985</v>
      </c>
      <c r="L646" s="433">
        <v>1</v>
      </c>
    </row>
    <row r="647" spans="1:12" s="377" customFormat="1" ht="15.6" x14ac:dyDescent="0.3">
      <c r="A647" s="431" t="s">
        <v>662</v>
      </c>
      <c r="B647" s="426" t="s">
        <v>188</v>
      </c>
      <c r="C647" s="428">
        <v>99.98</v>
      </c>
      <c r="D647" s="428">
        <v>9</v>
      </c>
      <c r="E647" s="428" t="s">
        <v>732</v>
      </c>
      <c r="F647" s="428">
        <v>8.9985282534939994</v>
      </c>
      <c r="G647" s="428">
        <v>9.2009620303162993</v>
      </c>
      <c r="H647" s="426" t="s">
        <v>196</v>
      </c>
      <c r="I647" s="427">
        <v>75000</v>
      </c>
      <c r="J647" s="427">
        <v>75000</v>
      </c>
      <c r="K647" s="427">
        <v>74985</v>
      </c>
      <c r="L647" s="433">
        <v>1</v>
      </c>
    </row>
    <row r="648" spans="1:12" s="377" customFormat="1" ht="15.6" x14ac:dyDescent="0.3">
      <c r="A648" s="431" t="s">
        <v>662</v>
      </c>
      <c r="B648" s="426" t="s">
        <v>188</v>
      </c>
      <c r="C648" s="428">
        <v>99.98</v>
      </c>
      <c r="D648" s="428">
        <v>9</v>
      </c>
      <c r="E648" s="428" t="s">
        <v>290</v>
      </c>
      <c r="F648" s="428">
        <v>8.9986750192296991</v>
      </c>
      <c r="G648" s="428">
        <v>9.2011153994838999</v>
      </c>
      <c r="H648" s="426" t="s">
        <v>196</v>
      </c>
      <c r="I648" s="427">
        <v>75000</v>
      </c>
      <c r="J648" s="427">
        <v>75000</v>
      </c>
      <c r="K648" s="427">
        <v>74985</v>
      </c>
      <c r="L648" s="433">
        <v>1</v>
      </c>
    </row>
    <row r="649" spans="1:12" s="377" customFormat="1" ht="15.6" x14ac:dyDescent="0.3">
      <c r="A649" s="431" t="s">
        <v>662</v>
      </c>
      <c r="B649" s="426" t="s">
        <v>188</v>
      </c>
      <c r="C649" s="428">
        <v>99.98</v>
      </c>
      <c r="D649" s="428">
        <v>9</v>
      </c>
      <c r="E649" s="428" t="s">
        <v>733</v>
      </c>
      <c r="F649" s="428">
        <v>8.9987904446485008</v>
      </c>
      <c r="G649" s="428">
        <v>9.2012360183151998</v>
      </c>
      <c r="H649" s="426" t="s">
        <v>196</v>
      </c>
      <c r="I649" s="427">
        <v>75000</v>
      </c>
      <c r="J649" s="427">
        <v>75000</v>
      </c>
      <c r="K649" s="427">
        <v>74985</v>
      </c>
      <c r="L649" s="433">
        <v>1</v>
      </c>
    </row>
    <row r="650" spans="1:12" s="377" customFormat="1" ht="15.6" x14ac:dyDescent="0.3">
      <c r="A650" s="431" t="s">
        <v>662</v>
      </c>
      <c r="B650" s="426" t="s">
        <v>188</v>
      </c>
      <c r="C650" s="428">
        <v>99.98</v>
      </c>
      <c r="D650" s="428">
        <v>9</v>
      </c>
      <c r="E650" s="428" t="s">
        <v>734</v>
      </c>
      <c r="F650" s="428">
        <v>8.9976891350463006</v>
      </c>
      <c r="G650" s="428">
        <v>9.2000851594736002</v>
      </c>
      <c r="H650" s="426" t="s">
        <v>196</v>
      </c>
      <c r="I650" s="427">
        <v>75000</v>
      </c>
      <c r="J650" s="427">
        <v>75000</v>
      </c>
      <c r="K650" s="427">
        <v>74985</v>
      </c>
      <c r="L650" s="433">
        <v>1</v>
      </c>
    </row>
    <row r="651" spans="1:12" s="377" customFormat="1" ht="15.6" x14ac:dyDescent="0.3">
      <c r="A651" s="431" t="s">
        <v>662</v>
      </c>
      <c r="B651" s="426" t="s">
        <v>188</v>
      </c>
      <c r="C651" s="428">
        <v>99.98</v>
      </c>
      <c r="D651" s="428">
        <v>9</v>
      </c>
      <c r="E651" s="428" t="s">
        <v>735</v>
      </c>
      <c r="F651" s="428">
        <v>8.9980718278895004</v>
      </c>
      <c r="G651" s="428">
        <v>9.2004850694391003</v>
      </c>
      <c r="H651" s="426" t="s">
        <v>196</v>
      </c>
      <c r="I651" s="427">
        <v>75000</v>
      </c>
      <c r="J651" s="427">
        <v>75000</v>
      </c>
      <c r="K651" s="427">
        <v>74985</v>
      </c>
      <c r="L651" s="433">
        <v>1</v>
      </c>
    </row>
    <row r="652" spans="1:12" s="377" customFormat="1" ht="15.6" x14ac:dyDescent="0.3">
      <c r="A652" s="431" t="s">
        <v>435</v>
      </c>
      <c r="B652" s="426" t="s">
        <v>188</v>
      </c>
      <c r="C652" s="428">
        <v>88.641999999999996</v>
      </c>
      <c r="D652" s="428">
        <v>9.4600000000000009</v>
      </c>
      <c r="E652" s="428" t="s">
        <v>736</v>
      </c>
      <c r="F652" s="428">
        <v>12.5</v>
      </c>
      <c r="G652" s="428">
        <v>12.890625</v>
      </c>
      <c r="H652" s="426" t="s">
        <v>196</v>
      </c>
      <c r="I652" s="427">
        <v>50050</v>
      </c>
      <c r="J652" s="427">
        <v>50050</v>
      </c>
      <c r="K652" s="427">
        <v>44365.34</v>
      </c>
      <c r="L652" s="433">
        <v>1</v>
      </c>
    </row>
    <row r="653" spans="1:12" s="377" customFormat="1" ht="15.6" x14ac:dyDescent="0.3">
      <c r="A653" s="431" t="s">
        <v>435</v>
      </c>
      <c r="B653" s="426" t="s">
        <v>188</v>
      </c>
      <c r="C653" s="428">
        <v>89.4542</v>
      </c>
      <c r="D653" s="428">
        <v>9.4600000000000009</v>
      </c>
      <c r="E653" s="428" t="s">
        <v>737</v>
      </c>
      <c r="F653" s="428">
        <v>12.5</v>
      </c>
      <c r="G653" s="428">
        <v>12.890625</v>
      </c>
      <c r="H653" s="426" t="s">
        <v>196</v>
      </c>
      <c r="I653" s="427">
        <v>49995</v>
      </c>
      <c r="J653" s="427">
        <v>49995</v>
      </c>
      <c r="K653" s="427">
        <v>44722.62</v>
      </c>
      <c r="L653" s="433">
        <v>1</v>
      </c>
    </row>
    <row r="654" spans="1:12" s="377" customFormat="1" ht="15.6" x14ac:dyDescent="0.3">
      <c r="A654" s="431" t="s">
        <v>435</v>
      </c>
      <c r="B654" s="426" t="s">
        <v>188</v>
      </c>
      <c r="C654" s="428">
        <v>90.317099999999996</v>
      </c>
      <c r="D654" s="428">
        <v>9.4600000000000009</v>
      </c>
      <c r="E654" s="428" t="s">
        <v>738</v>
      </c>
      <c r="F654" s="428">
        <v>12.5</v>
      </c>
      <c r="G654" s="428">
        <v>12.890625</v>
      </c>
      <c r="H654" s="426" t="s">
        <v>196</v>
      </c>
      <c r="I654" s="427">
        <v>49995</v>
      </c>
      <c r="J654" s="427">
        <v>49995</v>
      </c>
      <c r="K654" s="427">
        <v>45154.02</v>
      </c>
      <c r="L654" s="433">
        <v>1</v>
      </c>
    </row>
    <row r="655" spans="1:12" s="377" customFormat="1" ht="15.6" x14ac:dyDescent="0.3">
      <c r="A655" s="431" t="s">
        <v>277</v>
      </c>
      <c r="B655" s="426" t="s">
        <v>188</v>
      </c>
      <c r="C655" s="428">
        <v>86.887200000000007</v>
      </c>
      <c r="D655" s="428">
        <v>8.5</v>
      </c>
      <c r="E655" s="428" t="s">
        <v>739</v>
      </c>
      <c r="F655" s="428">
        <v>20</v>
      </c>
      <c r="G655" s="428">
        <v>21.550625</v>
      </c>
      <c r="H655" s="426" t="s">
        <v>196</v>
      </c>
      <c r="I655" s="427">
        <v>33000</v>
      </c>
      <c r="J655" s="427">
        <v>33000</v>
      </c>
      <c r="K655" s="427">
        <v>28672.77</v>
      </c>
      <c r="L655" s="433">
        <v>1</v>
      </c>
    </row>
    <row r="656" spans="1:12" s="377" customFormat="1" ht="15.6" x14ac:dyDescent="0.3">
      <c r="A656" s="431" t="s">
        <v>277</v>
      </c>
      <c r="B656" s="426" t="s">
        <v>188</v>
      </c>
      <c r="C656" s="428">
        <v>88.967100000000002</v>
      </c>
      <c r="D656" s="428">
        <v>8.5</v>
      </c>
      <c r="E656" s="428" t="s">
        <v>740</v>
      </c>
      <c r="F656" s="428">
        <v>18</v>
      </c>
      <c r="G656" s="428">
        <v>19.251860062499901</v>
      </c>
      <c r="H656" s="426" t="s">
        <v>196</v>
      </c>
      <c r="I656" s="427">
        <v>33000</v>
      </c>
      <c r="J656" s="427">
        <v>33000</v>
      </c>
      <c r="K656" s="427">
        <v>29359.15</v>
      </c>
      <c r="L656" s="433">
        <v>1</v>
      </c>
    </row>
    <row r="657" spans="1:12" s="377" customFormat="1" ht="15.6" x14ac:dyDescent="0.3">
      <c r="A657" s="431" t="s">
        <v>277</v>
      </c>
      <c r="B657" s="426" t="s">
        <v>188</v>
      </c>
      <c r="C657" s="428">
        <v>89.107100000000003</v>
      </c>
      <c r="D657" s="428">
        <v>8.5</v>
      </c>
      <c r="E657" s="428" t="s">
        <v>741</v>
      </c>
      <c r="F657" s="428">
        <v>20</v>
      </c>
      <c r="G657" s="428">
        <v>21.550625</v>
      </c>
      <c r="H657" s="426" t="s">
        <v>196</v>
      </c>
      <c r="I657" s="427">
        <v>140000</v>
      </c>
      <c r="J657" s="427">
        <v>140000</v>
      </c>
      <c r="K657" s="427">
        <v>124749.94</v>
      </c>
      <c r="L657" s="433">
        <v>1</v>
      </c>
    </row>
    <row r="658" spans="1:12" s="377" customFormat="1" ht="15.6" x14ac:dyDescent="0.3">
      <c r="A658" s="431" t="s">
        <v>277</v>
      </c>
      <c r="B658" s="426" t="s">
        <v>188</v>
      </c>
      <c r="C658" s="428">
        <v>90.846100000000007</v>
      </c>
      <c r="D658" s="428">
        <v>8.5</v>
      </c>
      <c r="E658" s="428" t="s">
        <v>431</v>
      </c>
      <c r="F658" s="428">
        <v>18</v>
      </c>
      <c r="G658" s="428">
        <v>19.251860062499901</v>
      </c>
      <c r="H658" s="426" t="s">
        <v>196</v>
      </c>
      <c r="I658" s="427">
        <v>88701</v>
      </c>
      <c r="J658" s="427">
        <v>88701</v>
      </c>
      <c r="K658" s="427">
        <v>80581.399999999994</v>
      </c>
      <c r="L658" s="433">
        <v>1</v>
      </c>
    </row>
    <row r="659" spans="1:12" s="377" customFormat="1" ht="15.6" x14ac:dyDescent="0.3">
      <c r="A659" s="431" t="s">
        <v>277</v>
      </c>
      <c r="B659" s="426" t="s">
        <v>188</v>
      </c>
      <c r="C659" s="428">
        <v>91.438000000000002</v>
      </c>
      <c r="D659" s="428">
        <v>8.5</v>
      </c>
      <c r="E659" s="428" t="s">
        <v>251</v>
      </c>
      <c r="F659" s="428">
        <v>20</v>
      </c>
      <c r="G659" s="428">
        <v>21.550625</v>
      </c>
      <c r="H659" s="426" t="s">
        <v>196</v>
      </c>
      <c r="I659" s="427">
        <v>268352</v>
      </c>
      <c r="J659" s="427">
        <v>268352</v>
      </c>
      <c r="K659" s="427">
        <v>245375.71</v>
      </c>
      <c r="L659" s="433">
        <v>3</v>
      </c>
    </row>
    <row r="660" spans="1:12" s="377" customFormat="1" ht="15.6" x14ac:dyDescent="0.3">
      <c r="A660" s="431" t="s">
        <v>277</v>
      </c>
      <c r="B660" s="426" t="s">
        <v>188</v>
      </c>
      <c r="C660" s="428">
        <v>92.809600000000003</v>
      </c>
      <c r="D660" s="428">
        <v>8.5</v>
      </c>
      <c r="E660" s="428" t="s">
        <v>299</v>
      </c>
      <c r="F660" s="428">
        <v>18</v>
      </c>
      <c r="G660" s="428">
        <v>19.251860062499901</v>
      </c>
      <c r="H660" s="426" t="s">
        <v>196</v>
      </c>
      <c r="I660" s="427">
        <v>252230</v>
      </c>
      <c r="J660" s="427">
        <v>252230</v>
      </c>
      <c r="K660" s="427">
        <v>234093.75</v>
      </c>
      <c r="L660" s="433">
        <v>3</v>
      </c>
    </row>
    <row r="661" spans="1:12" s="377" customFormat="1" ht="15.6" x14ac:dyDescent="0.3">
      <c r="A661" s="431" t="s">
        <v>277</v>
      </c>
      <c r="B661" s="426" t="s">
        <v>188</v>
      </c>
      <c r="C661" s="428">
        <v>94.908600000000007</v>
      </c>
      <c r="D661" s="428">
        <v>8.5</v>
      </c>
      <c r="E661" s="428" t="s">
        <v>326</v>
      </c>
      <c r="F661" s="428">
        <v>18</v>
      </c>
      <c r="G661" s="428">
        <v>19.251860062499901</v>
      </c>
      <c r="H661" s="426" t="s">
        <v>196</v>
      </c>
      <c r="I661" s="427">
        <v>253900</v>
      </c>
      <c r="J661" s="427">
        <v>253900</v>
      </c>
      <c r="K661" s="427">
        <v>240972.82</v>
      </c>
      <c r="L661" s="433">
        <v>2</v>
      </c>
    </row>
    <row r="662" spans="1:12" s="377" customFormat="1" ht="15.6" x14ac:dyDescent="0.3">
      <c r="A662" s="431" t="s">
        <v>277</v>
      </c>
      <c r="B662" s="426" t="s">
        <v>188</v>
      </c>
      <c r="C662" s="428">
        <v>103.7236</v>
      </c>
      <c r="D662" s="428">
        <v>8.5</v>
      </c>
      <c r="E662" s="428" t="s">
        <v>202</v>
      </c>
      <c r="F662" s="428">
        <v>2</v>
      </c>
      <c r="G662" s="428">
        <v>2.0150500624998999</v>
      </c>
      <c r="H662" s="426" t="s">
        <v>196</v>
      </c>
      <c r="I662" s="427">
        <v>184070</v>
      </c>
      <c r="J662" s="427">
        <v>184070</v>
      </c>
      <c r="K662" s="427">
        <v>190923.95</v>
      </c>
      <c r="L662" s="433">
        <v>1</v>
      </c>
    </row>
    <row r="663" spans="1:12" s="377" customFormat="1" ht="15.6" x14ac:dyDescent="0.3">
      <c r="A663" s="431" t="s">
        <v>277</v>
      </c>
      <c r="B663" s="426" t="s">
        <v>188</v>
      </c>
      <c r="C663" s="428">
        <v>105.3219</v>
      </c>
      <c r="D663" s="428">
        <v>8.5</v>
      </c>
      <c r="E663" s="428" t="s">
        <v>455</v>
      </c>
      <c r="F663" s="428">
        <v>2</v>
      </c>
      <c r="G663" s="428">
        <v>2.0150500624998999</v>
      </c>
      <c r="H663" s="426" t="s">
        <v>196</v>
      </c>
      <c r="I663" s="427">
        <v>252230</v>
      </c>
      <c r="J663" s="427">
        <v>252230</v>
      </c>
      <c r="K663" s="427">
        <v>265653.53000000003</v>
      </c>
      <c r="L663" s="433">
        <v>3</v>
      </c>
    </row>
    <row r="664" spans="1:12" s="377" customFormat="1" ht="15.6" x14ac:dyDescent="0.3">
      <c r="A664" s="431" t="s">
        <v>277</v>
      </c>
      <c r="B664" s="426" t="s">
        <v>188</v>
      </c>
      <c r="C664" s="428">
        <v>106.91240000000001</v>
      </c>
      <c r="D664" s="428">
        <v>8.5</v>
      </c>
      <c r="E664" s="428" t="s">
        <v>742</v>
      </c>
      <c r="F664" s="428">
        <v>2</v>
      </c>
      <c r="G664" s="428">
        <v>2.0150500624998999</v>
      </c>
      <c r="H664" s="426" t="s">
        <v>196</v>
      </c>
      <c r="I664" s="427">
        <v>140000</v>
      </c>
      <c r="J664" s="427">
        <v>140000</v>
      </c>
      <c r="K664" s="427">
        <v>149677.32</v>
      </c>
      <c r="L664" s="433">
        <v>2</v>
      </c>
    </row>
    <row r="665" spans="1:12" s="377" customFormat="1" ht="15.6" x14ac:dyDescent="0.3">
      <c r="A665" s="431" t="s">
        <v>277</v>
      </c>
      <c r="B665" s="426" t="s">
        <v>188</v>
      </c>
      <c r="C665" s="428">
        <v>108.4949</v>
      </c>
      <c r="D665" s="428">
        <v>8.5</v>
      </c>
      <c r="E665" s="428" t="s">
        <v>743</v>
      </c>
      <c r="F665" s="428">
        <v>2</v>
      </c>
      <c r="G665" s="428">
        <v>2.0150500624998999</v>
      </c>
      <c r="H665" s="426" t="s">
        <v>196</v>
      </c>
      <c r="I665" s="427">
        <v>33000</v>
      </c>
      <c r="J665" s="427">
        <v>33000</v>
      </c>
      <c r="K665" s="427">
        <v>35803.31</v>
      </c>
      <c r="L665" s="433">
        <v>1</v>
      </c>
    </row>
    <row r="666" spans="1:12" s="377" customFormat="1" ht="15.6" x14ac:dyDescent="0.3">
      <c r="A666" s="431" t="s">
        <v>300</v>
      </c>
      <c r="B666" s="426" t="s">
        <v>188</v>
      </c>
      <c r="C666" s="428">
        <v>93.267399999999995</v>
      </c>
      <c r="D666" s="428">
        <v>10.75</v>
      </c>
      <c r="E666" s="428" t="s">
        <v>331</v>
      </c>
      <c r="F666" s="428">
        <v>15</v>
      </c>
      <c r="G666" s="428">
        <v>15.8650415039062</v>
      </c>
      <c r="H666" s="426" t="s">
        <v>196</v>
      </c>
      <c r="I666" s="427">
        <v>41250</v>
      </c>
      <c r="J666" s="427">
        <v>41250</v>
      </c>
      <c r="K666" s="427">
        <v>38472.79</v>
      </c>
      <c r="L666" s="433">
        <v>1</v>
      </c>
    </row>
    <row r="667" spans="1:12" s="377" customFormat="1" ht="15.6" x14ac:dyDescent="0.3">
      <c r="A667" s="431" t="s">
        <v>300</v>
      </c>
      <c r="B667" s="426" t="s">
        <v>188</v>
      </c>
      <c r="C667" s="428">
        <v>94.077799999999996</v>
      </c>
      <c r="D667" s="428">
        <v>10.75</v>
      </c>
      <c r="E667" s="428" t="s">
        <v>330</v>
      </c>
      <c r="F667" s="428">
        <v>15</v>
      </c>
      <c r="G667" s="428">
        <v>15.8650415039062</v>
      </c>
      <c r="H667" s="426" t="s">
        <v>196</v>
      </c>
      <c r="I667" s="427">
        <v>41250</v>
      </c>
      <c r="J667" s="427">
        <v>41250</v>
      </c>
      <c r="K667" s="427">
        <v>38807.1</v>
      </c>
      <c r="L667" s="433">
        <v>1</v>
      </c>
    </row>
    <row r="668" spans="1:12" s="377" customFormat="1" ht="15.6" x14ac:dyDescent="0.3">
      <c r="A668" s="431" t="s">
        <v>300</v>
      </c>
      <c r="B668" s="426" t="s">
        <v>188</v>
      </c>
      <c r="C668" s="428">
        <v>94.243600000000001</v>
      </c>
      <c r="D668" s="428">
        <v>10.5</v>
      </c>
      <c r="E668" s="428" t="s">
        <v>744</v>
      </c>
      <c r="F668" s="428">
        <v>15</v>
      </c>
      <c r="G668" s="428">
        <v>15.8650415039062</v>
      </c>
      <c r="H668" s="426" t="s">
        <v>196</v>
      </c>
      <c r="I668" s="427">
        <v>43647</v>
      </c>
      <c r="J668" s="427">
        <v>43647</v>
      </c>
      <c r="K668" s="427">
        <v>41134.49</v>
      </c>
      <c r="L668" s="433">
        <v>1</v>
      </c>
    </row>
    <row r="669" spans="1:12" s="377" customFormat="1" ht="15.6" x14ac:dyDescent="0.3">
      <c r="A669" s="431" t="s">
        <v>300</v>
      </c>
      <c r="B669" s="426" t="s">
        <v>188</v>
      </c>
      <c r="C669" s="428">
        <v>94.253200000000007</v>
      </c>
      <c r="D669" s="428">
        <v>10.5</v>
      </c>
      <c r="E669" s="428" t="s">
        <v>338</v>
      </c>
      <c r="F669" s="428">
        <v>15</v>
      </c>
      <c r="G669" s="428">
        <v>15.8650415039062</v>
      </c>
      <c r="H669" s="426" t="s">
        <v>196</v>
      </c>
      <c r="I669" s="427">
        <v>6353</v>
      </c>
      <c r="J669" s="427">
        <v>6353</v>
      </c>
      <c r="K669" s="427">
        <v>5987.91</v>
      </c>
      <c r="L669" s="433">
        <v>1</v>
      </c>
    </row>
    <row r="670" spans="1:12" s="377" customFormat="1" ht="15.6" x14ac:dyDescent="0.3">
      <c r="A670" s="431" t="s">
        <v>300</v>
      </c>
      <c r="B670" s="426" t="s">
        <v>188</v>
      </c>
      <c r="C670" s="428">
        <v>94.909000000000006</v>
      </c>
      <c r="D670" s="428">
        <v>10.75</v>
      </c>
      <c r="E670" s="428" t="s">
        <v>745</v>
      </c>
      <c r="F670" s="428">
        <v>15</v>
      </c>
      <c r="G670" s="428">
        <v>15.8650415039062</v>
      </c>
      <c r="H670" s="426" t="s">
        <v>196</v>
      </c>
      <c r="I670" s="427">
        <v>39900</v>
      </c>
      <c r="J670" s="427">
        <v>39900</v>
      </c>
      <c r="K670" s="427">
        <v>37868.69</v>
      </c>
      <c r="L670" s="433">
        <v>1</v>
      </c>
    </row>
    <row r="671" spans="1:12" s="377" customFormat="1" ht="15.6" x14ac:dyDescent="0.3">
      <c r="A671" s="431" t="s">
        <v>300</v>
      </c>
      <c r="B671" s="426" t="s">
        <v>188</v>
      </c>
      <c r="C671" s="428">
        <v>94.918700000000001</v>
      </c>
      <c r="D671" s="428">
        <v>10.75</v>
      </c>
      <c r="E671" s="428" t="s">
        <v>430</v>
      </c>
      <c r="F671" s="428">
        <v>15</v>
      </c>
      <c r="G671" s="428">
        <v>15.8650415039062</v>
      </c>
      <c r="H671" s="426" t="s">
        <v>196</v>
      </c>
      <c r="I671" s="427">
        <v>1350</v>
      </c>
      <c r="J671" s="427">
        <v>1350</v>
      </c>
      <c r="K671" s="427">
        <v>1281.4000000000001</v>
      </c>
      <c r="L671" s="433">
        <v>1</v>
      </c>
    </row>
    <row r="672" spans="1:12" s="377" customFormat="1" ht="15.6" x14ac:dyDescent="0.3">
      <c r="A672" s="431" t="s">
        <v>300</v>
      </c>
      <c r="B672" s="426" t="s">
        <v>188</v>
      </c>
      <c r="C672" s="428">
        <v>95.162999999999997</v>
      </c>
      <c r="D672" s="428">
        <v>10.5</v>
      </c>
      <c r="E672" s="428" t="s">
        <v>746</v>
      </c>
      <c r="F672" s="428">
        <v>15</v>
      </c>
      <c r="G672" s="428">
        <v>15.8650415039062</v>
      </c>
      <c r="H672" s="426" t="s">
        <v>196</v>
      </c>
      <c r="I672" s="427">
        <v>50000</v>
      </c>
      <c r="J672" s="427">
        <v>50000</v>
      </c>
      <c r="K672" s="427">
        <v>47581.51</v>
      </c>
      <c r="L672" s="433">
        <v>1</v>
      </c>
    </row>
    <row r="673" spans="1:12" s="377" customFormat="1" ht="15.6" x14ac:dyDescent="0.3">
      <c r="A673" s="431" t="s">
        <v>300</v>
      </c>
      <c r="B673" s="426" t="s">
        <v>188</v>
      </c>
      <c r="C673" s="428">
        <v>96.106899999999996</v>
      </c>
      <c r="D673" s="428">
        <v>10.5</v>
      </c>
      <c r="E673" s="428" t="s">
        <v>747</v>
      </c>
      <c r="F673" s="428">
        <v>15</v>
      </c>
      <c r="G673" s="428">
        <v>15.8650415039062</v>
      </c>
      <c r="H673" s="426" t="s">
        <v>196</v>
      </c>
      <c r="I673" s="427">
        <v>11100</v>
      </c>
      <c r="J673" s="427">
        <v>11100</v>
      </c>
      <c r="K673" s="427">
        <v>10667.87</v>
      </c>
      <c r="L673" s="433">
        <v>1</v>
      </c>
    </row>
    <row r="674" spans="1:12" s="377" customFormat="1" ht="15.6" x14ac:dyDescent="0.3">
      <c r="A674" s="431" t="s">
        <v>300</v>
      </c>
      <c r="B674" s="426" t="s">
        <v>188</v>
      </c>
      <c r="C674" s="428">
        <v>98.037000000000006</v>
      </c>
      <c r="D674" s="428">
        <v>10.75</v>
      </c>
      <c r="E674" s="428" t="s">
        <v>748</v>
      </c>
      <c r="F674" s="428">
        <v>12</v>
      </c>
      <c r="G674" s="428">
        <v>12.550881</v>
      </c>
      <c r="H674" s="426" t="s">
        <v>196</v>
      </c>
      <c r="I674" s="427">
        <v>41250</v>
      </c>
      <c r="J674" s="427">
        <v>41250</v>
      </c>
      <c r="K674" s="427">
        <v>40440.28</v>
      </c>
      <c r="L674" s="433">
        <v>1</v>
      </c>
    </row>
    <row r="675" spans="1:12" s="377" customFormat="1" ht="15.6" x14ac:dyDescent="0.3">
      <c r="A675" s="431" t="s">
        <v>300</v>
      </c>
      <c r="B675" s="426" t="s">
        <v>188</v>
      </c>
      <c r="C675" s="428">
        <v>98.125200000000007</v>
      </c>
      <c r="D675" s="428">
        <v>10.5</v>
      </c>
      <c r="E675" s="428" t="s">
        <v>441</v>
      </c>
      <c r="F675" s="428">
        <v>12</v>
      </c>
      <c r="G675" s="428">
        <v>12.550881</v>
      </c>
      <c r="H675" s="426" t="s">
        <v>196</v>
      </c>
      <c r="I675" s="427">
        <v>50000</v>
      </c>
      <c r="J675" s="427">
        <v>50000</v>
      </c>
      <c r="K675" s="427">
        <v>49062.62</v>
      </c>
      <c r="L675" s="433">
        <v>1</v>
      </c>
    </row>
    <row r="676" spans="1:12" s="377" customFormat="1" ht="15.6" x14ac:dyDescent="0.3">
      <c r="A676" s="431" t="s">
        <v>300</v>
      </c>
      <c r="B676" s="426" t="s">
        <v>188</v>
      </c>
      <c r="C676" s="428">
        <v>98.290700000000001</v>
      </c>
      <c r="D676" s="428">
        <v>10.75</v>
      </c>
      <c r="E676" s="428" t="s">
        <v>749</v>
      </c>
      <c r="F676" s="428">
        <v>12</v>
      </c>
      <c r="G676" s="428">
        <v>12.550881</v>
      </c>
      <c r="H676" s="426" t="s">
        <v>196</v>
      </c>
      <c r="I676" s="427">
        <v>41250</v>
      </c>
      <c r="J676" s="427">
        <v>41250</v>
      </c>
      <c r="K676" s="427">
        <v>40544.92</v>
      </c>
      <c r="L676" s="433">
        <v>1</v>
      </c>
    </row>
    <row r="677" spans="1:12" s="377" customFormat="1" ht="15.6" x14ac:dyDescent="0.3">
      <c r="A677" s="431" t="s">
        <v>300</v>
      </c>
      <c r="B677" s="426" t="s">
        <v>188</v>
      </c>
      <c r="C677" s="428">
        <v>98.552000000000007</v>
      </c>
      <c r="D677" s="428">
        <v>10.75</v>
      </c>
      <c r="E677" s="428" t="s">
        <v>707</v>
      </c>
      <c r="F677" s="428">
        <v>12</v>
      </c>
      <c r="G677" s="428">
        <v>12.550881</v>
      </c>
      <c r="H677" s="426" t="s">
        <v>196</v>
      </c>
      <c r="I677" s="427">
        <v>41250</v>
      </c>
      <c r="J677" s="427">
        <v>41250</v>
      </c>
      <c r="K677" s="427">
        <v>40652.699999999997</v>
      </c>
      <c r="L677" s="433">
        <v>1</v>
      </c>
    </row>
    <row r="678" spans="1:12" s="377" customFormat="1" ht="15.6" x14ac:dyDescent="0.3">
      <c r="A678" s="431" t="s">
        <v>300</v>
      </c>
      <c r="B678" s="426" t="s">
        <v>188</v>
      </c>
      <c r="C678" s="428">
        <v>99.991500000000002</v>
      </c>
      <c r="D678" s="428">
        <v>10.5</v>
      </c>
      <c r="E678" s="428" t="s">
        <v>750</v>
      </c>
      <c r="F678" s="428">
        <v>10.5</v>
      </c>
      <c r="G678" s="428">
        <v>10.920720136962901</v>
      </c>
      <c r="H678" s="426" t="s">
        <v>196</v>
      </c>
      <c r="I678" s="427">
        <v>7236</v>
      </c>
      <c r="J678" s="427">
        <v>7236</v>
      </c>
      <c r="K678" s="427">
        <v>7235.39</v>
      </c>
      <c r="L678" s="433">
        <v>2</v>
      </c>
    </row>
    <row r="679" spans="1:12" s="377" customFormat="1" ht="15.6" x14ac:dyDescent="0.3">
      <c r="A679" s="431" t="s">
        <v>300</v>
      </c>
      <c r="B679" s="426" t="s">
        <v>188</v>
      </c>
      <c r="C679" s="428">
        <v>99.991500000000002</v>
      </c>
      <c r="D679" s="428">
        <v>10.5</v>
      </c>
      <c r="E679" s="428" t="s">
        <v>422</v>
      </c>
      <c r="F679" s="428">
        <v>10.5</v>
      </c>
      <c r="G679" s="428">
        <v>10.920720136962901</v>
      </c>
      <c r="H679" s="426" t="s">
        <v>196</v>
      </c>
      <c r="I679" s="427">
        <v>6948</v>
      </c>
      <c r="J679" s="427">
        <v>6948</v>
      </c>
      <c r="K679" s="427">
        <v>6947.41</v>
      </c>
      <c r="L679" s="433">
        <v>1</v>
      </c>
    </row>
    <row r="680" spans="1:12" s="377" customFormat="1" ht="15.6" x14ac:dyDescent="0.3">
      <c r="A680" s="431" t="s">
        <v>300</v>
      </c>
      <c r="B680" s="426" t="s">
        <v>188</v>
      </c>
      <c r="C680" s="428">
        <v>99.991600000000005</v>
      </c>
      <c r="D680" s="428">
        <v>10.75</v>
      </c>
      <c r="E680" s="428" t="s">
        <v>319</v>
      </c>
      <c r="F680" s="428">
        <v>10.75</v>
      </c>
      <c r="G680" s="428">
        <v>11.191175897232</v>
      </c>
      <c r="H680" s="426" t="s">
        <v>196</v>
      </c>
      <c r="I680" s="427">
        <v>8314</v>
      </c>
      <c r="J680" s="427">
        <v>8314</v>
      </c>
      <c r="K680" s="427">
        <v>8313.2999999999993</v>
      </c>
      <c r="L680" s="433">
        <v>1</v>
      </c>
    </row>
    <row r="681" spans="1:12" s="377" customFormat="1" ht="15.6" x14ac:dyDescent="0.3">
      <c r="A681" s="431" t="s">
        <v>300</v>
      </c>
      <c r="B681" s="426" t="s">
        <v>188</v>
      </c>
      <c r="C681" s="428">
        <v>99.991600000000005</v>
      </c>
      <c r="D681" s="428">
        <v>10.75</v>
      </c>
      <c r="E681" s="428" t="s">
        <v>437</v>
      </c>
      <c r="F681" s="428">
        <v>10.75</v>
      </c>
      <c r="G681" s="428">
        <v>11.191175897232</v>
      </c>
      <c r="H681" s="426" t="s">
        <v>196</v>
      </c>
      <c r="I681" s="427">
        <v>41250</v>
      </c>
      <c r="J681" s="427">
        <v>41250</v>
      </c>
      <c r="K681" s="427">
        <v>41246.54</v>
      </c>
      <c r="L681" s="433">
        <v>1</v>
      </c>
    </row>
    <row r="682" spans="1:12" s="377" customFormat="1" ht="15.6" x14ac:dyDescent="0.3">
      <c r="A682" s="431" t="s">
        <v>300</v>
      </c>
      <c r="B682" s="426" t="s">
        <v>188</v>
      </c>
      <c r="C682" s="428">
        <v>99.991699999999994</v>
      </c>
      <c r="D682" s="428">
        <v>10.5</v>
      </c>
      <c r="E682" s="428" t="s">
        <v>751</v>
      </c>
      <c r="F682" s="428">
        <v>10.5</v>
      </c>
      <c r="G682" s="428">
        <v>10.920720136962901</v>
      </c>
      <c r="H682" s="426" t="s">
        <v>196</v>
      </c>
      <c r="I682" s="427">
        <v>21000</v>
      </c>
      <c r="J682" s="427">
        <v>21000</v>
      </c>
      <c r="K682" s="427">
        <v>20998.25</v>
      </c>
      <c r="L682" s="433">
        <v>1</v>
      </c>
    </row>
    <row r="683" spans="1:12" s="377" customFormat="1" ht="15.6" x14ac:dyDescent="0.3">
      <c r="A683" s="431" t="s">
        <v>300</v>
      </c>
      <c r="B683" s="426" t="s">
        <v>188</v>
      </c>
      <c r="C683" s="428">
        <v>99.992099999999994</v>
      </c>
      <c r="D683" s="428">
        <v>10.5</v>
      </c>
      <c r="E683" s="428" t="s">
        <v>752</v>
      </c>
      <c r="F683" s="428">
        <v>10.5</v>
      </c>
      <c r="G683" s="428">
        <v>10.920720136962901</v>
      </c>
      <c r="H683" s="426" t="s">
        <v>196</v>
      </c>
      <c r="I683" s="427">
        <v>50000</v>
      </c>
      <c r="J683" s="427">
        <v>50000</v>
      </c>
      <c r="K683" s="427">
        <v>49996.06</v>
      </c>
      <c r="L683" s="433">
        <v>1</v>
      </c>
    </row>
    <row r="684" spans="1:12" s="377" customFormat="1" ht="15.6" x14ac:dyDescent="0.3">
      <c r="A684" s="431" t="s">
        <v>300</v>
      </c>
      <c r="B684" s="426" t="s">
        <v>188</v>
      </c>
      <c r="C684" s="428">
        <v>99.993899999999996</v>
      </c>
      <c r="D684" s="428">
        <v>10.5</v>
      </c>
      <c r="E684" s="428" t="s">
        <v>747</v>
      </c>
      <c r="F684" s="428">
        <v>10.5</v>
      </c>
      <c r="G684" s="428">
        <v>10.920720136962901</v>
      </c>
      <c r="H684" s="426" t="s">
        <v>196</v>
      </c>
      <c r="I684" s="427">
        <v>10000</v>
      </c>
      <c r="J684" s="427">
        <v>10000</v>
      </c>
      <c r="K684" s="427">
        <v>9999.39</v>
      </c>
      <c r="L684" s="433">
        <v>1</v>
      </c>
    </row>
    <row r="685" spans="1:12" s="377" customFormat="1" ht="15.6" x14ac:dyDescent="0.3">
      <c r="A685" s="431" t="s">
        <v>300</v>
      </c>
      <c r="B685" s="426" t="s">
        <v>188</v>
      </c>
      <c r="C685" s="428">
        <v>99.993899999999996</v>
      </c>
      <c r="D685" s="428">
        <v>10.5</v>
      </c>
      <c r="E685" s="428" t="s">
        <v>753</v>
      </c>
      <c r="F685" s="428">
        <v>10.5</v>
      </c>
      <c r="G685" s="428">
        <v>10.920720136962901</v>
      </c>
      <c r="H685" s="426" t="s">
        <v>196</v>
      </c>
      <c r="I685" s="427">
        <v>25000</v>
      </c>
      <c r="J685" s="427">
        <v>25000</v>
      </c>
      <c r="K685" s="427">
        <v>24998.48</v>
      </c>
      <c r="L685" s="433">
        <v>1</v>
      </c>
    </row>
    <row r="686" spans="1:12" s="377" customFormat="1" ht="15.6" x14ac:dyDescent="0.3">
      <c r="A686" s="431" t="s">
        <v>300</v>
      </c>
      <c r="B686" s="426" t="s">
        <v>188</v>
      </c>
      <c r="C686" s="428">
        <v>110.5616</v>
      </c>
      <c r="D686" s="428">
        <v>10.5</v>
      </c>
      <c r="E686" s="428" t="s">
        <v>744</v>
      </c>
      <c r="F686" s="428">
        <v>3</v>
      </c>
      <c r="G686" s="428">
        <v>3.0339190664062001</v>
      </c>
      <c r="H686" s="426" t="s">
        <v>196</v>
      </c>
      <c r="I686" s="427">
        <v>6353</v>
      </c>
      <c r="J686" s="427">
        <v>6353</v>
      </c>
      <c r="K686" s="427">
        <v>7023.98</v>
      </c>
      <c r="L686" s="433">
        <v>1</v>
      </c>
    </row>
    <row r="687" spans="1:12" s="377" customFormat="1" ht="15.6" x14ac:dyDescent="0.3">
      <c r="A687" s="431" t="s">
        <v>300</v>
      </c>
      <c r="B687" s="426" t="s">
        <v>188</v>
      </c>
      <c r="C687" s="428">
        <v>111.99930000000001</v>
      </c>
      <c r="D687" s="428">
        <v>10.75</v>
      </c>
      <c r="E687" s="428" t="s">
        <v>429</v>
      </c>
      <c r="F687" s="428">
        <v>3</v>
      </c>
      <c r="G687" s="428">
        <v>3.0339190664062001</v>
      </c>
      <c r="H687" s="426" t="s">
        <v>196</v>
      </c>
      <c r="I687" s="427">
        <v>41250</v>
      </c>
      <c r="J687" s="427">
        <v>41250</v>
      </c>
      <c r="K687" s="427">
        <v>46199.72</v>
      </c>
      <c r="L687" s="433">
        <v>1</v>
      </c>
    </row>
    <row r="688" spans="1:12" s="377" customFormat="1" ht="15.6" x14ac:dyDescent="0.3">
      <c r="A688" s="431" t="s">
        <v>300</v>
      </c>
      <c r="B688" s="426" t="s">
        <v>188</v>
      </c>
      <c r="C688" s="428">
        <v>113.8331</v>
      </c>
      <c r="D688" s="428">
        <v>10.75</v>
      </c>
      <c r="E688" s="428" t="s">
        <v>754</v>
      </c>
      <c r="F688" s="428">
        <v>3</v>
      </c>
      <c r="G688" s="428">
        <v>3.0339190664062001</v>
      </c>
      <c r="H688" s="426" t="s">
        <v>196</v>
      </c>
      <c r="I688" s="427">
        <v>41250</v>
      </c>
      <c r="J688" s="427">
        <v>41250</v>
      </c>
      <c r="K688" s="427">
        <v>46956.14</v>
      </c>
      <c r="L688" s="433">
        <v>1</v>
      </c>
    </row>
    <row r="689" spans="1:12" s="377" customFormat="1" ht="15.6" x14ac:dyDescent="0.3">
      <c r="A689" s="431" t="s">
        <v>273</v>
      </c>
      <c r="B689" s="426" t="s">
        <v>188</v>
      </c>
      <c r="C689" s="428">
        <v>94.409599999999998</v>
      </c>
      <c r="D689" s="428">
        <v>9</v>
      </c>
      <c r="E689" s="428" t="s">
        <v>755</v>
      </c>
      <c r="F689" s="428">
        <v>10.5</v>
      </c>
      <c r="G689" s="428">
        <v>10.920720136962901</v>
      </c>
      <c r="H689" s="426" t="s">
        <v>196</v>
      </c>
      <c r="I689" s="427">
        <v>125000</v>
      </c>
      <c r="J689" s="427">
        <v>125000</v>
      </c>
      <c r="K689" s="427">
        <v>118012.01</v>
      </c>
      <c r="L689" s="433">
        <v>1</v>
      </c>
    </row>
    <row r="690" spans="1:12" s="377" customFormat="1" ht="15.6" x14ac:dyDescent="0.3">
      <c r="A690" s="431" t="s">
        <v>273</v>
      </c>
      <c r="B690" s="426" t="s">
        <v>188</v>
      </c>
      <c r="C690" s="428">
        <v>99.98</v>
      </c>
      <c r="D690" s="428">
        <v>9</v>
      </c>
      <c r="E690" s="428" t="s">
        <v>660</v>
      </c>
      <c r="F690" s="428">
        <v>9.0059236008256001</v>
      </c>
      <c r="G690" s="428">
        <v>9.3146645243029003</v>
      </c>
      <c r="H690" s="426" t="s">
        <v>196</v>
      </c>
      <c r="I690" s="427">
        <v>200000</v>
      </c>
      <c r="J690" s="427">
        <v>200000</v>
      </c>
      <c r="K690" s="427">
        <v>199960</v>
      </c>
      <c r="L690" s="433">
        <v>1</v>
      </c>
    </row>
    <row r="691" spans="1:12" s="377" customFormat="1" ht="15.6" x14ac:dyDescent="0.3">
      <c r="A691" s="431" t="s">
        <v>273</v>
      </c>
      <c r="B691" s="426" t="s">
        <v>188</v>
      </c>
      <c r="C691" s="428">
        <v>99.98</v>
      </c>
      <c r="D691" s="428">
        <v>9</v>
      </c>
      <c r="E691" s="428" t="s">
        <v>345</v>
      </c>
      <c r="F691" s="428">
        <v>9.0056339294325003</v>
      </c>
      <c r="G691" s="428">
        <v>9.3143548437268002</v>
      </c>
      <c r="H691" s="426" t="s">
        <v>196</v>
      </c>
      <c r="I691" s="427">
        <v>200000</v>
      </c>
      <c r="J691" s="427">
        <v>200000</v>
      </c>
      <c r="K691" s="427">
        <v>199960</v>
      </c>
      <c r="L691" s="433">
        <v>1</v>
      </c>
    </row>
    <row r="692" spans="1:12" s="377" customFormat="1" ht="15.6" x14ac:dyDescent="0.3">
      <c r="A692" s="431" t="s">
        <v>273</v>
      </c>
      <c r="B692" s="426" t="s">
        <v>188</v>
      </c>
      <c r="C692" s="428">
        <v>99.98</v>
      </c>
      <c r="D692" s="428">
        <v>9</v>
      </c>
      <c r="E692" s="428" t="s">
        <v>756</v>
      </c>
      <c r="F692" s="428">
        <v>9.0053767842655006</v>
      </c>
      <c r="G692" s="428">
        <v>9.3140799366919005</v>
      </c>
      <c r="H692" s="426" t="s">
        <v>196</v>
      </c>
      <c r="I692" s="427">
        <v>175000</v>
      </c>
      <c r="J692" s="427">
        <v>175000</v>
      </c>
      <c r="K692" s="427">
        <v>174965</v>
      </c>
      <c r="L692" s="433">
        <v>2</v>
      </c>
    </row>
    <row r="693" spans="1:12" s="377" customFormat="1" ht="15.6" x14ac:dyDescent="0.3">
      <c r="A693" s="431" t="s">
        <v>669</v>
      </c>
      <c r="B693" s="426" t="s">
        <v>188</v>
      </c>
      <c r="C693" s="428">
        <v>91.698899999999995</v>
      </c>
      <c r="D693" s="428">
        <v>9</v>
      </c>
      <c r="E693" s="428" t="s">
        <v>757</v>
      </c>
      <c r="F693" s="428">
        <v>10.7</v>
      </c>
      <c r="G693" s="428">
        <v>11.1370452217191</v>
      </c>
      <c r="H693" s="426" t="s">
        <v>196</v>
      </c>
      <c r="I693" s="427">
        <v>72200</v>
      </c>
      <c r="J693" s="427">
        <v>72200</v>
      </c>
      <c r="K693" s="427">
        <v>66206.570000000007</v>
      </c>
      <c r="L693" s="433">
        <v>1</v>
      </c>
    </row>
    <row r="694" spans="1:12" s="377" customFormat="1" ht="15.6" x14ac:dyDescent="0.3">
      <c r="A694" s="431" t="s">
        <v>669</v>
      </c>
      <c r="B694" s="426" t="s">
        <v>188</v>
      </c>
      <c r="C694" s="428">
        <v>91.901799999999994</v>
      </c>
      <c r="D694" s="428">
        <v>9</v>
      </c>
      <c r="E694" s="428" t="s">
        <v>758</v>
      </c>
      <c r="F694" s="428">
        <v>10.7</v>
      </c>
      <c r="G694" s="428">
        <v>11.1370452217191</v>
      </c>
      <c r="H694" s="426" t="s">
        <v>196</v>
      </c>
      <c r="I694" s="427">
        <v>71400</v>
      </c>
      <c r="J694" s="427">
        <v>71400</v>
      </c>
      <c r="K694" s="427">
        <v>65617.88</v>
      </c>
      <c r="L694" s="433">
        <v>1</v>
      </c>
    </row>
    <row r="695" spans="1:12" s="377" customFormat="1" ht="15.6" x14ac:dyDescent="0.3">
      <c r="A695" s="431" t="s">
        <v>669</v>
      </c>
      <c r="B695" s="426" t="s">
        <v>188</v>
      </c>
      <c r="C695" s="428">
        <v>92.110200000000006</v>
      </c>
      <c r="D695" s="428">
        <v>9</v>
      </c>
      <c r="E695" s="428" t="s">
        <v>759</v>
      </c>
      <c r="F695" s="428">
        <v>10.7</v>
      </c>
      <c r="G695" s="428">
        <v>11.1370452217191</v>
      </c>
      <c r="H695" s="426" t="s">
        <v>196</v>
      </c>
      <c r="I695" s="427">
        <v>71400</v>
      </c>
      <c r="J695" s="427">
        <v>71400</v>
      </c>
      <c r="K695" s="427">
        <v>65766.66</v>
      </c>
      <c r="L695" s="433">
        <v>1</v>
      </c>
    </row>
    <row r="696" spans="1:12" s="377" customFormat="1" ht="15.6" x14ac:dyDescent="0.3">
      <c r="A696" s="431" t="s">
        <v>669</v>
      </c>
      <c r="B696" s="426" t="s">
        <v>188</v>
      </c>
      <c r="C696" s="428">
        <v>92.324100000000001</v>
      </c>
      <c r="D696" s="428">
        <v>9</v>
      </c>
      <c r="E696" s="428" t="s">
        <v>760</v>
      </c>
      <c r="F696" s="428">
        <v>10.7</v>
      </c>
      <c r="G696" s="428">
        <v>11.1370452217191</v>
      </c>
      <c r="H696" s="426" t="s">
        <v>196</v>
      </c>
      <c r="I696" s="427">
        <v>71400</v>
      </c>
      <c r="J696" s="427">
        <v>71400</v>
      </c>
      <c r="K696" s="427">
        <v>65919.42</v>
      </c>
      <c r="L696" s="433">
        <v>1</v>
      </c>
    </row>
    <row r="697" spans="1:12" s="377" customFormat="1" ht="15.6" x14ac:dyDescent="0.3">
      <c r="A697" s="431" t="s">
        <v>669</v>
      </c>
      <c r="B697" s="426" t="s">
        <v>188</v>
      </c>
      <c r="C697" s="428">
        <v>92.543800000000005</v>
      </c>
      <c r="D697" s="428">
        <v>9</v>
      </c>
      <c r="E697" s="428" t="s">
        <v>297</v>
      </c>
      <c r="F697" s="428">
        <v>10.7</v>
      </c>
      <c r="G697" s="428">
        <v>11.1370452217191</v>
      </c>
      <c r="H697" s="426" t="s">
        <v>196</v>
      </c>
      <c r="I697" s="427">
        <v>71400</v>
      </c>
      <c r="J697" s="427">
        <v>71400</v>
      </c>
      <c r="K697" s="427">
        <v>66076.27</v>
      </c>
      <c r="L697" s="433">
        <v>1</v>
      </c>
    </row>
    <row r="698" spans="1:12" s="377" customFormat="1" ht="15.6" x14ac:dyDescent="0.3">
      <c r="A698" s="431" t="s">
        <v>669</v>
      </c>
      <c r="B698" s="426" t="s">
        <v>188</v>
      </c>
      <c r="C698" s="428">
        <v>92.769300000000001</v>
      </c>
      <c r="D698" s="428">
        <v>9</v>
      </c>
      <c r="E698" s="428" t="s">
        <v>761</v>
      </c>
      <c r="F698" s="428">
        <v>10.7</v>
      </c>
      <c r="G698" s="428">
        <v>11.1370452217191</v>
      </c>
      <c r="H698" s="426" t="s">
        <v>196</v>
      </c>
      <c r="I698" s="427">
        <v>71400</v>
      </c>
      <c r="J698" s="427">
        <v>71400</v>
      </c>
      <c r="K698" s="427">
        <v>66237.31</v>
      </c>
      <c r="L698" s="433">
        <v>1</v>
      </c>
    </row>
    <row r="699" spans="1:12" s="377" customFormat="1" ht="15.6" x14ac:dyDescent="0.3">
      <c r="A699" s="431" t="s">
        <v>669</v>
      </c>
      <c r="B699" s="426" t="s">
        <v>188</v>
      </c>
      <c r="C699" s="428">
        <v>93.000900000000001</v>
      </c>
      <c r="D699" s="428">
        <v>9</v>
      </c>
      <c r="E699" s="428" t="s">
        <v>762</v>
      </c>
      <c r="F699" s="428">
        <v>10.7</v>
      </c>
      <c r="G699" s="428">
        <v>11.1370452217191</v>
      </c>
      <c r="H699" s="426" t="s">
        <v>196</v>
      </c>
      <c r="I699" s="427">
        <v>71400</v>
      </c>
      <c r="J699" s="427">
        <v>71400</v>
      </c>
      <c r="K699" s="427">
        <v>66402.649999999994</v>
      </c>
      <c r="L699" s="433">
        <v>1</v>
      </c>
    </row>
    <row r="700" spans="1:12" s="377" customFormat="1" ht="15.6" x14ac:dyDescent="0.3">
      <c r="A700" s="431" t="s">
        <v>669</v>
      </c>
      <c r="B700" s="426" t="s">
        <v>188</v>
      </c>
      <c r="C700" s="428">
        <v>93.238699999999994</v>
      </c>
      <c r="D700" s="428">
        <v>9</v>
      </c>
      <c r="E700" s="428" t="s">
        <v>298</v>
      </c>
      <c r="F700" s="428">
        <v>10.7</v>
      </c>
      <c r="G700" s="428">
        <v>11.1370452217191</v>
      </c>
      <c r="H700" s="426" t="s">
        <v>196</v>
      </c>
      <c r="I700" s="427">
        <v>71400</v>
      </c>
      <c r="J700" s="427">
        <v>71400</v>
      </c>
      <c r="K700" s="427">
        <v>66572.42</v>
      </c>
      <c r="L700" s="433">
        <v>1</v>
      </c>
    </row>
    <row r="701" spans="1:12" s="377" customFormat="1" ht="15.6" x14ac:dyDescent="0.3">
      <c r="A701" s="431" t="s">
        <v>669</v>
      </c>
      <c r="B701" s="426" t="s">
        <v>188</v>
      </c>
      <c r="C701" s="428">
        <v>93.482799999999997</v>
      </c>
      <c r="D701" s="428">
        <v>9</v>
      </c>
      <c r="E701" s="428" t="s">
        <v>661</v>
      </c>
      <c r="F701" s="428">
        <v>10.7</v>
      </c>
      <c r="G701" s="428">
        <v>11.1370452217191</v>
      </c>
      <c r="H701" s="426" t="s">
        <v>196</v>
      </c>
      <c r="I701" s="427">
        <v>71400</v>
      </c>
      <c r="J701" s="427">
        <v>71400</v>
      </c>
      <c r="K701" s="427">
        <v>66746.740000000005</v>
      </c>
      <c r="L701" s="433">
        <v>1</v>
      </c>
    </row>
    <row r="702" spans="1:12" s="377" customFormat="1" ht="15.6" x14ac:dyDescent="0.3">
      <c r="A702" s="431" t="s">
        <v>669</v>
      </c>
      <c r="B702" s="426" t="s">
        <v>188</v>
      </c>
      <c r="C702" s="428">
        <v>93.733500000000006</v>
      </c>
      <c r="D702" s="428">
        <v>9</v>
      </c>
      <c r="E702" s="428" t="s">
        <v>308</v>
      </c>
      <c r="F702" s="428">
        <v>10.7</v>
      </c>
      <c r="G702" s="428">
        <v>11.1370452217191</v>
      </c>
      <c r="H702" s="426" t="s">
        <v>196</v>
      </c>
      <c r="I702" s="427">
        <v>71400</v>
      </c>
      <c r="J702" s="427">
        <v>71400</v>
      </c>
      <c r="K702" s="427">
        <v>66925.710000000006</v>
      </c>
      <c r="L702" s="433">
        <v>1</v>
      </c>
    </row>
    <row r="703" spans="1:12" s="377" customFormat="1" ht="15.6" x14ac:dyDescent="0.3">
      <c r="A703" s="431" t="s">
        <v>669</v>
      </c>
      <c r="B703" s="426" t="s">
        <v>188</v>
      </c>
      <c r="C703" s="428">
        <v>93.990899999999996</v>
      </c>
      <c r="D703" s="428">
        <v>9</v>
      </c>
      <c r="E703" s="428" t="s">
        <v>763</v>
      </c>
      <c r="F703" s="428">
        <v>10.7</v>
      </c>
      <c r="G703" s="428">
        <v>11.1370452217191</v>
      </c>
      <c r="H703" s="426" t="s">
        <v>196</v>
      </c>
      <c r="I703" s="427">
        <v>71400</v>
      </c>
      <c r="J703" s="427">
        <v>71400</v>
      </c>
      <c r="K703" s="427">
        <v>67109.48</v>
      </c>
      <c r="L703" s="433">
        <v>1</v>
      </c>
    </row>
    <row r="704" spans="1:12" s="377" customFormat="1" ht="15.6" x14ac:dyDescent="0.3">
      <c r="A704" s="431" t="s">
        <v>669</v>
      </c>
      <c r="B704" s="426" t="s">
        <v>188</v>
      </c>
      <c r="C704" s="428">
        <v>94.222499999999997</v>
      </c>
      <c r="D704" s="428">
        <v>9</v>
      </c>
      <c r="E704" s="428" t="s">
        <v>661</v>
      </c>
      <c r="F704" s="428">
        <v>10.5</v>
      </c>
      <c r="G704" s="428">
        <v>10.920720136962901</v>
      </c>
      <c r="H704" s="426" t="s">
        <v>196</v>
      </c>
      <c r="I704" s="427">
        <v>115000</v>
      </c>
      <c r="J704" s="427">
        <v>115000</v>
      </c>
      <c r="K704" s="427">
        <v>108355.88</v>
      </c>
      <c r="L704" s="433">
        <v>1</v>
      </c>
    </row>
    <row r="705" spans="1:12" s="377" customFormat="1" ht="15.6" x14ac:dyDescent="0.3">
      <c r="A705" s="431" t="s">
        <v>669</v>
      </c>
      <c r="B705" s="426" t="s">
        <v>188</v>
      </c>
      <c r="C705" s="428">
        <v>94.255099999999999</v>
      </c>
      <c r="D705" s="428">
        <v>9</v>
      </c>
      <c r="E705" s="428" t="s">
        <v>345</v>
      </c>
      <c r="F705" s="428">
        <v>10.7</v>
      </c>
      <c r="G705" s="428">
        <v>11.1370452217191</v>
      </c>
      <c r="H705" s="426" t="s">
        <v>196</v>
      </c>
      <c r="I705" s="427">
        <v>71400</v>
      </c>
      <c r="J705" s="427">
        <v>71400</v>
      </c>
      <c r="K705" s="427">
        <v>67298.149999999994</v>
      </c>
      <c r="L705" s="433">
        <v>1</v>
      </c>
    </row>
    <row r="706" spans="1:12" s="377" customFormat="1" ht="15.6" x14ac:dyDescent="0.3">
      <c r="A706" s="431" t="s">
        <v>669</v>
      </c>
      <c r="B706" s="426" t="s">
        <v>188</v>
      </c>
      <c r="C706" s="428">
        <v>94.445800000000006</v>
      </c>
      <c r="D706" s="428">
        <v>9</v>
      </c>
      <c r="E706" s="428" t="s">
        <v>308</v>
      </c>
      <c r="F706" s="428">
        <v>10.5</v>
      </c>
      <c r="G706" s="428">
        <v>10.920720136962901</v>
      </c>
      <c r="H706" s="426" t="s">
        <v>196</v>
      </c>
      <c r="I706" s="427">
        <v>115000</v>
      </c>
      <c r="J706" s="427">
        <v>115000</v>
      </c>
      <c r="K706" s="427">
        <v>108612.72</v>
      </c>
      <c r="L706" s="433">
        <v>1</v>
      </c>
    </row>
    <row r="707" spans="1:12" s="377" customFormat="1" ht="15.6" x14ac:dyDescent="0.3">
      <c r="A707" s="431" t="s">
        <v>669</v>
      </c>
      <c r="B707" s="426" t="s">
        <v>188</v>
      </c>
      <c r="C707" s="428">
        <v>94.526399999999995</v>
      </c>
      <c r="D707" s="428">
        <v>9</v>
      </c>
      <c r="E707" s="428" t="s">
        <v>611</v>
      </c>
      <c r="F707" s="428">
        <v>10.7</v>
      </c>
      <c r="G707" s="428">
        <v>11.1370452217191</v>
      </c>
      <c r="H707" s="426" t="s">
        <v>196</v>
      </c>
      <c r="I707" s="427">
        <v>71400</v>
      </c>
      <c r="J707" s="427">
        <v>71400</v>
      </c>
      <c r="K707" s="427">
        <v>67491.88</v>
      </c>
      <c r="L707" s="433">
        <v>1</v>
      </c>
    </row>
    <row r="708" spans="1:12" s="377" customFormat="1" ht="15.6" x14ac:dyDescent="0.3">
      <c r="A708" s="431" t="s">
        <v>669</v>
      </c>
      <c r="B708" s="426" t="s">
        <v>188</v>
      </c>
      <c r="C708" s="428">
        <v>94.674999999999997</v>
      </c>
      <c r="D708" s="428">
        <v>9</v>
      </c>
      <c r="E708" s="428" t="s">
        <v>763</v>
      </c>
      <c r="F708" s="428">
        <v>10.5</v>
      </c>
      <c r="G708" s="428">
        <v>10.920720136962901</v>
      </c>
      <c r="H708" s="426" t="s">
        <v>196</v>
      </c>
      <c r="I708" s="427">
        <v>115000</v>
      </c>
      <c r="J708" s="427">
        <v>115000</v>
      </c>
      <c r="K708" s="427">
        <v>108876.3</v>
      </c>
      <c r="L708" s="433">
        <v>1</v>
      </c>
    </row>
    <row r="709" spans="1:12" s="377" customFormat="1" ht="15.6" x14ac:dyDescent="0.3">
      <c r="A709" s="431" t="s">
        <v>669</v>
      </c>
      <c r="B709" s="426" t="s">
        <v>188</v>
      </c>
      <c r="C709" s="428">
        <v>94.805000000000007</v>
      </c>
      <c r="D709" s="428">
        <v>9</v>
      </c>
      <c r="E709" s="428" t="s">
        <v>276</v>
      </c>
      <c r="F709" s="428">
        <v>10.7</v>
      </c>
      <c r="G709" s="428">
        <v>11.1370452217191</v>
      </c>
      <c r="H709" s="426" t="s">
        <v>196</v>
      </c>
      <c r="I709" s="427">
        <v>71400</v>
      </c>
      <c r="J709" s="427">
        <v>71400</v>
      </c>
      <c r="K709" s="427">
        <v>67690.789999999994</v>
      </c>
      <c r="L709" s="433">
        <v>1</v>
      </c>
    </row>
    <row r="710" spans="1:12" s="377" customFormat="1" ht="15.6" x14ac:dyDescent="0.3">
      <c r="A710" s="431" t="s">
        <v>669</v>
      </c>
      <c r="B710" s="426" t="s">
        <v>188</v>
      </c>
      <c r="C710" s="428">
        <v>94.910300000000007</v>
      </c>
      <c r="D710" s="428">
        <v>9</v>
      </c>
      <c r="E710" s="428" t="s">
        <v>345</v>
      </c>
      <c r="F710" s="428">
        <v>10.5</v>
      </c>
      <c r="G710" s="428">
        <v>10.920720136962901</v>
      </c>
      <c r="H710" s="426" t="s">
        <v>196</v>
      </c>
      <c r="I710" s="427">
        <v>115000</v>
      </c>
      <c r="J710" s="427">
        <v>115000</v>
      </c>
      <c r="K710" s="427">
        <v>109146.81</v>
      </c>
      <c r="L710" s="433">
        <v>1</v>
      </c>
    </row>
    <row r="711" spans="1:12" s="377" customFormat="1" ht="15.6" x14ac:dyDescent="0.3">
      <c r="A711" s="431" t="s">
        <v>669</v>
      </c>
      <c r="B711" s="426" t="s">
        <v>188</v>
      </c>
      <c r="C711" s="428">
        <v>95.091099999999997</v>
      </c>
      <c r="D711" s="428">
        <v>9</v>
      </c>
      <c r="E711" s="428" t="s">
        <v>764</v>
      </c>
      <c r="F711" s="428">
        <v>10.7</v>
      </c>
      <c r="G711" s="428">
        <v>11.1370452217191</v>
      </c>
      <c r="H711" s="426" t="s">
        <v>196</v>
      </c>
      <c r="I711" s="427">
        <v>71400</v>
      </c>
      <c r="J711" s="427">
        <v>71400</v>
      </c>
      <c r="K711" s="427">
        <v>67895.02</v>
      </c>
      <c r="L711" s="433">
        <v>1</v>
      </c>
    </row>
    <row r="712" spans="1:12" s="377" customFormat="1" ht="15.6" x14ac:dyDescent="0.3">
      <c r="A712" s="431" t="s">
        <v>669</v>
      </c>
      <c r="B712" s="426" t="s">
        <v>188</v>
      </c>
      <c r="C712" s="428">
        <v>95.151700000000005</v>
      </c>
      <c r="D712" s="428">
        <v>9</v>
      </c>
      <c r="E712" s="428" t="s">
        <v>611</v>
      </c>
      <c r="F712" s="428">
        <v>10.5</v>
      </c>
      <c r="G712" s="428">
        <v>10.920720136962901</v>
      </c>
      <c r="H712" s="426" t="s">
        <v>196</v>
      </c>
      <c r="I712" s="427">
        <v>115000</v>
      </c>
      <c r="J712" s="427">
        <v>115000</v>
      </c>
      <c r="K712" s="427">
        <v>109424.41</v>
      </c>
      <c r="L712" s="433">
        <v>1</v>
      </c>
    </row>
    <row r="713" spans="1:12" s="377" customFormat="1" ht="15.6" x14ac:dyDescent="0.3">
      <c r="A713" s="431" t="s">
        <v>669</v>
      </c>
      <c r="B713" s="426" t="s">
        <v>188</v>
      </c>
      <c r="C713" s="428">
        <v>95.384699999999995</v>
      </c>
      <c r="D713" s="428">
        <v>9</v>
      </c>
      <c r="E713" s="428" t="s">
        <v>765</v>
      </c>
      <c r="F713" s="428">
        <v>10.7</v>
      </c>
      <c r="G713" s="428">
        <v>11.1370452217191</v>
      </c>
      <c r="H713" s="426" t="s">
        <v>196</v>
      </c>
      <c r="I713" s="427">
        <v>71400</v>
      </c>
      <c r="J713" s="427">
        <v>71400</v>
      </c>
      <c r="K713" s="427">
        <v>68104.710000000006</v>
      </c>
      <c r="L713" s="433">
        <v>1</v>
      </c>
    </row>
    <row r="714" spans="1:12" s="377" customFormat="1" ht="15.6" x14ac:dyDescent="0.3">
      <c r="A714" s="431" t="s">
        <v>669</v>
      </c>
      <c r="B714" s="426" t="s">
        <v>188</v>
      </c>
      <c r="C714" s="428">
        <v>95.3994</v>
      </c>
      <c r="D714" s="428">
        <v>9</v>
      </c>
      <c r="E714" s="428" t="s">
        <v>276</v>
      </c>
      <c r="F714" s="428">
        <v>10.5</v>
      </c>
      <c r="G714" s="428">
        <v>10.920720136962901</v>
      </c>
      <c r="H714" s="426" t="s">
        <v>196</v>
      </c>
      <c r="I714" s="427">
        <v>115000</v>
      </c>
      <c r="J714" s="427">
        <v>115000</v>
      </c>
      <c r="K714" s="427">
        <v>109709.3</v>
      </c>
      <c r="L714" s="433">
        <v>1</v>
      </c>
    </row>
    <row r="715" spans="1:12" s="377" customFormat="1" ht="15.6" x14ac:dyDescent="0.3">
      <c r="A715" s="431" t="s">
        <v>669</v>
      </c>
      <c r="B715" s="426" t="s">
        <v>188</v>
      </c>
      <c r="C715" s="428">
        <v>95.653599999999997</v>
      </c>
      <c r="D715" s="428">
        <v>9</v>
      </c>
      <c r="E715" s="428" t="s">
        <v>764</v>
      </c>
      <c r="F715" s="428">
        <v>10.5</v>
      </c>
      <c r="G715" s="428">
        <v>10.920720136962901</v>
      </c>
      <c r="H715" s="426" t="s">
        <v>196</v>
      </c>
      <c r="I715" s="427">
        <v>115000</v>
      </c>
      <c r="J715" s="427">
        <v>115000</v>
      </c>
      <c r="K715" s="427">
        <v>110001.67</v>
      </c>
      <c r="L715" s="433">
        <v>1</v>
      </c>
    </row>
    <row r="716" spans="1:12" s="377" customFormat="1" ht="15.6" x14ac:dyDescent="0.3">
      <c r="A716" s="431" t="s">
        <v>669</v>
      </c>
      <c r="B716" s="426" t="s">
        <v>188</v>
      </c>
      <c r="C716" s="428">
        <v>95.686300000000003</v>
      </c>
      <c r="D716" s="428">
        <v>9</v>
      </c>
      <c r="E716" s="428" t="s">
        <v>246</v>
      </c>
      <c r="F716" s="428">
        <v>10.7</v>
      </c>
      <c r="G716" s="428">
        <v>11.1370452217191</v>
      </c>
      <c r="H716" s="426" t="s">
        <v>196</v>
      </c>
      <c r="I716" s="427">
        <v>71400</v>
      </c>
      <c r="J716" s="427">
        <v>71400</v>
      </c>
      <c r="K716" s="427">
        <v>68320.009999999995</v>
      </c>
      <c r="L716" s="433">
        <v>1</v>
      </c>
    </row>
    <row r="717" spans="1:12" s="377" customFormat="1" ht="15.6" x14ac:dyDescent="0.3">
      <c r="A717" s="431" t="s">
        <v>669</v>
      </c>
      <c r="B717" s="426" t="s">
        <v>188</v>
      </c>
      <c r="C717" s="428">
        <v>95.914500000000004</v>
      </c>
      <c r="D717" s="428">
        <v>9</v>
      </c>
      <c r="E717" s="428" t="s">
        <v>765</v>
      </c>
      <c r="F717" s="428">
        <v>10.5</v>
      </c>
      <c r="G717" s="428">
        <v>10.920720136962901</v>
      </c>
      <c r="H717" s="426" t="s">
        <v>196</v>
      </c>
      <c r="I717" s="427">
        <v>115000</v>
      </c>
      <c r="J717" s="427">
        <v>115000</v>
      </c>
      <c r="K717" s="427">
        <v>110301.71</v>
      </c>
      <c r="L717" s="433">
        <v>1</v>
      </c>
    </row>
    <row r="718" spans="1:12" s="377" customFormat="1" ht="15.6" x14ac:dyDescent="0.3">
      <c r="A718" s="431" t="s">
        <v>669</v>
      </c>
      <c r="B718" s="426" t="s">
        <v>188</v>
      </c>
      <c r="C718" s="428">
        <v>95.995900000000006</v>
      </c>
      <c r="D718" s="428">
        <v>9</v>
      </c>
      <c r="E718" s="428" t="s">
        <v>346</v>
      </c>
      <c r="F718" s="428">
        <v>10.7</v>
      </c>
      <c r="G718" s="428">
        <v>11.1370452217191</v>
      </c>
      <c r="H718" s="426" t="s">
        <v>196</v>
      </c>
      <c r="I718" s="427">
        <v>71400</v>
      </c>
      <c r="J718" s="427">
        <v>71400</v>
      </c>
      <c r="K718" s="427">
        <v>68541.070000000007</v>
      </c>
      <c r="L718" s="433">
        <v>1</v>
      </c>
    </row>
    <row r="719" spans="1:12" s="377" customFormat="1" ht="15.6" x14ac:dyDescent="0.3">
      <c r="A719" s="431" t="s">
        <v>669</v>
      </c>
      <c r="B719" s="426" t="s">
        <v>188</v>
      </c>
      <c r="C719" s="428">
        <v>96.182299999999998</v>
      </c>
      <c r="D719" s="428">
        <v>9</v>
      </c>
      <c r="E719" s="428" t="s">
        <v>246</v>
      </c>
      <c r="F719" s="428">
        <v>10.5</v>
      </c>
      <c r="G719" s="428">
        <v>10.920720136962901</v>
      </c>
      <c r="H719" s="426" t="s">
        <v>196</v>
      </c>
      <c r="I719" s="427">
        <v>115000</v>
      </c>
      <c r="J719" s="427">
        <v>115000</v>
      </c>
      <c r="K719" s="427">
        <v>110609.63</v>
      </c>
      <c r="L719" s="433">
        <v>1</v>
      </c>
    </row>
    <row r="720" spans="1:12" s="377" customFormat="1" ht="15.6" x14ac:dyDescent="0.3">
      <c r="A720" s="431" t="s">
        <v>669</v>
      </c>
      <c r="B720" s="426" t="s">
        <v>188</v>
      </c>
      <c r="C720" s="428">
        <v>96.193100000000001</v>
      </c>
      <c r="D720" s="428">
        <v>9</v>
      </c>
      <c r="E720" s="428" t="s">
        <v>409</v>
      </c>
      <c r="F720" s="428">
        <v>10.5</v>
      </c>
      <c r="G720" s="428">
        <v>10.920720136962901</v>
      </c>
      <c r="H720" s="426" t="s">
        <v>196</v>
      </c>
      <c r="I720" s="427">
        <v>145178</v>
      </c>
      <c r="J720" s="427">
        <v>145178</v>
      </c>
      <c r="K720" s="427">
        <v>139651.25</v>
      </c>
      <c r="L720" s="433">
        <v>2</v>
      </c>
    </row>
    <row r="721" spans="1:12" s="377" customFormat="1" ht="15.6" x14ac:dyDescent="0.3">
      <c r="A721" s="431" t="s">
        <v>669</v>
      </c>
      <c r="B721" s="426" t="s">
        <v>188</v>
      </c>
      <c r="C721" s="428">
        <v>96.313800000000001</v>
      </c>
      <c r="D721" s="428">
        <v>9</v>
      </c>
      <c r="E721" s="428" t="s">
        <v>339</v>
      </c>
      <c r="F721" s="428">
        <v>10.7</v>
      </c>
      <c r="G721" s="428">
        <v>11.1370452217191</v>
      </c>
      <c r="H721" s="426" t="s">
        <v>196</v>
      </c>
      <c r="I721" s="427">
        <v>71400</v>
      </c>
      <c r="J721" s="427">
        <v>71400</v>
      </c>
      <c r="K721" s="427">
        <v>68768.039999999994</v>
      </c>
      <c r="L721" s="433">
        <v>1</v>
      </c>
    </row>
    <row r="722" spans="1:12" s="377" customFormat="1" ht="15.6" x14ac:dyDescent="0.3">
      <c r="A722" s="431" t="s">
        <v>669</v>
      </c>
      <c r="B722" s="426" t="s">
        <v>188</v>
      </c>
      <c r="C722" s="428">
        <v>96.457099999999997</v>
      </c>
      <c r="D722" s="428">
        <v>9</v>
      </c>
      <c r="E722" s="428" t="s">
        <v>346</v>
      </c>
      <c r="F722" s="428">
        <v>10.5</v>
      </c>
      <c r="G722" s="428">
        <v>10.920720136962901</v>
      </c>
      <c r="H722" s="426" t="s">
        <v>196</v>
      </c>
      <c r="I722" s="427">
        <v>115000</v>
      </c>
      <c r="J722" s="427">
        <v>115000</v>
      </c>
      <c r="K722" s="427">
        <v>110925.64</v>
      </c>
      <c r="L722" s="433">
        <v>1</v>
      </c>
    </row>
    <row r="723" spans="1:12" s="377" customFormat="1" ht="15.6" x14ac:dyDescent="0.3">
      <c r="A723" s="431" t="s">
        <v>669</v>
      </c>
      <c r="B723" s="426" t="s">
        <v>188</v>
      </c>
      <c r="C723" s="428">
        <v>96.640199999999993</v>
      </c>
      <c r="D723" s="428">
        <v>9</v>
      </c>
      <c r="E723" s="428" t="s">
        <v>347</v>
      </c>
      <c r="F723" s="428">
        <v>10.7</v>
      </c>
      <c r="G723" s="428">
        <v>11.1370452217191</v>
      </c>
      <c r="H723" s="426" t="s">
        <v>196</v>
      </c>
      <c r="I723" s="427">
        <v>71400</v>
      </c>
      <c r="J723" s="427">
        <v>71400</v>
      </c>
      <c r="K723" s="427">
        <v>69001.09</v>
      </c>
      <c r="L723" s="433">
        <v>1</v>
      </c>
    </row>
    <row r="724" spans="1:12" s="377" customFormat="1" ht="15.6" x14ac:dyDescent="0.3">
      <c r="A724" s="431" t="s">
        <v>669</v>
      </c>
      <c r="B724" s="426" t="s">
        <v>188</v>
      </c>
      <c r="C724" s="428">
        <v>96.739099999999993</v>
      </c>
      <c r="D724" s="428">
        <v>9</v>
      </c>
      <c r="E724" s="428" t="s">
        <v>339</v>
      </c>
      <c r="F724" s="428">
        <v>10.5</v>
      </c>
      <c r="G724" s="428">
        <v>10.920720136962901</v>
      </c>
      <c r="H724" s="426" t="s">
        <v>196</v>
      </c>
      <c r="I724" s="427">
        <v>115000</v>
      </c>
      <c r="J724" s="427">
        <v>115000</v>
      </c>
      <c r="K724" s="427">
        <v>111249.94</v>
      </c>
      <c r="L724" s="433">
        <v>1</v>
      </c>
    </row>
    <row r="725" spans="1:12" s="377" customFormat="1" ht="15.6" x14ac:dyDescent="0.3">
      <c r="A725" s="431" t="s">
        <v>669</v>
      </c>
      <c r="B725" s="426" t="s">
        <v>188</v>
      </c>
      <c r="C725" s="428">
        <v>96.975300000000004</v>
      </c>
      <c r="D725" s="428">
        <v>9</v>
      </c>
      <c r="E725" s="428" t="s">
        <v>287</v>
      </c>
      <c r="F725" s="428">
        <v>10.7</v>
      </c>
      <c r="G725" s="428">
        <v>11.1370452217191</v>
      </c>
      <c r="H725" s="426" t="s">
        <v>196</v>
      </c>
      <c r="I725" s="427">
        <v>71400</v>
      </c>
      <c r="J725" s="427">
        <v>71400</v>
      </c>
      <c r="K725" s="427">
        <v>69240.37</v>
      </c>
      <c r="L725" s="433">
        <v>1</v>
      </c>
    </row>
    <row r="726" spans="1:12" s="377" customFormat="1" ht="15.6" x14ac:dyDescent="0.3">
      <c r="A726" s="431" t="s">
        <v>669</v>
      </c>
      <c r="B726" s="426" t="s">
        <v>188</v>
      </c>
      <c r="C726" s="428">
        <v>97.028499999999994</v>
      </c>
      <c r="D726" s="428">
        <v>9</v>
      </c>
      <c r="E726" s="428" t="s">
        <v>347</v>
      </c>
      <c r="F726" s="428">
        <v>10.5</v>
      </c>
      <c r="G726" s="428">
        <v>10.920720136962901</v>
      </c>
      <c r="H726" s="426" t="s">
        <v>196</v>
      </c>
      <c r="I726" s="427">
        <v>115000</v>
      </c>
      <c r="J726" s="427">
        <v>115000</v>
      </c>
      <c r="K726" s="427">
        <v>111582.75</v>
      </c>
      <c r="L726" s="433">
        <v>1</v>
      </c>
    </row>
    <row r="727" spans="1:12" s="377" customFormat="1" ht="15.6" x14ac:dyDescent="0.3">
      <c r="A727" s="431" t="s">
        <v>669</v>
      </c>
      <c r="B727" s="426" t="s">
        <v>188</v>
      </c>
      <c r="C727" s="428">
        <v>97.319400000000002</v>
      </c>
      <c r="D727" s="428">
        <v>9</v>
      </c>
      <c r="E727" s="428" t="s">
        <v>730</v>
      </c>
      <c r="F727" s="428">
        <v>10.7</v>
      </c>
      <c r="G727" s="428">
        <v>11.1370452217191</v>
      </c>
      <c r="H727" s="426" t="s">
        <v>196</v>
      </c>
      <c r="I727" s="427">
        <v>71400</v>
      </c>
      <c r="J727" s="427">
        <v>71400</v>
      </c>
      <c r="K727" s="427">
        <v>69486.05</v>
      </c>
      <c r="L727" s="433">
        <v>1</v>
      </c>
    </row>
    <row r="728" spans="1:12" s="377" customFormat="1" ht="15.6" x14ac:dyDescent="0.3">
      <c r="A728" s="431" t="s">
        <v>669</v>
      </c>
      <c r="B728" s="426" t="s">
        <v>188</v>
      </c>
      <c r="C728" s="428">
        <v>97.325500000000005</v>
      </c>
      <c r="D728" s="428">
        <v>9</v>
      </c>
      <c r="E728" s="428" t="s">
        <v>287</v>
      </c>
      <c r="F728" s="428">
        <v>10.5</v>
      </c>
      <c r="G728" s="428">
        <v>10.920720136962901</v>
      </c>
      <c r="H728" s="426" t="s">
        <v>196</v>
      </c>
      <c r="I728" s="427">
        <v>115000</v>
      </c>
      <c r="J728" s="427">
        <v>115000</v>
      </c>
      <c r="K728" s="427">
        <v>111924.29</v>
      </c>
      <c r="L728" s="433">
        <v>1</v>
      </c>
    </row>
    <row r="729" spans="1:12" s="377" customFormat="1" ht="15.6" x14ac:dyDescent="0.3">
      <c r="A729" s="431" t="s">
        <v>669</v>
      </c>
      <c r="B729" s="426" t="s">
        <v>188</v>
      </c>
      <c r="C729" s="428">
        <v>97.630300000000005</v>
      </c>
      <c r="D729" s="428">
        <v>9</v>
      </c>
      <c r="E729" s="428" t="s">
        <v>730</v>
      </c>
      <c r="F729" s="428">
        <v>10.5</v>
      </c>
      <c r="G729" s="428">
        <v>10.920720136962901</v>
      </c>
      <c r="H729" s="426" t="s">
        <v>196</v>
      </c>
      <c r="I729" s="427">
        <v>115000</v>
      </c>
      <c r="J729" s="427">
        <v>115000</v>
      </c>
      <c r="K729" s="427">
        <v>112274.81</v>
      </c>
      <c r="L729" s="433">
        <v>1</v>
      </c>
    </row>
    <row r="730" spans="1:12" s="377" customFormat="1" ht="15.6" x14ac:dyDescent="0.3">
      <c r="A730" s="431" t="s">
        <v>669</v>
      </c>
      <c r="B730" s="426" t="s">
        <v>188</v>
      </c>
      <c r="C730" s="428">
        <v>97.672700000000006</v>
      </c>
      <c r="D730" s="428">
        <v>9</v>
      </c>
      <c r="E730" s="428" t="s">
        <v>766</v>
      </c>
      <c r="F730" s="428">
        <v>10.7</v>
      </c>
      <c r="G730" s="428">
        <v>11.1370452217191</v>
      </c>
      <c r="H730" s="426" t="s">
        <v>196</v>
      </c>
      <c r="I730" s="427">
        <v>71400</v>
      </c>
      <c r="J730" s="427">
        <v>71400</v>
      </c>
      <c r="K730" s="427">
        <v>69738.3</v>
      </c>
      <c r="L730" s="433">
        <v>1</v>
      </c>
    </row>
    <row r="731" spans="1:12" s="377" customFormat="1" ht="15.6" x14ac:dyDescent="0.3">
      <c r="A731" s="431" t="s">
        <v>669</v>
      </c>
      <c r="B731" s="426" t="s">
        <v>188</v>
      </c>
      <c r="C731" s="428">
        <v>97.943100000000001</v>
      </c>
      <c r="D731" s="428">
        <v>9</v>
      </c>
      <c r="E731" s="428" t="s">
        <v>766</v>
      </c>
      <c r="F731" s="428">
        <v>10.5</v>
      </c>
      <c r="G731" s="428">
        <v>10.920720136962901</v>
      </c>
      <c r="H731" s="426" t="s">
        <v>196</v>
      </c>
      <c r="I731" s="427">
        <v>115000</v>
      </c>
      <c r="J731" s="427">
        <v>115000</v>
      </c>
      <c r="K731" s="427">
        <v>112634.52</v>
      </c>
      <c r="L731" s="433">
        <v>1</v>
      </c>
    </row>
    <row r="732" spans="1:12" s="377" customFormat="1" ht="15.6" x14ac:dyDescent="0.3">
      <c r="A732" s="431" t="s">
        <v>669</v>
      </c>
      <c r="B732" s="426" t="s">
        <v>188</v>
      </c>
      <c r="C732" s="428">
        <v>98.035399999999996</v>
      </c>
      <c r="D732" s="428">
        <v>9</v>
      </c>
      <c r="E732" s="428" t="s">
        <v>731</v>
      </c>
      <c r="F732" s="428">
        <v>10.7</v>
      </c>
      <c r="G732" s="428">
        <v>11.1370452217191</v>
      </c>
      <c r="H732" s="426" t="s">
        <v>196</v>
      </c>
      <c r="I732" s="427">
        <v>71400</v>
      </c>
      <c r="J732" s="427">
        <v>71400</v>
      </c>
      <c r="K732" s="427">
        <v>69997.3</v>
      </c>
      <c r="L732" s="433">
        <v>1</v>
      </c>
    </row>
    <row r="733" spans="1:12" s="377" customFormat="1" ht="15.6" x14ac:dyDescent="0.3">
      <c r="A733" s="431" t="s">
        <v>669</v>
      </c>
      <c r="B733" s="426" t="s">
        <v>188</v>
      </c>
      <c r="C733" s="428">
        <v>98.264099999999999</v>
      </c>
      <c r="D733" s="428">
        <v>9</v>
      </c>
      <c r="E733" s="428" t="s">
        <v>731</v>
      </c>
      <c r="F733" s="428">
        <v>10.5</v>
      </c>
      <c r="G733" s="428">
        <v>10.920720136962901</v>
      </c>
      <c r="H733" s="426" t="s">
        <v>196</v>
      </c>
      <c r="I733" s="427">
        <v>115000</v>
      </c>
      <c r="J733" s="427">
        <v>115000</v>
      </c>
      <c r="K733" s="427">
        <v>113003.68</v>
      </c>
      <c r="L733" s="433">
        <v>1</v>
      </c>
    </row>
    <row r="734" spans="1:12" s="377" customFormat="1" ht="15.6" x14ac:dyDescent="0.3">
      <c r="A734" s="431" t="s">
        <v>669</v>
      </c>
      <c r="B734" s="426" t="s">
        <v>188</v>
      </c>
      <c r="C734" s="428">
        <v>98.407899999999998</v>
      </c>
      <c r="D734" s="428">
        <v>9</v>
      </c>
      <c r="E734" s="428" t="s">
        <v>243</v>
      </c>
      <c r="F734" s="428">
        <v>10.7</v>
      </c>
      <c r="G734" s="428">
        <v>11.1370452217191</v>
      </c>
      <c r="H734" s="426" t="s">
        <v>196</v>
      </c>
      <c r="I734" s="427">
        <v>71400</v>
      </c>
      <c r="J734" s="427">
        <v>71400</v>
      </c>
      <c r="K734" s="427">
        <v>70263.23</v>
      </c>
      <c r="L734" s="433">
        <v>1</v>
      </c>
    </row>
    <row r="735" spans="1:12" s="377" customFormat="1" ht="15.6" x14ac:dyDescent="0.3">
      <c r="A735" s="431" t="s">
        <v>669</v>
      </c>
      <c r="B735" s="426" t="s">
        <v>188</v>
      </c>
      <c r="C735" s="428">
        <v>98.593500000000006</v>
      </c>
      <c r="D735" s="428">
        <v>9</v>
      </c>
      <c r="E735" s="428" t="s">
        <v>243</v>
      </c>
      <c r="F735" s="428">
        <v>10.5</v>
      </c>
      <c r="G735" s="428">
        <v>10.920720136962901</v>
      </c>
      <c r="H735" s="426" t="s">
        <v>196</v>
      </c>
      <c r="I735" s="427">
        <v>115000</v>
      </c>
      <c r="J735" s="427">
        <v>115000</v>
      </c>
      <c r="K735" s="427">
        <v>113382.52</v>
      </c>
      <c r="L735" s="433">
        <v>1</v>
      </c>
    </row>
    <row r="736" spans="1:12" s="377" customFormat="1" ht="15.6" x14ac:dyDescent="0.3">
      <c r="A736" s="431" t="s">
        <v>669</v>
      </c>
      <c r="B736" s="426" t="s">
        <v>188</v>
      </c>
      <c r="C736" s="428">
        <v>98.790300000000002</v>
      </c>
      <c r="D736" s="428">
        <v>9</v>
      </c>
      <c r="E736" s="428" t="s">
        <v>256</v>
      </c>
      <c r="F736" s="428">
        <v>10.7</v>
      </c>
      <c r="G736" s="428">
        <v>11.1370452217191</v>
      </c>
      <c r="H736" s="426" t="s">
        <v>196</v>
      </c>
      <c r="I736" s="427">
        <v>71400</v>
      </c>
      <c r="J736" s="427">
        <v>71400</v>
      </c>
      <c r="K736" s="427">
        <v>70536.27</v>
      </c>
      <c r="L736" s="433">
        <v>1</v>
      </c>
    </row>
    <row r="737" spans="1:12" s="377" customFormat="1" ht="15.6" x14ac:dyDescent="0.3">
      <c r="A737" s="431" t="s">
        <v>669</v>
      </c>
      <c r="B737" s="426" t="s">
        <v>188</v>
      </c>
      <c r="C737" s="428">
        <v>98.931600000000003</v>
      </c>
      <c r="D737" s="428">
        <v>9</v>
      </c>
      <c r="E737" s="428" t="s">
        <v>256</v>
      </c>
      <c r="F737" s="428">
        <v>10.5</v>
      </c>
      <c r="G737" s="428">
        <v>10.920720136962901</v>
      </c>
      <c r="H737" s="426" t="s">
        <v>196</v>
      </c>
      <c r="I737" s="427">
        <v>115000</v>
      </c>
      <c r="J737" s="427">
        <v>115000</v>
      </c>
      <c r="K737" s="427">
        <v>113771.31</v>
      </c>
      <c r="L737" s="433">
        <v>1</v>
      </c>
    </row>
    <row r="738" spans="1:12" s="377" customFormat="1" ht="15.6" x14ac:dyDescent="0.3">
      <c r="A738" s="431" t="s">
        <v>669</v>
      </c>
      <c r="B738" s="426" t="s">
        <v>188</v>
      </c>
      <c r="C738" s="428">
        <v>99.182900000000004</v>
      </c>
      <c r="D738" s="428">
        <v>9</v>
      </c>
      <c r="E738" s="428" t="s">
        <v>200</v>
      </c>
      <c r="F738" s="428">
        <v>10.7</v>
      </c>
      <c r="G738" s="428">
        <v>11.1370452217191</v>
      </c>
      <c r="H738" s="426" t="s">
        <v>196</v>
      </c>
      <c r="I738" s="427">
        <v>71400</v>
      </c>
      <c r="J738" s="427">
        <v>71400</v>
      </c>
      <c r="K738" s="427">
        <v>70816.61</v>
      </c>
      <c r="L738" s="433">
        <v>1</v>
      </c>
    </row>
    <row r="739" spans="1:12" s="377" customFormat="1" ht="15.6" x14ac:dyDescent="0.3">
      <c r="A739" s="431" t="s">
        <v>669</v>
      </c>
      <c r="B739" s="426" t="s">
        <v>188</v>
      </c>
      <c r="C739" s="428">
        <v>99.278499999999994</v>
      </c>
      <c r="D739" s="428">
        <v>9</v>
      </c>
      <c r="E739" s="428" t="s">
        <v>200</v>
      </c>
      <c r="F739" s="428">
        <v>10.5</v>
      </c>
      <c r="G739" s="428">
        <v>10.920720136962901</v>
      </c>
      <c r="H739" s="426" t="s">
        <v>196</v>
      </c>
      <c r="I739" s="427">
        <v>115000</v>
      </c>
      <c r="J739" s="427">
        <v>115000</v>
      </c>
      <c r="K739" s="427">
        <v>114170.31</v>
      </c>
      <c r="L739" s="433">
        <v>1</v>
      </c>
    </row>
    <row r="740" spans="1:12" s="377" customFormat="1" ht="15.6" x14ac:dyDescent="0.3">
      <c r="A740" s="431" t="s">
        <v>669</v>
      </c>
      <c r="B740" s="426" t="s">
        <v>188</v>
      </c>
      <c r="C740" s="428">
        <v>99.586100000000002</v>
      </c>
      <c r="D740" s="428">
        <v>9</v>
      </c>
      <c r="E740" s="428" t="s">
        <v>296</v>
      </c>
      <c r="F740" s="428">
        <v>10.7</v>
      </c>
      <c r="G740" s="428">
        <v>11.1370452217191</v>
      </c>
      <c r="H740" s="426" t="s">
        <v>196</v>
      </c>
      <c r="I740" s="427">
        <v>71400</v>
      </c>
      <c r="J740" s="427">
        <v>71400</v>
      </c>
      <c r="K740" s="427">
        <v>71104.460000000006</v>
      </c>
      <c r="L740" s="433">
        <v>1</v>
      </c>
    </row>
    <row r="741" spans="1:12" s="377" customFormat="1" ht="15.6" x14ac:dyDescent="0.3">
      <c r="A741" s="431" t="s">
        <v>669</v>
      </c>
      <c r="B741" s="426" t="s">
        <v>188</v>
      </c>
      <c r="C741" s="428">
        <v>99.634600000000006</v>
      </c>
      <c r="D741" s="428">
        <v>9</v>
      </c>
      <c r="E741" s="428" t="s">
        <v>296</v>
      </c>
      <c r="F741" s="428">
        <v>10.5</v>
      </c>
      <c r="G741" s="428">
        <v>10.920720136962901</v>
      </c>
      <c r="H741" s="426" t="s">
        <v>196</v>
      </c>
      <c r="I741" s="427">
        <v>115000</v>
      </c>
      <c r="J741" s="427">
        <v>115000</v>
      </c>
      <c r="K741" s="427">
        <v>114579.78</v>
      </c>
      <c r="L741" s="433">
        <v>1</v>
      </c>
    </row>
    <row r="742" spans="1:12" s="377" customFormat="1" ht="15.6" x14ac:dyDescent="0.3">
      <c r="A742" s="431" t="s">
        <v>259</v>
      </c>
      <c r="B742" s="426" t="s">
        <v>188</v>
      </c>
      <c r="C742" s="428">
        <v>97.710400000000007</v>
      </c>
      <c r="D742" s="428">
        <v>9</v>
      </c>
      <c r="E742" s="428" t="s">
        <v>767</v>
      </c>
      <c r="F742" s="428">
        <v>10.25</v>
      </c>
      <c r="G742" s="428">
        <v>10.650758059097299</v>
      </c>
      <c r="H742" s="426" t="s">
        <v>196</v>
      </c>
      <c r="I742" s="427">
        <v>124751</v>
      </c>
      <c r="J742" s="427">
        <v>124751</v>
      </c>
      <c r="K742" s="427">
        <v>121894.76</v>
      </c>
      <c r="L742" s="433">
        <v>2</v>
      </c>
    </row>
    <row r="743" spans="1:12" s="377" customFormat="1" ht="15.6" x14ac:dyDescent="0.3">
      <c r="A743" s="431" t="s">
        <v>671</v>
      </c>
      <c r="B743" s="426" t="s">
        <v>188</v>
      </c>
      <c r="C743" s="428">
        <v>94.222499999999997</v>
      </c>
      <c r="D743" s="428">
        <v>9</v>
      </c>
      <c r="E743" s="428" t="s">
        <v>661</v>
      </c>
      <c r="F743" s="428">
        <v>10.5</v>
      </c>
      <c r="G743" s="428">
        <v>10.920720136962901</v>
      </c>
      <c r="H743" s="426" t="s">
        <v>196</v>
      </c>
      <c r="I743" s="427">
        <v>289000</v>
      </c>
      <c r="J743" s="427">
        <v>289000</v>
      </c>
      <c r="K743" s="427">
        <v>272303.03000000003</v>
      </c>
      <c r="L743" s="433">
        <v>1</v>
      </c>
    </row>
    <row r="744" spans="1:12" s="377" customFormat="1" ht="15.6" x14ac:dyDescent="0.3">
      <c r="A744" s="431" t="s">
        <v>671</v>
      </c>
      <c r="B744" s="426" t="s">
        <v>188</v>
      </c>
      <c r="C744" s="428">
        <v>94.445800000000006</v>
      </c>
      <c r="D744" s="428">
        <v>9</v>
      </c>
      <c r="E744" s="428" t="s">
        <v>308</v>
      </c>
      <c r="F744" s="428">
        <v>10.5</v>
      </c>
      <c r="G744" s="428">
        <v>10.920720136962901</v>
      </c>
      <c r="H744" s="426" t="s">
        <v>196</v>
      </c>
      <c r="I744" s="427">
        <v>289000</v>
      </c>
      <c r="J744" s="427">
        <v>289000</v>
      </c>
      <c r="K744" s="427">
        <v>272948.49</v>
      </c>
      <c r="L744" s="433">
        <v>1</v>
      </c>
    </row>
    <row r="745" spans="1:12" s="377" customFormat="1" ht="15.6" x14ac:dyDescent="0.3">
      <c r="A745" s="431" t="s">
        <v>671</v>
      </c>
      <c r="B745" s="426" t="s">
        <v>188</v>
      </c>
      <c r="C745" s="428">
        <v>94.674999999999997</v>
      </c>
      <c r="D745" s="428">
        <v>9</v>
      </c>
      <c r="E745" s="428" t="s">
        <v>763</v>
      </c>
      <c r="F745" s="428">
        <v>10.5</v>
      </c>
      <c r="G745" s="428">
        <v>10.920720136962901</v>
      </c>
      <c r="H745" s="426" t="s">
        <v>196</v>
      </c>
      <c r="I745" s="427">
        <v>289000</v>
      </c>
      <c r="J745" s="427">
        <v>289000</v>
      </c>
      <c r="K745" s="427">
        <v>273610.89</v>
      </c>
      <c r="L745" s="433">
        <v>1</v>
      </c>
    </row>
    <row r="746" spans="1:12" s="377" customFormat="1" ht="15.6" x14ac:dyDescent="0.3">
      <c r="A746" s="431" t="s">
        <v>671</v>
      </c>
      <c r="B746" s="426" t="s">
        <v>188</v>
      </c>
      <c r="C746" s="428">
        <v>94.910300000000007</v>
      </c>
      <c r="D746" s="428">
        <v>9</v>
      </c>
      <c r="E746" s="428" t="s">
        <v>345</v>
      </c>
      <c r="F746" s="428">
        <v>10.5</v>
      </c>
      <c r="G746" s="428">
        <v>10.920720136962901</v>
      </c>
      <c r="H746" s="426" t="s">
        <v>196</v>
      </c>
      <c r="I746" s="427">
        <v>289000</v>
      </c>
      <c r="J746" s="427">
        <v>289000</v>
      </c>
      <c r="K746" s="427">
        <v>274290.67</v>
      </c>
      <c r="L746" s="433">
        <v>2</v>
      </c>
    </row>
    <row r="747" spans="1:12" s="377" customFormat="1" ht="15.6" x14ac:dyDescent="0.3">
      <c r="A747" s="431" t="s">
        <v>671</v>
      </c>
      <c r="B747" s="426" t="s">
        <v>188</v>
      </c>
      <c r="C747" s="428">
        <v>95.151700000000005</v>
      </c>
      <c r="D747" s="428">
        <v>9</v>
      </c>
      <c r="E747" s="428" t="s">
        <v>611</v>
      </c>
      <c r="F747" s="428">
        <v>10.5</v>
      </c>
      <c r="G747" s="428">
        <v>10.920720136962901</v>
      </c>
      <c r="H747" s="426" t="s">
        <v>196</v>
      </c>
      <c r="I747" s="427">
        <v>212500</v>
      </c>
      <c r="J747" s="427">
        <v>212500</v>
      </c>
      <c r="K747" s="427">
        <v>202197.28</v>
      </c>
      <c r="L747" s="433">
        <v>1</v>
      </c>
    </row>
    <row r="748" spans="1:12" s="377" customFormat="1" ht="15.6" x14ac:dyDescent="0.3">
      <c r="A748" s="431" t="s">
        <v>671</v>
      </c>
      <c r="B748" s="426" t="s">
        <v>188</v>
      </c>
      <c r="C748" s="428">
        <v>95.3994</v>
      </c>
      <c r="D748" s="428">
        <v>9</v>
      </c>
      <c r="E748" s="428" t="s">
        <v>276</v>
      </c>
      <c r="F748" s="428">
        <v>10.5</v>
      </c>
      <c r="G748" s="428">
        <v>10.920720136962901</v>
      </c>
      <c r="H748" s="426" t="s">
        <v>196</v>
      </c>
      <c r="I748" s="427">
        <v>212500</v>
      </c>
      <c r="J748" s="427">
        <v>212500</v>
      </c>
      <c r="K748" s="427">
        <v>202723.71</v>
      </c>
      <c r="L748" s="433">
        <v>1</v>
      </c>
    </row>
    <row r="749" spans="1:12" s="377" customFormat="1" ht="15.6" x14ac:dyDescent="0.3">
      <c r="A749" s="431" t="s">
        <v>671</v>
      </c>
      <c r="B749" s="426" t="s">
        <v>188</v>
      </c>
      <c r="C749" s="428">
        <v>95.653599999999997</v>
      </c>
      <c r="D749" s="428">
        <v>9</v>
      </c>
      <c r="E749" s="428" t="s">
        <v>764</v>
      </c>
      <c r="F749" s="428">
        <v>10.5</v>
      </c>
      <c r="G749" s="428">
        <v>10.920720136962901</v>
      </c>
      <c r="H749" s="426" t="s">
        <v>196</v>
      </c>
      <c r="I749" s="427">
        <v>212500</v>
      </c>
      <c r="J749" s="427">
        <v>212500</v>
      </c>
      <c r="K749" s="427">
        <v>203263.96</v>
      </c>
      <c r="L749" s="433">
        <v>1</v>
      </c>
    </row>
    <row r="750" spans="1:12" s="377" customFormat="1" ht="15.6" x14ac:dyDescent="0.3">
      <c r="A750" s="431" t="s">
        <v>671</v>
      </c>
      <c r="B750" s="426" t="s">
        <v>188</v>
      </c>
      <c r="C750" s="428">
        <v>95.914500000000004</v>
      </c>
      <c r="D750" s="428">
        <v>9</v>
      </c>
      <c r="E750" s="428" t="s">
        <v>765</v>
      </c>
      <c r="F750" s="428">
        <v>10.5</v>
      </c>
      <c r="G750" s="428">
        <v>10.920720136962901</v>
      </c>
      <c r="H750" s="426" t="s">
        <v>196</v>
      </c>
      <c r="I750" s="427">
        <v>212500</v>
      </c>
      <c r="J750" s="427">
        <v>212500</v>
      </c>
      <c r="K750" s="427">
        <v>203818.39</v>
      </c>
      <c r="L750" s="433">
        <v>1</v>
      </c>
    </row>
    <row r="751" spans="1:12" s="377" customFormat="1" ht="15.6" x14ac:dyDescent="0.3">
      <c r="A751" s="431" t="s">
        <v>671</v>
      </c>
      <c r="B751" s="426" t="s">
        <v>188</v>
      </c>
      <c r="C751" s="428">
        <v>96.182299999999998</v>
      </c>
      <c r="D751" s="428">
        <v>9</v>
      </c>
      <c r="E751" s="428" t="s">
        <v>246</v>
      </c>
      <c r="F751" s="428">
        <v>10.5</v>
      </c>
      <c r="G751" s="428">
        <v>10.920720136962901</v>
      </c>
      <c r="H751" s="426" t="s">
        <v>196</v>
      </c>
      <c r="I751" s="427">
        <v>170000</v>
      </c>
      <c r="J751" s="427">
        <v>170000</v>
      </c>
      <c r="K751" s="427">
        <v>163509.89000000001</v>
      </c>
      <c r="L751" s="433">
        <v>1</v>
      </c>
    </row>
    <row r="752" spans="1:12" s="377" customFormat="1" ht="15.6" x14ac:dyDescent="0.3">
      <c r="A752" s="431" t="s">
        <v>671</v>
      </c>
      <c r="B752" s="426" t="s">
        <v>188</v>
      </c>
      <c r="C752" s="428">
        <v>96.457099999999997</v>
      </c>
      <c r="D752" s="428">
        <v>9</v>
      </c>
      <c r="E752" s="428" t="s">
        <v>346</v>
      </c>
      <c r="F752" s="428">
        <v>10.5</v>
      </c>
      <c r="G752" s="428">
        <v>10.920720136962901</v>
      </c>
      <c r="H752" s="426" t="s">
        <v>196</v>
      </c>
      <c r="I752" s="427">
        <v>170000</v>
      </c>
      <c r="J752" s="427">
        <v>170000</v>
      </c>
      <c r="K752" s="427">
        <v>163977.03</v>
      </c>
      <c r="L752" s="433">
        <v>1</v>
      </c>
    </row>
    <row r="753" spans="1:12" s="377" customFormat="1" ht="15.6" x14ac:dyDescent="0.3">
      <c r="A753" s="431" t="s">
        <v>671</v>
      </c>
      <c r="B753" s="426" t="s">
        <v>188</v>
      </c>
      <c r="C753" s="428">
        <v>96.739099999999993</v>
      </c>
      <c r="D753" s="428">
        <v>9</v>
      </c>
      <c r="E753" s="428" t="s">
        <v>339</v>
      </c>
      <c r="F753" s="428">
        <v>10.5</v>
      </c>
      <c r="G753" s="428">
        <v>10.920720136962901</v>
      </c>
      <c r="H753" s="426" t="s">
        <v>196</v>
      </c>
      <c r="I753" s="427">
        <v>170000</v>
      </c>
      <c r="J753" s="427">
        <v>170000</v>
      </c>
      <c r="K753" s="427">
        <v>164456.43</v>
      </c>
      <c r="L753" s="433">
        <v>1</v>
      </c>
    </row>
    <row r="754" spans="1:12" s="377" customFormat="1" ht="15.6" x14ac:dyDescent="0.3">
      <c r="A754" s="431" t="s">
        <v>671</v>
      </c>
      <c r="B754" s="426" t="s">
        <v>188</v>
      </c>
      <c r="C754" s="428">
        <v>97.028499999999994</v>
      </c>
      <c r="D754" s="428">
        <v>9</v>
      </c>
      <c r="E754" s="428" t="s">
        <v>347</v>
      </c>
      <c r="F754" s="428">
        <v>10.5</v>
      </c>
      <c r="G754" s="428">
        <v>10.920720136962901</v>
      </c>
      <c r="H754" s="426" t="s">
        <v>196</v>
      </c>
      <c r="I754" s="427">
        <v>170000</v>
      </c>
      <c r="J754" s="427">
        <v>170000</v>
      </c>
      <c r="K754" s="427">
        <v>164948.41</v>
      </c>
      <c r="L754" s="433">
        <v>1</v>
      </c>
    </row>
    <row r="755" spans="1:12" s="377" customFormat="1" ht="15.6" x14ac:dyDescent="0.3">
      <c r="A755" s="431" t="s">
        <v>671</v>
      </c>
      <c r="B755" s="426" t="s">
        <v>188</v>
      </c>
      <c r="C755" s="428">
        <v>97.325500000000005</v>
      </c>
      <c r="D755" s="428">
        <v>9</v>
      </c>
      <c r="E755" s="428" t="s">
        <v>287</v>
      </c>
      <c r="F755" s="428">
        <v>10.5</v>
      </c>
      <c r="G755" s="428">
        <v>10.920720136962901</v>
      </c>
      <c r="H755" s="426" t="s">
        <v>196</v>
      </c>
      <c r="I755" s="427">
        <v>136000</v>
      </c>
      <c r="J755" s="427">
        <v>136000</v>
      </c>
      <c r="K755" s="427">
        <v>132362.64000000001</v>
      </c>
      <c r="L755" s="433">
        <v>1</v>
      </c>
    </row>
    <row r="756" spans="1:12" s="377" customFormat="1" ht="15.6" x14ac:dyDescent="0.3">
      <c r="A756" s="431" t="s">
        <v>671</v>
      </c>
      <c r="B756" s="426" t="s">
        <v>188</v>
      </c>
      <c r="C756" s="428">
        <v>97.630300000000005</v>
      </c>
      <c r="D756" s="428">
        <v>9</v>
      </c>
      <c r="E756" s="428" t="s">
        <v>730</v>
      </c>
      <c r="F756" s="428">
        <v>10.5</v>
      </c>
      <c r="G756" s="428">
        <v>10.920720136962901</v>
      </c>
      <c r="H756" s="426" t="s">
        <v>196</v>
      </c>
      <c r="I756" s="427">
        <v>136000</v>
      </c>
      <c r="J756" s="427">
        <v>136000</v>
      </c>
      <c r="K756" s="427">
        <v>132777.16</v>
      </c>
      <c r="L756" s="433">
        <v>1</v>
      </c>
    </row>
    <row r="757" spans="1:12" s="377" customFormat="1" ht="15.6" x14ac:dyDescent="0.3">
      <c r="A757" s="431" t="s">
        <v>671</v>
      </c>
      <c r="B757" s="426" t="s">
        <v>188</v>
      </c>
      <c r="C757" s="428">
        <v>97.943100000000001</v>
      </c>
      <c r="D757" s="428">
        <v>9</v>
      </c>
      <c r="E757" s="428" t="s">
        <v>766</v>
      </c>
      <c r="F757" s="428">
        <v>10.5</v>
      </c>
      <c r="G757" s="428">
        <v>10.920720136962901</v>
      </c>
      <c r="H757" s="426" t="s">
        <v>196</v>
      </c>
      <c r="I757" s="427">
        <v>136000</v>
      </c>
      <c r="J757" s="427">
        <v>136000</v>
      </c>
      <c r="K757" s="427">
        <v>133202.56</v>
      </c>
      <c r="L757" s="433">
        <v>1</v>
      </c>
    </row>
    <row r="758" spans="1:12" s="377" customFormat="1" ht="15.6" x14ac:dyDescent="0.3">
      <c r="A758" s="431" t="s">
        <v>671</v>
      </c>
      <c r="B758" s="426" t="s">
        <v>188</v>
      </c>
      <c r="C758" s="428">
        <v>98.264099999999999</v>
      </c>
      <c r="D758" s="428">
        <v>9</v>
      </c>
      <c r="E758" s="428" t="s">
        <v>731</v>
      </c>
      <c r="F758" s="428">
        <v>10.5</v>
      </c>
      <c r="G758" s="428">
        <v>10.920720136962901</v>
      </c>
      <c r="H758" s="426" t="s">
        <v>196</v>
      </c>
      <c r="I758" s="427">
        <v>136000</v>
      </c>
      <c r="J758" s="427">
        <v>136000</v>
      </c>
      <c r="K758" s="427">
        <v>133639.13</v>
      </c>
      <c r="L758" s="433">
        <v>1</v>
      </c>
    </row>
    <row r="759" spans="1:12" s="377" customFormat="1" ht="15.6" x14ac:dyDescent="0.3">
      <c r="A759" s="431" t="s">
        <v>671</v>
      </c>
      <c r="B759" s="426" t="s">
        <v>188</v>
      </c>
      <c r="C759" s="428">
        <v>98.593500000000006</v>
      </c>
      <c r="D759" s="428">
        <v>9</v>
      </c>
      <c r="E759" s="428" t="s">
        <v>243</v>
      </c>
      <c r="F759" s="428">
        <v>10.5</v>
      </c>
      <c r="G759" s="428">
        <v>10.920720136962901</v>
      </c>
      <c r="H759" s="426" t="s">
        <v>196</v>
      </c>
      <c r="I759" s="427">
        <v>42500</v>
      </c>
      <c r="J759" s="427">
        <v>42500</v>
      </c>
      <c r="K759" s="427">
        <v>41902.239999999998</v>
      </c>
      <c r="L759" s="433">
        <v>1</v>
      </c>
    </row>
    <row r="760" spans="1:12" s="377" customFormat="1" ht="15.6" x14ac:dyDescent="0.3">
      <c r="A760" s="431" t="s">
        <v>671</v>
      </c>
      <c r="B760" s="426" t="s">
        <v>188</v>
      </c>
      <c r="C760" s="428">
        <v>98.931600000000003</v>
      </c>
      <c r="D760" s="428">
        <v>9</v>
      </c>
      <c r="E760" s="428" t="s">
        <v>256</v>
      </c>
      <c r="F760" s="428">
        <v>10.5</v>
      </c>
      <c r="G760" s="428">
        <v>10.920720136962901</v>
      </c>
      <c r="H760" s="426" t="s">
        <v>196</v>
      </c>
      <c r="I760" s="427">
        <v>42500</v>
      </c>
      <c r="J760" s="427">
        <v>42500</v>
      </c>
      <c r="K760" s="427">
        <v>42045.919999999998</v>
      </c>
      <c r="L760" s="433">
        <v>1</v>
      </c>
    </row>
    <row r="761" spans="1:12" s="377" customFormat="1" ht="15.6" x14ac:dyDescent="0.3">
      <c r="A761" s="431" t="s">
        <v>671</v>
      </c>
      <c r="B761" s="426" t="s">
        <v>188</v>
      </c>
      <c r="C761" s="428">
        <v>99.278499999999994</v>
      </c>
      <c r="D761" s="428">
        <v>9</v>
      </c>
      <c r="E761" s="428" t="s">
        <v>200</v>
      </c>
      <c r="F761" s="428">
        <v>10.5</v>
      </c>
      <c r="G761" s="428">
        <v>10.920720136962901</v>
      </c>
      <c r="H761" s="426" t="s">
        <v>196</v>
      </c>
      <c r="I761" s="427">
        <v>42500</v>
      </c>
      <c r="J761" s="427">
        <v>42500</v>
      </c>
      <c r="K761" s="427">
        <v>42193.38</v>
      </c>
      <c r="L761" s="433">
        <v>1</v>
      </c>
    </row>
    <row r="762" spans="1:12" s="377" customFormat="1" ht="15.6" x14ac:dyDescent="0.3">
      <c r="A762" s="431" t="s">
        <v>671</v>
      </c>
      <c r="B762" s="426" t="s">
        <v>188</v>
      </c>
      <c r="C762" s="428">
        <v>99.634600000000006</v>
      </c>
      <c r="D762" s="428">
        <v>9</v>
      </c>
      <c r="E762" s="428" t="s">
        <v>296</v>
      </c>
      <c r="F762" s="428">
        <v>10.5</v>
      </c>
      <c r="G762" s="428">
        <v>10.920720136962901</v>
      </c>
      <c r="H762" s="426" t="s">
        <v>196</v>
      </c>
      <c r="I762" s="427">
        <v>42500</v>
      </c>
      <c r="J762" s="427">
        <v>42500</v>
      </c>
      <c r="K762" s="427">
        <v>42344.7</v>
      </c>
      <c r="L762" s="433">
        <v>1</v>
      </c>
    </row>
    <row r="763" spans="1:12" s="377" customFormat="1" ht="15.6" x14ac:dyDescent="0.3">
      <c r="A763" s="431" t="s">
        <v>671</v>
      </c>
      <c r="B763" s="426" t="s">
        <v>188</v>
      </c>
      <c r="C763" s="428">
        <v>99.98</v>
      </c>
      <c r="D763" s="428">
        <v>9</v>
      </c>
      <c r="E763" s="428" t="s">
        <v>292</v>
      </c>
      <c r="F763" s="428">
        <v>9.0064039486350005</v>
      </c>
      <c r="G763" s="428">
        <v>9.3151780538057007</v>
      </c>
      <c r="H763" s="426" t="s">
        <v>196</v>
      </c>
      <c r="I763" s="427">
        <v>212500</v>
      </c>
      <c r="J763" s="427">
        <v>212500</v>
      </c>
      <c r="K763" s="427">
        <v>212457.5</v>
      </c>
      <c r="L763" s="433">
        <v>1</v>
      </c>
    </row>
    <row r="764" spans="1:12" s="377" customFormat="1" ht="15.6" x14ac:dyDescent="0.3">
      <c r="A764" s="431" t="s">
        <v>671</v>
      </c>
      <c r="B764" s="426" t="s">
        <v>188</v>
      </c>
      <c r="C764" s="428">
        <v>99.98</v>
      </c>
      <c r="D764" s="428">
        <v>9</v>
      </c>
      <c r="E764" s="428" t="s">
        <v>768</v>
      </c>
      <c r="F764" s="428">
        <v>9.0060064397592008</v>
      </c>
      <c r="G764" s="428">
        <v>9.3147530854945</v>
      </c>
      <c r="H764" s="426" t="s">
        <v>196</v>
      </c>
      <c r="I764" s="427">
        <v>212500</v>
      </c>
      <c r="J764" s="427">
        <v>212500</v>
      </c>
      <c r="K764" s="427">
        <v>212457.5</v>
      </c>
      <c r="L764" s="433">
        <v>1</v>
      </c>
    </row>
    <row r="765" spans="1:12" s="377" customFormat="1" ht="15.6" x14ac:dyDescent="0.3">
      <c r="A765" s="431" t="s">
        <v>671</v>
      </c>
      <c r="B765" s="426" t="s">
        <v>188</v>
      </c>
      <c r="C765" s="428">
        <v>99.98</v>
      </c>
      <c r="D765" s="428">
        <v>9</v>
      </c>
      <c r="E765" s="428" t="s">
        <v>417</v>
      </c>
      <c r="F765" s="428">
        <v>9.0056626785061002</v>
      </c>
      <c r="G765" s="428">
        <v>9.3143855786263003</v>
      </c>
      <c r="H765" s="426" t="s">
        <v>196</v>
      </c>
      <c r="I765" s="427">
        <v>212500</v>
      </c>
      <c r="J765" s="427">
        <v>212500</v>
      </c>
      <c r="K765" s="427">
        <v>212457.5</v>
      </c>
      <c r="L765" s="433">
        <v>1</v>
      </c>
    </row>
    <row r="766" spans="1:12" s="377" customFormat="1" ht="15.6" x14ac:dyDescent="0.3">
      <c r="A766" s="431" t="s">
        <v>671</v>
      </c>
      <c r="B766" s="426" t="s">
        <v>188</v>
      </c>
      <c r="C766" s="428">
        <v>99.98</v>
      </c>
      <c r="D766" s="428">
        <v>9</v>
      </c>
      <c r="E766" s="428" t="s">
        <v>291</v>
      </c>
      <c r="F766" s="428">
        <v>9.0053625238689001</v>
      </c>
      <c r="G766" s="428">
        <v>9.3140646912977001</v>
      </c>
      <c r="H766" s="426" t="s">
        <v>196</v>
      </c>
      <c r="I766" s="427">
        <v>212500</v>
      </c>
      <c r="J766" s="427">
        <v>212500</v>
      </c>
      <c r="K766" s="427">
        <v>212457.5</v>
      </c>
      <c r="L766" s="433">
        <v>1</v>
      </c>
    </row>
    <row r="767" spans="1:12" s="377" customFormat="1" ht="15.6" x14ac:dyDescent="0.3">
      <c r="A767" s="431" t="s">
        <v>671</v>
      </c>
      <c r="B767" s="426" t="s">
        <v>188</v>
      </c>
      <c r="C767" s="428">
        <v>99.98</v>
      </c>
      <c r="D767" s="428">
        <v>9</v>
      </c>
      <c r="E767" s="428" t="s">
        <v>290</v>
      </c>
      <c r="F767" s="428">
        <v>9.0050982349165007</v>
      </c>
      <c r="G767" s="428">
        <v>9.3137821476022999</v>
      </c>
      <c r="H767" s="426" t="s">
        <v>196</v>
      </c>
      <c r="I767" s="427">
        <v>140753</v>
      </c>
      <c r="J767" s="427">
        <v>140753</v>
      </c>
      <c r="K767" s="427">
        <v>140724.85</v>
      </c>
      <c r="L767" s="433">
        <v>1</v>
      </c>
    </row>
    <row r="768" spans="1:12" s="377" customFormat="1" ht="15.6" x14ac:dyDescent="0.3">
      <c r="A768" s="431" t="s">
        <v>671</v>
      </c>
      <c r="B768" s="426" t="s">
        <v>188</v>
      </c>
      <c r="C768" s="428">
        <v>99.98</v>
      </c>
      <c r="D768" s="428">
        <v>9</v>
      </c>
      <c r="E768" s="428" t="s">
        <v>433</v>
      </c>
      <c r="F768" s="428">
        <v>9.0154671737321994</v>
      </c>
      <c r="G768" s="428">
        <v>9.3248676917901001</v>
      </c>
      <c r="H768" s="426" t="s">
        <v>196</v>
      </c>
      <c r="I768" s="427">
        <v>136000</v>
      </c>
      <c r="J768" s="427">
        <v>136000</v>
      </c>
      <c r="K768" s="427">
        <v>135972.79999999999</v>
      </c>
      <c r="L768" s="433">
        <v>1</v>
      </c>
    </row>
    <row r="769" spans="1:12" s="377" customFormat="1" ht="15.6" x14ac:dyDescent="0.3">
      <c r="A769" s="431" t="s">
        <v>671</v>
      </c>
      <c r="B769" s="426" t="s">
        <v>188</v>
      </c>
      <c r="C769" s="428">
        <v>99.98</v>
      </c>
      <c r="D769" s="428">
        <v>9</v>
      </c>
      <c r="E769" s="428" t="s">
        <v>769</v>
      </c>
      <c r="F769" s="428">
        <v>9.0129868508367004</v>
      </c>
      <c r="G769" s="428">
        <v>9.3222158751463002</v>
      </c>
      <c r="H769" s="426" t="s">
        <v>196</v>
      </c>
      <c r="I769" s="427">
        <v>136000</v>
      </c>
      <c r="J769" s="427">
        <v>136000</v>
      </c>
      <c r="K769" s="427">
        <v>135972.79999999999</v>
      </c>
      <c r="L769" s="433">
        <v>1</v>
      </c>
    </row>
    <row r="770" spans="1:12" s="377" customFormat="1" ht="15.6" x14ac:dyDescent="0.3">
      <c r="A770" s="431" t="s">
        <v>671</v>
      </c>
      <c r="B770" s="426" t="s">
        <v>188</v>
      </c>
      <c r="C770" s="428">
        <v>99.98</v>
      </c>
      <c r="D770" s="428">
        <v>9</v>
      </c>
      <c r="E770" s="428" t="s">
        <v>770</v>
      </c>
      <c r="F770" s="428">
        <v>9.0112262249647994</v>
      </c>
      <c r="G770" s="428">
        <v>9.3203335458800005</v>
      </c>
      <c r="H770" s="426" t="s">
        <v>196</v>
      </c>
      <c r="I770" s="427">
        <v>136000</v>
      </c>
      <c r="J770" s="427">
        <v>136000</v>
      </c>
      <c r="K770" s="427">
        <v>135972.79999999999</v>
      </c>
      <c r="L770" s="433">
        <v>1</v>
      </c>
    </row>
    <row r="771" spans="1:12" s="377" customFormat="1" ht="15.6" x14ac:dyDescent="0.3">
      <c r="A771" s="431" t="s">
        <v>671</v>
      </c>
      <c r="B771" s="426" t="s">
        <v>188</v>
      </c>
      <c r="C771" s="428">
        <v>99.98</v>
      </c>
      <c r="D771" s="428">
        <v>9</v>
      </c>
      <c r="E771" s="428" t="s">
        <v>381</v>
      </c>
      <c r="F771" s="428">
        <v>9.0099120243637003</v>
      </c>
      <c r="G771" s="428">
        <v>9.3189285169085991</v>
      </c>
      <c r="H771" s="426" t="s">
        <v>196</v>
      </c>
      <c r="I771" s="427">
        <v>136000</v>
      </c>
      <c r="J771" s="427">
        <v>136000</v>
      </c>
      <c r="K771" s="427">
        <v>135972.79999999999</v>
      </c>
      <c r="L771" s="433">
        <v>1</v>
      </c>
    </row>
    <row r="772" spans="1:12" s="377" customFormat="1" ht="15.6" x14ac:dyDescent="0.3">
      <c r="A772" s="431" t="s">
        <v>671</v>
      </c>
      <c r="B772" s="426" t="s">
        <v>188</v>
      </c>
      <c r="C772" s="428">
        <v>99.98</v>
      </c>
      <c r="D772" s="428">
        <v>9</v>
      </c>
      <c r="E772" s="428" t="s">
        <v>423</v>
      </c>
      <c r="F772" s="428">
        <v>9.0088937834599001</v>
      </c>
      <c r="G772" s="428">
        <v>9.3178399116143993</v>
      </c>
      <c r="H772" s="426" t="s">
        <v>196</v>
      </c>
      <c r="I772" s="427">
        <v>170000</v>
      </c>
      <c r="J772" s="427">
        <v>170000</v>
      </c>
      <c r="K772" s="427">
        <v>169966</v>
      </c>
      <c r="L772" s="433">
        <v>1</v>
      </c>
    </row>
    <row r="773" spans="1:12" s="377" customFormat="1" ht="15.6" x14ac:dyDescent="0.3">
      <c r="A773" s="431" t="s">
        <v>671</v>
      </c>
      <c r="B773" s="426" t="s">
        <v>188</v>
      </c>
      <c r="C773" s="428">
        <v>99.98</v>
      </c>
      <c r="D773" s="428">
        <v>9</v>
      </c>
      <c r="E773" s="428" t="s">
        <v>424</v>
      </c>
      <c r="F773" s="428">
        <v>9.0080818252212005</v>
      </c>
      <c r="G773" s="428">
        <v>9.3169718497430001</v>
      </c>
      <c r="H773" s="426" t="s">
        <v>196</v>
      </c>
      <c r="I773" s="427">
        <v>170000</v>
      </c>
      <c r="J773" s="427">
        <v>170000</v>
      </c>
      <c r="K773" s="427">
        <v>169966</v>
      </c>
      <c r="L773" s="433">
        <v>1</v>
      </c>
    </row>
    <row r="774" spans="1:12" s="377" customFormat="1" ht="15.6" x14ac:dyDescent="0.3">
      <c r="A774" s="431" t="s">
        <v>671</v>
      </c>
      <c r="B774" s="426" t="s">
        <v>188</v>
      </c>
      <c r="C774" s="428">
        <v>99.994699999999995</v>
      </c>
      <c r="D774" s="428">
        <v>9</v>
      </c>
      <c r="E774" s="428" t="s">
        <v>771</v>
      </c>
      <c r="F774" s="428">
        <v>9</v>
      </c>
      <c r="G774" s="428">
        <v>9.3083318789062002</v>
      </c>
      <c r="H774" s="426" t="s">
        <v>196</v>
      </c>
      <c r="I774" s="427">
        <v>40570.26</v>
      </c>
      <c r="J774" s="427">
        <v>40570.26</v>
      </c>
      <c r="K774" s="427">
        <v>40568.120000000003</v>
      </c>
      <c r="L774" s="433">
        <v>2</v>
      </c>
    </row>
    <row r="775" spans="1:12" s="377" customFormat="1" ht="15.6" x14ac:dyDescent="0.3">
      <c r="A775" s="431" t="s">
        <v>444</v>
      </c>
      <c r="B775" s="426" t="s">
        <v>188</v>
      </c>
      <c r="C775" s="428">
        <v>94.268900000000002</v>
      </c>
      <c r="D775" s="428">
        <v>9</v>
      </c>
      <c r="E775" s="428" t="s">
        <v>446</v>
      </c>
      <c r="F775" s="428">
        <v>10.5</v>
      </c>
      <c r="G775" s="428">
        <v>10.920720136962901</v>
      </c>
      <c r="H775" s="426" t="s">
        <v>196</v>
      </c>
      <c r="I775" s="427">
        <v>100000</v>
      </c>
      <c r="J775" s="427">
        <v>100000</v>
      </c>
      <c r="K775" s="427">
        <v>94268.9</v>
      </c>
      <c r="L775" s="433">
        <v>1</v>
      </c>
    </row>
    <row r="776" spans="1:12" s="377" customFormat="1" ht="15.6" x14ac:dyDescent="0.3">
      <c r="A776" s="431" t="s">
        <v>229</v>
      </c>
      <c r="B776" s="426" t="s">
        <v>188</v>
      </c>
      <c r="C776" s="428">
        <v>97.822599999999994</v>
      </c>
      <c r="D776" s="428">
        <v>8.5</v>
      </c>
      <c r="E776" s="428" t="s">
        <v>340</v>
      </c>
      <c r="F776" s="428">
        <v>10</v>
      </c>
      <c r="G776" s="428">
        <v>10.381289062499899</v>
      </c>
      <c r="H776" s="426" t="s">
        <v>196</v>
      </c>
      <c r="I776" s="427">
        <v>980</v>
      </c>
      <c r="J776" s="427">
        <v>980</v>
      </c>
      <c r="K776" s="427">
        <v>958.66</v>
      </c>
      <c r="L776" s="433">
        <v>1</v>
      </c>
    </row>
    <row r="777" spans="1:12" s="377" customFormat="1" ht="15.6" x14ac:dyDescent="0.3">
      <c r="A777" s="431" t="s">
        <v>223</v>
      </c>
      <c r="B777" s="426" t="s">
        <v>188</v>
      </c>
      <c r="C777" s="428">
        <v>95.582700000000003</v>
      </c>
      <c r="D777" s="428">
        <v>9</v>
      </c>
      <c r="E777" s="428" t="s">
        <v>687</v>
      </c>
      <c r="F777" s="428">
        <v>11</v>
      </c>
      <c r="G777" s="428">
        <v>11.4621259414062</v>
      </c>
      <c r="H777" s="426" t="s">
        <v>196</v>
      </c>
      <c r="I777" s="427">
        <v>100000</v>
      </c>
      <c r="J777" s="427">
        <v>100000</v>
      </c>
      <c r="K777" s="427">
        <v>95582.69</v>
      </c>
      <c r="L777" s="433">
        <v>1</v>
      </c>
    </row>
    <row r="778" spans="1:12" s="377" customFormat="1" ht="15.6" x14ac:dyDescent="0.3">
      <c r="A778" s="431" t="s">
        <v>223</v>
      </c>
      <c r="B778" s="426" t="s">
        <v>188</v>
      </c>
      <c r="C778" s="428">
        <v>97.171599999999998</v>
      </c>
      <c r="D778" s="428">
        <v>9</v>
      </c>
      <c r="E778" s="428" t="s">
        <v>772</v>
      </c>
      <c r="F778" s="428">
        <v>10.25</v>
      </c>
      <c r="G778" s="428">
        <v>10.650758059097299</v>
      </c>
      <c r="H778" s="426" t="s">
        <v>196</v>
      </c>
      <c r="I778" s="427">
        <v>206873</v>
      </c>
      <c r="J778" s="427">
        <v>206873</v>
      </c>
      <c r="K778" s="427">
        <v>201021.82</v>
      </c>
      <c r="L778" s="433">
        <v>2</v>
      </c>
    </row>
    <row r="779" spans="1:12" s="377" customFormat="1" ht="15.6" x14ac:dyDescent="0.3">
      <c r="A779" s="431" t="s">
        <v>223</v>
      </c>
      <c r="B779" s="426" t="s">
        <v>188</v>
      </c>
      <c r="C779" s="428">
        <v>99.703599999999994</v>
      </c>
      <c r="D779" s="428">
        <v>9</v>
      </c>
      <c r="E779" s="428" t="s">
        <v>451</v>
      </c>
      <c r="F779" s="428">
        <v>10</v>
      </c>
      <c r="G779" s="428">
        <v>10.381289062499899</v>
      </c>
      <c r="H779" s="426" t="s">
        <v>196</v>
      </c>
      <c r="I779" s="427">
        <v>166172</v>
      </c>
      <c r="J779" s="427">
        <v>166172</v>
      </c>
      <c r="K779" s="427">
        <v>165679.43</v>
      </c>
      <c r="L779" s="433">
        <v>1</v>
      </c>
    </row>
    <row r="780" spans="1:12" s="377" customFormat="1" ht="15.6" x14ac:dyDescent="0.3">
      <c r="A780" s="431" t="s">
        <v>223</v>
      </c>
      <c r="B780" s="426" t="s">
        <v>188</v>
      </c>
      <c r="C780" s="428">
        <v>99.98</v>
      </c>
      <c r="D780" s="428">
        <v>9</v>
      </c>
      <c r="E780" s="428" t="s">
        <v>773</v>
      </c>
      <c r="F780" s="428">
        <v>9.0085929610619004</v>
      </c>
      <c r="G780" s="428">
        <v>9.3175183027793</v>
      </c>
      <c r="H780" s="426" t="s">
        <v>196</v>
      </c>
      <c r="I780" s="427">
        <v>108290</v>
      </c>
      <c r="J780" s="427">
        <v>108290</v>
      </c>
      <c r="K780" s="427">
        <v>108268.34</v>
      </c>
      <c r="L780" s="433">
        <v>1</v>
      </c>
    </row>
    <row r="781" spans="1:12" s="377" customFormat="1" ht="15.6" x14ac:dyDescent="0.3">
      <c r="A781" s="431" t="s">
        <v>223</v>
      </c>
      <c r="B781" s="426" t="s">
        <v>188</v>
      </c>
      <c r="C781" s="428">
        <v>100.009</v>
      </c>
      <c r="D781" s="428">
        <v>9</v>
      </c>
      <c r="E781" s="428" t="s">
        <v>631</v>
      </c>
      <c r="F781" s="428">
        <v>8.75</v>
      </c>
      <c r="G781" s="428">
        <v>9.0413192844390995</v>
      </c>
      <c r="H781" s="426" t="s">
        <v>196</v>
      </c>
      <c r="I781" s="427">
        <v>89974</v>
      </c>
      <c r="J781" s="427">
        <v>89974</v>
      </c>
      <c r="K781" s="427">
        <v>89982.06</v>
      </c>
      <c r="L781" s="433">
        <v>1</v>
      </c>
    </row>
    <row r="782" spans="1:12" s="377" customFormat="1" ht="15.6" x14ac:dyDescent="0.3">
      <c r="A782" s="431" t="s">
        <v>223</v>
      </c>
      <c r="B782" s="426" t="s">
        <v>188</v>
      </c>
      <c r="C782" s="428">
        <v>100.0111</v>
      </c>
      <c r="D782" s="428">
        <v>9</v>
      </c>
      <c r="E782" s="428" t="s">
        <v>774</v>
      </c>
      <c r="F782" s="428">
        <v>8.75</v>
      </c>
      <c r="G782" s="428">
        <v>9.0413192844390995</v>
      </c>
      <c r="H782" s="426" t="s">
        <v>196</v>
      </c>
      <c r="I782" s="427">
        <v>150000</v>
      </c>
      <c r="J782" s="427">
        <v>150000</v>
      </c>
      <c r="K782" s="427">
        <v>150016.68</v>
      </c>
      <c r="L782" s="433">
        <v>1</v>
      </c>
    </row>
    <row r="783" spans="1:12" s="377" customFormat="1" ht="15.6" x14ac:dyDescent="0.3">
      <c r="A783" s="431" t="s">
        <v>342</v>
      </c>
      <c r="B783" s="426" t="s">
        <v>188</v>
      </c>
      <c r="C783" s="428">
        <v>97.366299999999995</v>
      </c>
      <c r="D783" s="428">
        <v>9</v>
      </c>
      <c r="E783" s="428" t="s">
        <v>710</v>
      </c>
      <c r="F783" s="428">
        <v>10</v>
      </c>
      <c r="G783" s="428">
        <v>10.381289062499899</v>
      </c>
      <c r="H783" s="426" t="s">
        <v>196</v>
      </c>
      <c r="I783" s="427">
        <v>17000</v>
      </c>
      <c r="J783" s="427">
        <v>17000</v>
      </c>
      <c r="K783" s="427">
        <v>16552.27</v>
      </c>
      <c r="L783" s="433">
        <v>1</v>
      </c>
    </row>
    <row r="784" spans="1:12" s="377" customFormat="1" ht="15.6" x14ac:dyDescent="0.3">
      <c r="A784" s="431" t="s">
        <v>342</v>
      </c>
      <c r="B784" s="426" t="s">
        <v>188</v>
      </c>
      <c r="C784" s="428">
        <v>97.390100000000004</v>
      </c>
      <c r="D784" s="428">
        <v>9</v>
      </c>
      <c r="E784" s="428" t="s">
        <v>775</v>
      </c>
      <c r="F784" s="428">
        <v>10</v>
      </c>
      <c r="G784" s="428">
        <v>10.381289062499899</v>
      </c>
      <c r="H784" s="426" t="s">
        <v>196</v>
      </c>
      <c r="I784" s="427">
        <v>10500</v>
      </c>
      <c r="J784" s="427">
        <v>10500</v>
      </c>
      <c r="K784" s="427">
        <v>10225.959999999999</v>
      </c>
      <c r="L784" s="433">
        <v>1</v>
      </c>
    </row>
    <row r="785" spans="1:12" s="377" customFormat="1" ht="15.6" x14ac:dyDescent="0.3">
      <c r="A785" s="430" t="s">
        <v>194</v>
      </c>
      <c r="B785" s="424" t="s">
        <v>194</v>
      </c>
      <c r="C785" s="429" t="s">
        <v>194</v>
      </c>
      <c r="D785" s="429" t="s">
        <v>194</v>
      </c>
      <c r="E785" s="429" t="s">
        <v>194</v>
      </c>
      <c r="F785" s="429" t="s">
        <v>194</v>
      </c>
      <c r="G785" s="429" t="s">
        <v>194</v>
      </c>
      <c r="H785" s="424" t="s">
        <v>194</v>
      </c>
      <c r="I785" s="425">
        <f>SUM(I590:I784)</f>
        <v>20815186.030000001</v>
      </c>
      <c r="J785" s="425">
        <f t="shared" ref="J785:K785" si="13">SUM(J590:J784)</f>
        <v>20815186.030000001</v>
      </c>
      <c r="K785" s="425">
        <f t="shared" si="13"/>
        <v>20320746.210000012</v>
      </c>
      <c r="L785" s="432">
        <f>SUM(L590:L784)</f>
        <v>234</v>
      </c>
    </row>
    <row r="786" spans="1:12" s="377" customFormat="1" ht="15.6" x14ac:dyDescent="0.3">
      <c r="A786" s="430" t="s">
        <v>131</v>
      </c>
      <c r="B786" s="424"/>
      <c r="C786" s="429"/>
      <c r="D786" s="429"/>
      <c r="E786" s="429"/>
      <c r="F786" s="429"/>
      <c r="G786" s="429"/>
      <c r="H786" s="424"/>
      <c r="I786" s="425"/>
      <c r="J786" s="425"/>
      <c r="K786" s="425"/>
      <c r="L786" s="432"/>
    </row>
    <row r="787" spans="1:12" s="377" customFormat="1" ht="15.6" x14ac:dyDescent="0.3">
      <c r="A787" s="431" t="s">
        <v>224</v>
      </c>
      <c r="B787" s="426" t="s">
        <v>188</v>
      </c>
      <c r="C787" s="428">
        <v>91.1387</v>
      </c>
      <c r="D787" s="428"/>
      <c r="E787" s="428" t="s">
        <v>191</v>
      </c>
      <c r="F787" s="428">
        <v>9.75</v>
      </c>
      <c r="G787" s="428">
        <v>9.7512795988904006</v>
      </c>
      <c r="H787" s="426" t="s">
        <v>189</v>
      </c>
      <c r="I787" s="427">
        <v>334053</v>
      </c>
      <c r="J787" s="427">
        <v>334053</v>
      </c>
      <c r="K787" s="427">
        <v>304451.44</v>
      </c>
      <c r="L787" s="433">
        <v>1</v>
      </c>
    </row>
    <row r="788" spans="1:12" s="377" customFormat="1" ht="15.6" x14ac:dyDescent="0.3">
      <c r="A788" s="431" t="s">
        <v>224</v>
      </c>
      <c r="B788" s="426" t="s">
        <v>188</v>
      </c>
      <c r="C788" s="428">
        <v>91.346199999999996</v>
      </c>
      <c r="D788" s="428"/>
      <c r="E788" s="428" t="s">
        <v>191</v>
      </c>
      <c r="F788" s="428">
        <v>9.5</v>
      </c>
      <c r="G788" s="428">
        <v>9.5012157668339992</v>
      </c>
      <c r="H788" s="426" t="s">
        <v>189</v>
      </c>
      <c r="I788" s="427">
        <v>27098</v>
      </c>
      <c r="J788" s="427">
        <v>27098</v>
      </c>
      <c r="K788" s="427">
        <v>24753</v>
      </c>
      <c r="L788" s="433">
        <v>1</v>
      </c>
    </row>
    <row r="789" spans="1:12" s="377" customFormat="1" ht="15.6" x14ac:dyDescent="0.3">
      <c r="A789" s="431" t="s">
        <v>224</v>
      </c>
      <c r="B789" s="426" t="s">
        <v>188</v>
      </c>
      <c r="C789" s="428">
        <v>91.390299999999996</v>
      </c>
      <c r="D789" s="428"/>
      <c r="E789" s="428" t="s">
        <v>209</v>
      </c>
      <c r="F789" s="428">
        <v>9.5</v>
      </c>
      <c r="G789" s="428">
        <v>9.5036485225583007</v>
      </c>
      <c r="H789" s="426" t="s">
        <v>189</v>
      </c>
      <c r="I789" s="427">
        <v>217568</v>
      </c>
      <c r="J789" s="427">
        <v>217568</v>
      </c>
      <c r="K789" s="427">
        <v>198835.99</v>
      </c>
      <c r="L789" s="433">
        <v>1</v>
      </c>
    </row>
    <row r="790" spans="1:12" s="377" customFormat="1" ht="15.6" x14ac:dyDescent="0.3">
      <c r="A790" s="431" t="s">
        <v>224</v>
      </c>
      <c r="B790" s="426" t="s">
        <v>188</v>
      </c>
      <c r="C790" s="428">
        <v>95.555999999999997</v>
      </c>
      <c r="D790" s="428"/>
      <c r="E790" s="428" t="s">
        <v>197</v>
      </c>
      <c r="F790" s="428">
        <v>9.25</v>
      </c>
      <c r="G790" s="428">
        <v>9.4626818646627004</v>
      </c>
      <c r="H790" s="426" t="s">
        <v>189</v>
      </c>
      <c r="I790" s="427">
        <v>15322</v>
      </c>
      <c r="J790" s="427">
        <v>15322</v>
      </c>
      <c r="K790" s="427">
        <v>14641.09</v>
      </c>
      <c r="L790" s="433">
        <v>1</v>
      </c>
    </row>
    <row r="791" spans="1:12" s="377" customFormat="1" ht="15.6" x14ac:dyDescent="0.3">
      <c r="A791" s="431" t="s">
        <v>224</v>
      </c>
      <c r="B791" s="426" t="s">
        <v>188</v>
      </c>
      <c r="C791" s="428">
        <v>95.670900000000003</v>
      </c>
      <c r="D791" s="428"/>
      <c r="E791" s="428" t="s">
        <v>197</v>
      </c>
      <c r="F791" s="428">
        <v>9</v>
      </c>
      <c r="G791" s="428">
        <v>9.2013418145391999</v>
      </c>
      <c r="H791" s="426" t="s">
        <v>189</v>
      </c>
      <c r="I791" s="427">
        <v>5195</v>
      </c>
      <c r="J791" s="427">
        <v>5195</v>
      </c>
      <c r="K791" s="427">
        <v>4970.1000000000004</v>
      </c>
      <c r="L791" s="433">
        <v>1</v>
      </c>
    </row>
    <row r="792" spans="1:12" s="377" customFormat="1" ht="15.6" x14ac:dyDescent="0.3">
      <c r="A792" s="431" t="s">
        <v>224</v>
      </c>
      <c r="B792" s="426" t="s">
        <v>188</v>
      </c>
      <c r="C792" s="428">
        <v>97.799499999999995</v>
      </c>
      <c r="D792" s="428"/>
      <c r="E792" s="428" t="s">
        <v>210</v>
      </c>
      <c r="F792" s="428">
        <v>9</v>
      </c>
      <c r="G792" s="428">
        <v>9.3083318789062002</v>
      </c>
      <c r="H792" s="426" t="s">
        <v>189</v>
      </c>
      <c r="I792" s="427">
        <v>572025</v>
      </c>
      <c r="J792" s="427">
        <v>572025</v>
      </c>
      <c r="K792" s="427">
        <v>559437.65</v>
      </c>
      <c r="L792" s="433">
        <v>1</v>
      </c>
    </row>
    <row r="793" spans="1:12" s="377" customFormat="1" ht="15.6" x14ac:dyDescent="0.3">
      <c r="A793" s="431" t="s">
        <v>224</v>
      </c>
      <c r="B793" s="426" t="s">
        <v>188</v>
      </c>
      <c r="C793" s="428">
        <v>97.941900000000004</v>
      </c>
      <c r="D793" s="428"/>
      <c r="E793" s="428" t="s">
        <v>776</v>
      </c>
      <c r="F793" s="428">
        <v>8.5</v>
      </c>
      <c r="G793" s="428">
        <v>8.7758576624661995</v>
      </c>
      <c r="H793" s="426" t="s">
        <v>189</v>
      </c>
      <c r="I793" s="427">
        <v>33602</v>
      </c>
      <c r="J793" s="427">
        <v>33602</v>
      </c>
      <c r="K793" s="427">
        <v>32910.42</v>
      </c>
      <c r="L793" s="433">
        <v>1</v>
      </c>
    </row>
    <row r="794" spans="1:12" s="377" customFormat="1" ht="15.6" x14ac:dyDescent="0.3">
      <c r="A794" s="431" t="s">
        <v>257</v>
      </c>
      <c r="B794" s="426" t="s">
        <v>188</v>
      </c>
      <c r="C794" s="428">
        <v>97.442099999999996</v>
      </c>
      <c r="D794" s="428"/>
      <c r="E794" s="428" t="s">
        <v>399</v>
      </c>
      <c r="F794" s="428">
        <v>7.5</v>
      </c>
      <c r="G794" s="428">
        <v>7.6841823159905003</v>
      </c>
      <c r="H794" s="426" t="s">
        <v>189</v>
      </c>
      <c r="I794" s="427">
        <v>110075</v>
      </c>
      <c r="J794" s="427">
        <v>110075</v>
      </c>
      <c r="K794" s="427">
        <v>107259.44</v>
      </c>
      <c r="L794" s="433">
        <v>1</v>
      </c>
    </row>
    <row r="795" spans="1:12" s="377" customFormat="1" ht="15.6" x14ac:dyDescent="0.3">
      <c r="A795" s="431" t="s">
        <v>245</v>
      </c>
      <c r="B795" s="426" t="s">
        <v>188</v>
      </c>
      <c r="C795" s="428">
        <v>93.457899999999995</v>
      </c>
      <c r="D795" s="428"/>
      <c r="E795" s="428" t="s">
        <v>251</v>
      </c>
      <c r="F795" s="428">
        <v>8.4</v>
      </c>
      <c r="G795" s="428">
        <v>8.4577356764241003</v>
      </c>
      <c r="H795" s="426" t="s">
        <v>189</v>
      </c>
      <c r="I795" s="427">
        <v>116582</v>
      </c>
      <c r="J795" s="427">
        <v>116582</v>
      </c>
      <c r="K795" s="427">
        <v>108955.14</v>
      </c>
      <c r="L795" s="433">
        <v>1</v>
      </c>
    </row>
    <row r="796" spans="1:12" s="377" customFormat="1" ht="15.6" x14ac:dyDescent="0.3">
      <c r="A796" s="431" t="s">
        <v>245</v>
      </c>
      <c r="B796" s="426" t="s">
        <v>188</v>
      </c>
      <c r="C796" s="428">
        <v>94.663399999999996</v>
      </c>
      <c r="D796" s="428"/>
      <c r="E796" s="428" t="s">
        <v>777</v>
      </c>
      <c r="F796" s="428">
        <v>8.25</v>
      </c>
      <c r="G796" s="428">
        <v>8.3567018693064998</v>
      </c>
      <c r="H796" s="426" t="s">
        <v>189</v>
      </c>
      <c r="I796" s="427">
        <v>36650</v>
      </c>
      <c r="J796" s="427">
        <v>36650</v>
      </c>
      <c r="K796" s="427">
        <v>34694.120000000003</v>
      </c>
      <c r="L796" s="433">
        <v>1</v>
      </c>
    </row>
    <row r="797" spans="1:12" s="377" customFormat="1" ht="15.6" x14ac:dyDescent="0.3">
      <c r="A797" s="431" t="s">
        <v>245</v>
      </c>
      <c r="B797" s="426" t="s">
        <v>188</v>
      </c>
      <c r="C797" s="428">
        <v>95.241900000000001</v>
      </c>
      <c r="D797" s="428"/>
      <c r="E797" s="428" t="s">
        <v>614</v>
      </c>
      <c r="F797" s="428">
        <v>8.25</v>
      </c>
      <c r="G797" s="428">
        <v>8.3834678965963008</v>
      </c>
      <c r="H797" s="426" t="s">
        <v>189</v>
      </c>
      <c r="I797" s="427">
        <v>83712</v>
      </c>
      <c r="J797" s="427">
        <v>83712</v>
      </c>
      <c r="K797" s="427">
        <v>79728.88</v>
      </c>
      <c r="L797" s="433">
        <v>1</v>
      </c>
    </row>
    <row r="798" spans="1:12" s="377" customFormat="1" ht="15.6" x14ac:dyDescent="0.3">
      <c r="A798" s="431" t="s">
        <v>452</v>
      </c>
      <c r="B798" s="426" t="s">
        <v>188</v>
      </c>
      <c r="C798" s="428">
        <v>95.250699999999995</v>
      </c>
      <c r="D798" s="428"/>
      <c r="E798" s="428" t="s">
        <v>191</v>
      </c>
      <c r="F798" s="428">
        <v>5</v>
      </c>
      <c r="G798" s="428">
        <v>5.0003416064632003</v>
      </c>
      <c r="H798" s="426" t="s">
        <v>189</v>
      </c>
      <c r="I798" s="427">
        <v>1000000</v>
      </c>
      <c r="J798" s="427">
        <v>1000000</v>
      </c>
      <c r="K798" s="427">
        <v>952506.95</v>
      </c>
      <c r="L798" s="433">
        <v>1</v>
      </c>
    </row>
    <row r="799" spans="1:12" s="377" customFormat="1" ht="15.6" x14ac:dyDescent="0.3">
      <c r="A799" s="431" t="s">
        <v>452</v>
      </c>
      <c r="B799" s="426" t="s">
        <v>188</v>
      </c>
      <c r="C799" s="428">
        <v>95.263300000000001</v>
      </c>
      <c r="D799" s="428"/>
      <c r="E799" s="428" t="s">
        <v>208</v>
      </c>
      <c r="F799" s="428">
        <v>5</v>
      </c>
      <c r="G799" s="428">
        <v>5.0006832745440999</v>
      </c>
      <c r="H799" s="426" t="s">
        <v>189</v>
      </c>
      <c r="I799" s="427">
        <v>2500000</v>
      </c>
      <c r="J799" s="427">
        <v>2500000</v>
      </c>
      <c r="K799" s="427">
        <v>2381582.4300000002</v>
      </c>
      <c r="L799" s="433">
        <v>1</v>
      </c>
    </row>
    <row r="800" spans="1:12" s="377" customFormat="1" ht="15.6" x14ac:dyDescent="0.3">
      <c r="A800" s="431" t="s">
        <v>452</v>
      </c>
      <c r="B800" s="426" t="s">
        <v>188</v>
      </c>
      <c r="C800" s="428">
        <v>95.288499999999999</v>
      </c>
      <c r="D800" s="428"/>
      <c r="E800" s="428" t="s">
        <v>226</v>
      </c>
      <c r="F800" s="428">
        <v>5</v>
      </c>
      <c r="G800" s="428">
        <v>5.0013667956340004</v>
      </c>
      <c r="H800" s="426" t="s">
        <v>189</v>
      </c>
      <c r="I800" s="427">
        <v>1000000</v>
      </c>
      <c r="J800" s="427">
        <v>1000000</v>
      </c>
      <c r="K800" s="427">
        <v>952885.12</v>
      </c>
      <c r="L800" s="433">
        <v>1</v>
      </c>
    </row>
    <row r="801" spans="1:12" s="377" customFormat="1" ht="15.6" x14ac:dyDescent="0.3">
      <c r="A801" s="431" t="s">
        <v>333</v>
      </c>
      <c r="B801" s="426" t="s">
        <v>188</v>
      </c>
      <c r="C801" s="428">
        <v>95.830699999999993</v>
      </c>
      <c r="D801" s="428"/>
      <c r="E801" s="428" t="s">
        <v>778</v>
      </c>
      <c r="F801" s="428">
        <v>8.75</v>
      </c>
      <c r="G801" s="428">
        <v>8.9425004755191999</v>
      </c>
      <c r="H801" s="426" t="s">
        <v>189</v>
      </c>
      <c r="I801" s="427">
        <v>45387</v>
      </c>
      <c r="J801" s="427">
        <v>45387</v>
      </c>
      <c r="K801" s="427">
        <v>43494.68</v>
      </c>
      <c r="L801" s="433">
        <v>1</v>
      </c>
    </row>
    <row r="802" spans="1:12" s="377" customFormat="1" ht="15.6" x14ac:dyDescent="0.3">
      <c r="A802" s="431" t="s">
        <v>333</v>
      </c>
      <c r="B802" s="426" t="s">
        <v>188</v>
      </c>
      <c r="C802" s="428">
        <v>95.8977</v>
      </c>
      <c r="D802" s="428"/>
      <c r="E802" s="428" t="s">
        <v>281</v>
      </c>
      <c r="F802" s="428">
        <v>8.75</v>
      </c>
      <c r="G802" s="428">
        <v>8.9457852653269008</v>
      </c>
      <c r="H802" s="426" t="s">
        <v>189</v>
      </c>
      <c r="I802" s="427">
        <v>8775</v>
      </c>
      <c r="J802" s="427">
        <v>8775</v>
      </c>
      <c r="K802" s="427">
        <v>8415.02</v>
      </c>
      <c r="L802" s="433">
        <v>1</v>
      </c>
    </row>
    <row r="803" spans="1:12" s="377" customFormat="1" ht="15.6" x14ac:dyDescent="0.3">
      <c r="A803" s="431" t="s">
        <v>333</v>
      </c>
      <c r="B803" s="426" t="s">
        <v>188</v>
      </c>
      <c r="C803" s="428">
        <v>96.054400000000001</v>
      </c>
      <c r="D803" s="428"/>
      <c r="E803" s="428" t="s">
        <v>779</v>
      </c>
      <c r="F803" s="428">
        <v>8.75</v>
      </c>
      <c r="G803" s="428">
        <v>8.9534621265483008</v>
      </c>
      <c r="H803" s="426" t="s">
        <v>189</v>
      </c>
      <c r="I803" s="427">
        <v>6311</v>
      </c>
      <c r="J803" s="427">
        <v>6311</v>
      </c>
      <c r="K803" s="427">
        <v>6062</v>
      </c>
      <c r="L803" s="433">
        <v>1</v>
      </c>
    </row>
    <row r="804" spans="1:12" s="377" customFormat="1" ht="15.6" x14ac:dyDescent="0.3">
      <c r="A804" s="431" t="s">
        <v>216</v>
      </c>
      <c r="B804" s="426" t="s">
        <v>188</v>
      </c>
      <c r="C804" s="428">
        <v>90.932100000000005</v>
      </c>
      <c r="D804" s="428"/>
      <c r="E804" s="428" t="s">
        <v>191</v>
      </c>
      <c r="F804" s="428">
        <v>10</v>
      </c>
      <c r="G804" s="428">
        <v>10.0013450136257</v>
      </c>
      <c r="H804" s="426" t="s">
        <v>189</v>
      </c>
      <c r="I804" s="427">
        <v>876140</v>
      </c>
      <c r="J804" s="427">
        <v>876140</v>
      </c>
      <c r="K804" s="427">
        <v>796692.08</v>
      </c>
      <c r="L804" s="433">
        <v>24</v>
      </c>
    </row>
    <row r="805" spans="1:12" s="377" customFormat="1" ht="15.6" x14ac:dyDescent="0.3">
      <c r="A805" s="431" t="s">
        <v>216</v>
      </c>
      <c r="B805" s="426" t="s">
        <v>188</v>
      </c>
      <c r="C805" s="428">
        <v>90.954999999999998</v>
      </c>
      <c r="D805" s="428"/>
      <c r="E805" s="428" t="s">
        <v>208</v>
      </c>
      <c r="F805" s="428">
        <v>10</v>
      </c>
      <c r="G805" s="428">
        <v>10.002690500363199</v>
      </c>
      <c r="H805" s="426" t="s">
        <v>189</v>
      </c>
      <c r="I805" s="427">
        <v>620808</v>
      </c>
      <c r="J805" s="427">
        <v>620808</v>
      </c>
      <c r="K805" s="427">
        <v>564656.07999999996</v>
      </c>
      <c r="L805" s="433">
        <v>10</v>
      </c>
    </row>
    <row r="806" spans="1:12" s="377" customFormat="1" ht="15.6" x14ac:dyDescent="0.3">
      <c r="A806" s="431" t="s">
        <v>216</v>
      </c>
      <c r="B806" s="426" t="s">
        <v>188</v>
      </c>
      <c r="C806" s="428">
        <v>90.977999999999994</v>
      </c>
      <c r="D806" s="428"/>
      <c r="E806" s="428" t="s">
        <v>209</v>
      </c>
      <c r="F806" s="428">
        <v>10</v>
      </c>
      <c r="G806" s="428">
        <v>10.004036460490299</v>
      </c>
      <c r="H806" s="426" t="s">
        <v>189</v>
      </c>
      <c r="I806" s="427">
        <v>241584</v>
      </c>
      <c r="J806" s="427">
        <v>241584</v>
      </c>
      <c r="K806" s="427">
        <v>219788.32</v>
      </c>
      <c r="L806" s="433">
        <v>4</v>
      </c>
    </row>
    <row r="807" spans="1:12" s="377" customFormat="1" ht="15.6" x14ac:dyDescent="0.3">
      <c r="A807" s="431" t="s">
        <v>216</v>
      </c>
      <c r="B807" s="426" t="s">
        <v>188</v>
      </c>
      <c r="C807" s="428">
        <v>91.001000000000005</v>
      </c>
      <c r="D807" s="428"/>
      <c r="E807" s="428" t="s">
        <v>226</v>
      </c>
      <c r="F807" s="428">
        <v>10</v>
      </c>
      <c r="G807" s="428">
        <v>10.0053828942851</v>
      </c>
      <c r="H807" s="426" t="s">
        <v>189</v>
      </c>
      <c r="I807" s="427">
        <v>88000</v>
      </c>
      <c r="J807" s="427">
        <v>88000</v>
      </c>
      <c r="K807" s="427">
        <v>80080.89</v>
      </c>
      <c r="L807" s="433">
        <v>2</v>
      </c>
    </row>
    <row r="808" spans="1:12" s="377" customFormat="1" ht="15.6" x14ac:dyDescent="0.3">
      <c r="A808" s="431" t="s">
        <v>216</v>
      </c>
      <c r="B808" s="426" t="s">
        <v>188</v>
      </c>
      <c r="C808" s="428">
        <v>91.035200000000003</v>
      </c>
      <c r="D808" s="428"/>
      <c r="E808" s="428" t="s">
        <v>191</v>
      </c>
      <c r="F808" s="428">
        <v>9.875</v>
      </c>
      <c r="G808" s="428">
        <v>9.8763121086472001</v>
      </c>
      <c r="H808" s="426" t="s">
        <v>189</v>
      </c>
      <c r="I808" s="427">
        <v>64670</v>
      </c>
      <c r="J808" s="427">
        <v>64670</v>
      </c>
      <c r="K808" s="427">
        <v>58872.49</v>
      </c>
      <c r="L808" s="433">
        <v>1</v>
      </c>
    </row>
    <row r="809" spans="1:12" s="377" customFormat="1" ht="15.6" x14ac:dyDescent="0.3">
      <c r="A809" s="431" t="s">
        <v>216</v>
      </c>
      <c r="B809" s="426" t="s">
        <v>188</v>
      </c>
      <c r="C809" s="428">
        <v>91.603099999999998</v>
      </c>
      <c r="D809" s="428"/>
      <c r="E809" s="428" t="s">
        <v>355</v>
      </c>
      <c r="F809" s="428">
        <v>10</v>
      </c>
      <c r="G809" s="428">
        <v>10.040557346790401</v>
      </c>
      <c r="H809" s="426" t="s">
        <v>189</v>
      </c>
      <c r="I809" s="427">
        <v>115000</v>
      </c>
      <c r="J809" s="427">
        <v>115000</v>
      </c>
      <c r="K809" s="427">
        <v>105343.51</v>
      </c>
      <c r="L809" s="433">
        <v>1</v>
      </c>
    </row>
    <row r="810" spans="1:12" s="377" customFormat="1" ht="15.6" x14ac:dyDescent="0.3">
      <c r="A810" s="431" t="s">
        <v>216</v>
      </c>
      <c r="B810" s="426" t="s">
        <v>188</v>
      </c>
      <c r="C810" s="428">
        <v>92.284000000000006</v>
      </c>
      <c r="D810" s="428"/>
      <c r="E810" s="428" t="s">
        <v>455</v>
      </c>
      <c r="F810" s="428">
        <v>10</v>
      </c>
      <c r="G810" s="428">
        <v>10.080174436784301</v>
      </c>
      <c r="H810" s="426" t="s">
        <v>189</v>
      </c>
      <c r="I810" s="427">
        <v>135470</v>
      </c>
      <c r="J810" s="427">
        <v>135470</v>
      </c>
      <c r="K810" s="427">
        <v>125017.18</v>
      </c>
      <c r="L810" s="433">
        <v>3</v>
      </c>
    </row>
    <row r="811" spans="1:12" s="377" customFormat="1" ht="15.6" x14ac:dyDescent="0.3">
      <c r="A811" s="431" t="s">
        <v>216</v>
      </c>
      <c r="B811" s="426" t="s">
        <v>188</v>
      </c>
      <c r="C811" s="428">
        <v>92.307699999999997</v>
      </c>
      <c r="D811" s="428"/>
      <c r="E811" s="428" t="s">
        <v>251</v>
      </c>
      <c r="F811" s="428">
        <v>10</v>
      </c>
      <c r="G811" s="428">
        <v>10.0815478470061</v>
      </c>
      <c r="H811" s="426" t="s">
        <v>189</v>
      </c>
      <c r="I811" s="427">
        <v>132000</v>
      </c>
      <c r="J811" s="427">
        <v>132000</v>
      </c>
      <c r="K811" s="427">
        <v>121846.15</v>
      </c>
      <c r="L811" s="433">
        <v>3</v>
      </c>
    </row>
    <row r="812" spans="1:12" s="377" customFormat="1" ht="15.6" x14ac:dyDescent="0.3">
      <c r="A812" s="431" t="s">
        <v>216</v>
      </c>
      <c r="B812" s="426" t="s">
        <v>188</v>
      </c>
      <c r="C812" s="428">
        <v>92.336699999999993</v>
      </c>
      <c r="D812" s="428"/>
      <c r="E812" s="428" t="s">
        <v>419</v>
      </c>
      <c r="F812" s="428">
        <v>9.25</v>
      </c>
      <c r="G812" s="428">
        <v>9.2929327845758998</v>
      </c>
      <c r="H812" s="426" t="s">
        <v>189</v>
      </c>
      <c r="I812" s="427">
        <v>10797</v>
      </c>
      <c r="J812" s="427">
        <v>10797</v>
      </c>
      <c r="K812" s="427">
        <v>9969.59</v>
      </c>
      <c r="L812" s="433">
        <v>1</v>
      </c>
    </row>
    <row r="813" spans="1:12" s="377" customFormat="1" ht="15.6" x14ac:dyDescent="0.3">
      <c r="A813" s="431" t="s">
        <v>216</v>
      </c>
      <c r="B813" s="426" t="s">
        <v>188</v>
      </c>
      <c r="C813" s="428">
        <v>93.129599999999996</v>
      </c>
      <c r="D813" s="428"/>
      <c r="E813" s="428" t="s">
        <v>235</v>
      </c>
      <c r="F813" s="428">
        <v>9.8000000000000007</v>
      </c>
      <c r="G813" s="428">
        <v>9.9168136994000999</v>
      </c>
      <c r="H813" s="426" t="s">
        <v>189</v>
      </c>
      <c r="I813" s="427">
        <v>3209</v>
      </c>
      <c r="J813" s="427">
        <v>3209</v>
      </c>
      <c r="K813" s="427">
        <v>2988.53</v>
      </c>
      <c r="L813" s="433">
        <v>1</v>
      </c>
    </row>
    <row r="814" spans="1:12" s="377" customFormat="1" ht="15.6" x14ac:dyDescent="0.3">
      <c r="A814" s="431" t="s">
        <v>216</v>
      </c>
      <c r="B814" s="426" t="s">
        <v>188</v>
      </c>
      <c r="C814" s="428">
        <v>93.142399999999995</v>
      </c>
      <c r="D814" s="428"/>
      <c r="E814" s="428" t="s">
        <v>780</v>
      </c>
      <c r="F814" s="428">
        <v>9.3000000000000007</v>
      </c>
      <c r="G814" s="428">
        <v>9.3885146307574008</v>
      </c>
      <c r="H814" s="426" t="s">
        <v>189</v>
      </c>
      <c r="I814" s="427">
        <v>219000</v>
      </c>
      <c r="J814" s="427">
        <v>219000</v>
      </c>
      <c r="K814" s="427">
        <v>203981.84</v>
      </c>
      <c r="L814" s="433">
        <v>1</v>
      </c>
    </row>
    <row r="815" spans="1:12" s="377" customFormat="1" ht="15.6" x14ac:dyDescent="0.3">
      <c r="A815" s="431" t="s">
        <v>216</v>
      </c>
      <c r="B815" s="426" t="s">
        <v>188</v>
      </c>
      <c r="C815" s="428">
        <v>93.200299999999999</v>
      </c>
      <c r="D815" s="428"/>
      <c r="E815" s="428" t="s">
        <v>781</v>
      </c>
      <c r="F815" s="428">
        <v>8.5</v>
      </c>
      <c r="G815" s="428">
        <v>8.5501713093971006</v>
      </c>
      <c r="H815" s="426" t="s">
        <v>189</v>
      </c>
      <c r="I815" s="427">
        <v>65000</v>
      </c>
      <c r="J815" s="427">
        <v>65000</v>
      </c>
      <c r="K815" s="427">
        <v>60580.17</v>
      </c>
      <c r="L815" s="433">
        <v>1</v>
      </c>
    </row>
    <row r="816" spans="1:12" s="377" customFormat="1" ht="15.6" x14ac:dyDescent="0.3">
      <c r="A816" s="431" t="s">
        <v>216</v>
      </c>
      <c r="B816" s="426" t="s">
        <v>188</v>
      </c>
      <c r="C816" s="428">
        <v>93.718299999999999</v>
      </c>
      <c r="D816" s="428"/>
      <c r="E816" s="428" t="s">
        <v>782</v>
      </c>
      <c r="F816" s="428">
        <v>9.5</v>
      </c>
      <c r="G816" s="428">
        <v>9.6311826572318004</v>
      </c>
      <c r="H816" s="426" t="s">
        <v>189</v>
      </c>
      <c r="I816" s="427">
        <v>6408</v>
      </c>
      <c r="J816" s="427">
        <v>6408</v>
      </c>
      <c r="K816" s="427">
        <v>6005.47</v>
      </c>
      <c r="L816" s="433">
        <v>1</v>
      </c>
    </row>
    <row r="817" spans="1:12" s="377" customFormat="1" ht="15.6" x14ac:dyDescent="0.3">
      <c r="A817" s="431" t="s">
        <v>216</v>
      </c>
      <c r="B817" s="426" t="s">
        <v>188</v>
      </c>
      <c r="C817" s="428">
        <v>94.460700000000003</v>
      </c>
      <c r="D817" s="428"/>
      <c r="E817" s="428" t="s">
        <v>464</v>
      </c>
      <c r="F817" s="428">
        <v>9.3000000000000007</v>
      </c>
      <c r="G817" s="428">
        <v>9.4584991063586994</v>
      </c>
      <c r="H817" s="426" t="s">
        <v>189</v>
      </c>
      <c r="I817" s="427">
        <v>23259</v>
      </c>
      <c r="J817" s="427">
        <v>23259</v>
      </c>
      <c r="K817" s="427">
        <v>21970.61</v>
      </c>
      <c r="L817" s="433">
        <v>1</v>
      </c>
    </row>
    <row r="818" spans="1:12" s="377" customFormat="1" ht="15.6" x14ac:dyDescent="0.3">
      <c r="A818" s="431" t="s">
        <v>216</v>
      </c>
      <c r="B818" s="426" t="s">
        <v>188</v>
      </c>
      <c r="C818" s="428">
        <v>94.463399999999993</v>
      </c>
      <c r="D818" s="428"/>
      <c r="E818" s="428" t="s">
        <v>398</v>
      </c>
      <c r="F818" s="428">
        <v>10</v>
      </c>
      <c r="G818" s="428">
        <v>10.205778366013501</v>
      </c>
      <c r="H818" s="426" t="s">
        <v>189</v>
      </c>
      <c r="I818" s="427">
        <v>13621</v>
      </c>
      <c r="J818" s="427">
        <v>13621</v>
      </c>
      <c r="K818" s="427">
        <v>12866.86</v>
      </c>
      <c r="L818" s="433">
        <v>1</v>
      </c>
    </row>
    <row r="819" spans="1:12" s="377" customFormat="1" ht="15.6" x14ac:dyDescent="0.3">
      <c r="A819" s="431" t="s">
        <v>216</v>
      </c>
      <c r="B819" s="426" t="s">
        <v>188</v>
      </c>
      <c r="C819" s="428">
        <v>94.488200000000006</v>
      </c>
      <c r="D819" s="428"/>
      <c r="E819" s="428" t="s">
        <v>202</v>
      </c>
      <c r="F819" s="428">
        <v>10</v>
      </c>
      <c r="G819" s="428">
        <v>10.207197066461701</v>
      </c>
      <c r="H819" s="426" t="s">
        <v>189</v>
      </c>
      <c r="I819" s="427">
        <v>446274</v>
      </c>
      <c r="J819" s="427">
        <v>446274</v>
      </c>
      <c r="K819" s="427">
        <v>421676.23</v>
      </c>
      <c r="L819" s="433">
        <v>3</v>
      </c>
    </row>
    <row r="820" spans="1:12" s="377" customFormat="1" ht="15.6" x14ac:dyDescent="0.3">
      <c r="A820" s="431" t="s">
        <v>216</v>
      </c>
      <c r="B820" s="426" t="s">
        <v>188</v>
      </c>
      <c r="C820" s="428">
        <v>94.506799999999998</v>
      </c>
      <c r="D820" s="428"/>
      <c r="E820" s="428" t="s">
        <v>440</v>
      </c>
      <c r="F820" s="428">
        <v>9.3000000000000007</v>
      </c>
      <c r="G820" s="428">
        <v>9.4609368196889996</v>
      </c>
      <c r="H820" s="426" t="s">
        <v>189</v>
      </c>
      <c r="I820" s="427">
        <v>47020</v>
      </c>
      <c r="J820" s="427">
        <v>47020</v>
      </c>
      <c r="K820" s="427">
        <v>44437.09</v>
      </c>
      <c r="L820" s="433">
        <v>1</v>
      </c>
    </row>
    <row r="821" spans="1:12" s="377" customFormat="1" ht="15.6" x14ac:dyDescent="0.3">
      <c r="A821" s="431" t="s">
        <v>216</v>
      </c>
      <c r="B821" s="426" t="s">
        <v>188</v>
      </c>
      <c r="C821" s="428">
        <v>94.697000000000003</v>
      </c>
      <c r="D821" s="428"/>
      <c r="E821" s="428" t="s">
        <v>278</v>
      </c>
      <c r="F821" s="428">
        <v>9</v>
      </c>
      <c r="G821" s="428">
        <v>9.1518993105819</v>
      </c>
      <c r="H821" s="426" t="s">
        <v>189</v>
      </c>
      <c r="I821" s="427">
        <v>10540</v>
      </c>
      <c r="J821" s="427">
        <v>10540</v>
      </c>
      <c r="K821" s="427">
        <v>9981.06</v>
      </c>
      <c r="L821" s="433">
        <v>1</v>
      </c>
    </row>
    <row r="822" spans="1:12" s="377" customFormat="1" ht="15.6" x14ac:dyDescent="0.3">
      <c r="A822" s="431" t="s">
        <v>216</v>
      </c>
      <c r="B822" s="426" t="s">
        <v>188</v>
      </c>
      <c r="C822" s="428">
        <v>94.772999999999996</v>
      </c>
      <c r="D822" s="428"/>
      <c r="E822" s="428" t="s">
        <v>326</v>
      </c>
      <c r="F822" s="428">
        <v>9.5</v>
      </c>
      <c r="G822" s="428">
        <v>9.6883252507407001</v>
      </c>
      <c r="H822" s="426" t="s">
        <v>189</v>
      </c>
      <c r="I822" s="427">
        <v>353443</v>
      </c>
      <c r="J822" s="427">
        <v>353443</v>
      </c>
      <c r="K822" s="427">
        <v>334968.55</v>
      </c>
      <c r="L822" s="433">
        <v>3</v>
      </c>
    </row>
    <row r="823" spans="1:12" s="377" customFormat="1" ht="15.6" x14ac:dyDescent="0.3">
      <c r="A823" s="431" t="s">
        <v>216</v>
      </c>
      <c r="B823" s="426" t="s">
        <v>188</v>
      </c>
      <c r="C823" s="428">
        <v>94.772999999999996</v>
      </c>
      <c r="D823" s="428"/>
      <c r="E823" s="428" t="s">
        <v>326</v>
      </c>
      <c r="F823" s="428">
        <v>9.5</v>
      </c>
      <c r="G823" s="428">
        <v>9.6883252507407001</v>
      </c>
      <c r="H823" s="426" t="s">
        <v>189</v>
      </c>
      <c r="I823" s="427">
        <v>3985</v>
      </c>
      <c r="J823" s="427">
        <v>3985</v>
      </c>
      <c r="K823" s="427">
        <v>3776.7</v>
      </c>
      <c r="L823" s="433">
        <v>1</v>
      </c>
    </row>
    <row r="824" spans="1:12" s="377" customFormat="1" ht="15.6" x14ac:dyDescent="0.3">
      <c r="A824" s="431" t="s">
        <v>216</v>
      </c>
      <c r="B824" s="426" t="s">
        <v>188</v>
      </c>
      <c r="C824" s="428">
        <v>94.786699999999996</v>
      </c>
      <c r="D824" s="428"/>
      <c r="E824" s="428" t="s">
        <v>357</v>
      </c>
      <c r="F824" s="428">
        <v>9</v>
      </c>
      <c r="G824" s="428">
        <v>9.1564691908857991</v>
      </c>
      <c r="H824" s="426" t="s">
        <v>189</v>
      </c>
      <c r="I824" s="427">
        <v>215352</v>
      </c>
      <c r="J824" s="427">
        <v>215352</v>
      </c>
      <c r="K824" s="427">
        <v>204125.12</v>
      </c>
      <c r="L824" s="433">
        <v>3</v>
      </c>
    </row>
    <row r="825" spans="1:12" s="377" customFormat="1" ht="15.6" x14ac:dyDescent="0.3">
      <c r="A825" s="431" t="s">
        <v>216</v>
      </c>
      <c r="B825" s="426" t="s">
        <v>188</v>
      </c>
      <c r="C825" s="428">
        <v>94.880399999999995</v>
      </c>
      <c r="D825" s="428"/>
      <c r="E825" s="428" t="s">
        <v>202</v>
      </c>
      <c r="F825" s="428">
        <v>9.25</v>
      </c>
      <c r="G825" s="428">
        <v>9.4273546814031999</v>
      </c>
      <c r="H825" s="426" t="s">
        <v>189</v>
      </c>
      <c r="I825" s="427">
        <v>210681</v>
      </c>
      <c r="J825" s="427">
        <v>210681</v>
      </c>
      <c r="K825" s="427">
        <v>199895</v>
      </c>
      <c r="L825" s="433">
        <v>1</v>
      </c>
    </row>
    <row r="826" spans="1:12" s="377" customFormat="1" ht="15.6" x14ac:dyDescent="0.3">
      <c r="A826" s="431" t="s">
        <v>216</v>
      </c>
      <c r="B826" s="426" t="s">
        <v>188</v>
      </c>
      <c r="C826" s="428">
        <v>95.1648</v>
      </c>
      <c r="D826" s="428"/>
      <c r="E826" s="428" t="s">
        <v>634</v>
      </c>
      <c r="F826" s="428">
        <v>9.1</v>
      </c>
      <c r="G826" s="428">
        <v>9.2822346401686993</v>
      </c>
      <c r="H826" s="426" t="s">
        <v>189</v>
      </c>
      <c r="I826" s="427">
        <v>218152</v>
      </c>
      <c r="J826" s="427">
        <v>218152</v>
      </c>
      <c r="K826" s="427">
        <v>207603.99</v>
      </c>
      <c r="L826" s="433">
        <v>2</v>
      </c>
    </row>
    <row r="827" spans="1:12" s="377" customFormat="1" ht="15.6" x14ac:dyDescent="0.3">
      <c r="A827" s="431" t="s">
        <v>216</v>
      </c>
      <c r="B827" s="426" t="s">
        <v>188</v>
      </c>
      <c r="C827" s="428">
        <v>95.187700000000007</v>
      </c>
      <c r="D827" s="428"/>
      <c r="E827" s="428" t="s">
        <v>783</v>
      </c>
      <c r="F827" s="428">
        <v>9.1</v>
      </c>
      <c r="G827" s="428">
        <v>9.2834112021220996</v>
      </c>
      <c r="H827" s="426" t="s">
        <v>189</v>
      </c>
      <c r="I827" s="427">
        <v>27268</v>
      </c>
      <c r="J827" s="427">
        <v>27268</v>
      </c>
      <c r="K827" s="427">
        <v>25955.79</v>
      </c>
      <c r="L827" s="433">
        <v>2</v>
      </c>
    </row>
    <row r="828" spans="1:12" s="377" customFormat="1" ht="15.6" x14ac:dyDescent="0.3">
      <c r="A828" s="431" t="s">
        <v>216</v>
      </c>
      <c r="B828" s="426" t="s">
        <v>188</v>
      </c>
      <c r="C828" s="428">
        <v>95.306200000000004</v>
      </c>
      <c r="D828" s="428"/>
      <c r="E828" s="428" t="s">
        <v>784</v>
      </c>
      <c r="F828" s="428">
        <v>9</v>
      </c>
      <c r="G828" s="428">
        <v>9.1828627822195994</v>
      </c>
      <c r="H828" s="426" t="s">
        <v>189</v>
      </c>
      <c r="I828" s="427">
        <v>218792</v>
      </c>
      <c r="J828" s="427">
        <v>218792</v>
      </c>
      <c r="K828" s="427">
        <v>208522.28</v>
      </c>
      <c r="L828" s="433">
        <v>1</v>
      </c>
    </row>
    <row r="829" spans="1:12" s="377" customFormat="1" ht="15.6" x14ac:dyDescent="0.3">
      <c r="A829" s="431" t="s">
        <v>216</v>
      </c>
      <c r="B829" s="426" t="s">
        <v>188</v>
      </c>
      <c r="C829" s="428">
        <v>95.427400000000006</v>
      </c>
      <c r="D829" s="428"/>
      <c r="E829" s="428" t="s">
        <v>463</v>
      </c>
      <c r="F829" s="428">
        <v>7.5</v>
      </c>
      <c r="G829" s="428">
        <v>7.6008690517991999</v>
      </c>
      <c r="H829" s="426" t="s">
        <v>189</v>
      </c>
      <c r="I829" s="427">
        <v>46814</v>
      </c>
      <c r="J829" s="427">
        <v>46814</v>
      </c>
      <c r="K829" s="427">
        <v>44673.4</v>
      </c>
      <c r="L829" s="433">
        <v>1</v>
      </c>
    </row>
    <row r="830" spans="1:12" s="377" customFormat="1" ht="15.6" x14ac:dyDescent="0.3">
      <c r="A830" s="431" t="s">
        <v>216</v>
      </c>
      <c r="B830" s="426" t="s">
        <v>188</v>
      </c>
      <c r="C830" s="428">
        <v>98.111400000000003</v>
      </c>
      <c r="D830" s="428"/>
      <c r="E830" s="428" t="s">
        <v>785</v>
      </c>
      <c r="F830" s="428">
        <v>9</v>
      </c>
      <c r="G830" s="428">
        <v>9.3238846170401004</v>
      </c>
      <c r="H830" s="426" t="s">
        <v>189</v>
      </c>
      <c r="I830" s="427">
        <v>216125</v>
      </c>
      <c r="J830" s="427">
        <v>216125</v>
      </c>
      <c r="K830" s="427">
        <v>212043.17</v>
      </c>
      <c r="L830" s="433">
        <v>1</v>
      </c>
    </row>
    <row r="831" spans="1:12" s="377" customFormat="1" ht="15.6" x14ac:dyDescent="0.3">
      <c r="A831" s="431" t="s">
        <v>216</v>
      </c>
      <c r="B831" s="426" t="s">
        <v>188</v>
      </c>
      <c r="C831" s="428">
        <v>98.468299999999999</v>
      </c>
      <c r="D831" s="428"/>
      <c r="E831" s="428" t="s">
        <v>263</v>
      </c>
      <c r="F831" s="428">
        <v>8</v>
      </c>
      <c r="G831" s="428">
        <v>8.2620137321965004</v>
      </c>
      <c r="H831" s="426" t="s">
        <v>189</v>
      </c>
      <c r="I831" s="427">
        <v>328399</v>
      </c>
      <c r="J831" s="427">
        <v>328399</v>
      </c>
      <c r="K831" s="427">
        <v>323368.82</v>
      </c>
      <c r="L831" s="433">
        <v>1</v>
      </c>
    </row>
    <row r="832" spans="1:12" s="377" customFormat="1" ht="15.6" x14ac:dyDescent="0.3">
      <c r="A832" s="431" t="s">
        <v>216</v>
      </c>
      <c r="B832" s="426" t="s">
        <v>188</v>
      </c>
      <c r="C832" s="428">
        <v>98.629499999999993</v>
      </c>
      <c r="D832" s="428"/>
      <c r="E832" s="428" t="s">
        <v>349</v>
      </c>
      <c r="F832" s="428">
        <v>5.75</v>
      </c>
      <c r="G832" s="428">
        <v>5.8766083204008002</v>
      </c>
      <c r="H832" s="426" t="s">
        <v>189</v>
      </c>
      <c r="I832" s="427">
        <v>150000</v>
      </c>
      <c r="J832" s="427">
        <v>150000</v>
      </c>
      <c r="K832" s="427">
        <v>147944.19</v>
      </c>
      <c r="L832" s="433">
        <v>1</v>
      </c>
    </row>
    <row r="833" spans="1:12" s="377" customFormat="1" ht="15.6" x14ac:dyDescent="0.3">
      <c r="A833" s="431" t="s">
        <v>216</v>
      </c>
      <c r="B833" s="426" t="s">
        <v>188</v>
      </c>
      <c r="C833" s="428">
        <v>98.722800000000007</v>
      </c>
      <c r="D833" s="428"/>
      <c r="E833" s="428" t="s">
        <v>786</v>
      </c>
      <c r="F833" s="428">
        <v>5.75</v>
      </c>
      <c r="G833" s="428">
        <v>5.8794740731203996</v>
      </c>
      <c r="H833" s="426" t="s">
        <v>189</v>
      </c>
      <c r="I833" s="427">
        <v>155000</v>
      </c>
      <c r="J833" s="427">
        <v>155000</v>
      </c>
      <c r="K833" s="427">
        <v>153020.29999999999</v>
      </c>
      <c r="L833" s="433">
        <v>1</v>
      </c>
    </row>
    <row r="834" spans="1:12" s="377" customFormat="1" ht="15.6" x14ac:dyDescent="0.3">
      <c r="A834" s="431" t="s">
        <v>216</v>
      </c>
      <c r="B834" s="426" t="s">
        <v>188</v>
      </c>
      <c r="C834" s="428">
        <v>98.7898</v>
      </c>
      <c r="D834" s="428"/>
      <c r="E834" s="428" t="s">
        <v>787</v>
      </c>
      <c r="F834" s="428">
        <v>9</v>
      </c>
      <c r="G834" s="428">
        <v>9.3576164687460999</v>
      </c>
      <c r="H834" s="426" t="s">
        <v>189</v>
      </c>
      <c r="I834" s="427">
        <v>165207</v>
      </c>
      <c r="J834" s="427">
        <v>165207</v>
      </c>
      <c r="K834" s="427">
        <v>163207.71</v>
      </c>
      <c r="L834" s="433">
        <v>1</v>
      </c>
    </row>
    <row r="835" spans="1:12" s="377" customFormat="1" ht="15.6" x14ac:dyDescent="0.3">
      <c r="A835" s="431" t="s">
        <v>216</v>
      </c>
      <c r="B835" s="426" t="s">
        <v>188</v>
      </c>
      <c r="C835" s="428">
        <v>99.257000000000005</v>
      </c>
      <c r="D835" s="428"/>
      <c r="E835" s="428" t="s">
        <v>787</v>
      </c>
      <c r="F835" s="428">
        <v>5.5</v>
      </c>
      <c r="G835" s="428">
        <v>5.6324208346661999</v>
      </c>
      <c r="H835" s="426" t="s">
        <v>189</v>
      </c>
      <c r="I835" s="427">
        <v>21601</v>
      </c>
      <c r="J835" s="427">
        <v>21601</v>
      </c>
      <c r="K835" s="427">
        <v>21440.49</v>
      </c>
      <c r="L835" s="433">
        <v>1</v>
      </c>
    </row>
    <row r="836" spans="1:12" s="377" customFormat="1" ht="15.6" x14ac:dyDescent="0.3">
      <c r="A836" s="431" t="s">
        <v>217</v>
      </c>
      <c r="B836" s="426" t="s">
        <v>188</v>
      </c>
      <c r="C836" s="428">
        <v>90.932100000000005</v>
      </c>
      <c r="D836" s="428"/>
      <c r="E836" s="428" t="s">
        <v>191</v>
      </c>
      <c r="F836" s="428">
        <v>10</v>
      </c>
      <c r="G836" s="428">
        <v>10.0013450136257</v>
      </c>
      <c r="H836" s="426" t="s">
        <v>189</v>
      </c>
      <c r="I836" s="427">
        <v>1065609</v>
      </c>
      <c r="J836" s="427">
        <v>1065609</v>
      </c>
      <c r="K836" s="427">
        <v>968980.14</v>
      </c>
      <c r="L836" s="433">
        <v>2</v>
      </c>
    </row>
    <row r="837" spans="1:12" s="377" customFormat="1" ht="15.6" x14ac:dyDescent="0.3">
      <c r="A837" s="431" t="s">
        <v>217</v>
      </c>
      <c r="B837" s="426" t="s">
        <v>188</v>
      </c>
      <c r="C837" s="428">
        <v>94.796700000000001</v>
      </c>
      <c r="D837" s="428"/>
      <c r="E837" s="428" t="s">
        <v>788</v>
      </c>
      <c r="F837" s="428">
        <v>8</v>
      </c>
      <c r="G837" s="428">
        <v>8.0994679730011008</v>
      </c>
      <c r="H837" s="426" t="s">
        <v>189</v>
      </c>
      <c r="I837" s="427">
        <v>130000</v>
      </c>
      <c r="J837" s="427">
        <v>130000</v>
      </c>
      <c r="K837" s="427">
        <v>123235.73</v>
      </c>
      <c r="L837" s="433">
        <v>1</v>
      </c>
    </row>
    <row r="838" spans="1:12" s="377" customFormat="1" ht="15.6" x14ac:dyDescent="0.3">
      <c r="A838" s="431" t="s">
        <v>217</v>
      </c>
      <c r="B838" s="426" t="s">
        <v>188</v>
      </c>
      <c r="C838" s="428">
        <v>94.816699999999997</v>
      </c>
      <c r="D838" s="428"/>
      <c r="E838" s="428" t="s">
        <v>777</v>
      </c>
      <c r="F838" s="428">
        <v>8</v>
      </c>
      <c r="G838" s="428">
        <v>8.1003627665380993</v>
      </c>
      <c r="H838" s="426" t="s">
        <v>189</v>
      </c>
      <c r="I838" s="427">
        <v>145000</v>
      </c>
      <c r="J838" s="427">
        <v>145000</v>
      </c>
      <c r="K838" s="427">
        <v>137484.20000000001</v>
      </c>
      <c r="L838" s="433">
        <v>1</v>
      </c>
    </row>
    <row r="839" spans="1:12" s="377" customFormat="1" ht="15.6" x14ac:dyDescent="0.3">
      <c r="A839" s="431" t="s">
        <v>217</v>
      </c>
      <c r="B839" s="426" t="s">
        <v>188</v>
      </c>
      <c r="C839" s="428">
        <v>98.965800000000002</v>
      </c>
      <c r="D839" s="428"/>
      <c r="E839" s="428" t="s">
        <v>615</v>
      </c>
      <c r="F839" s="428">
        <v>5.7</v>
      </c>
      <c r="G839" s="428">
        <v>5.8342742005173003</v>
      </c>
      <c r="H839" s="426" t="s">
        <v>189</v>
      </c>
      <c r="I839" s="427">
        <v>43048</v>
      </c>
      <c r="J839" s="427">
        <v>43048</v>
      </c>
      <c r="K839" s="427">
        <v>42602.8</v>
      </c>
      <c r="L839" s="433">
        <v>2</v>
      </c>
    </row>
    <row r="840" spans="1:12" s="377" customFormat="1" ht="15.6" x14ac:dyDescent="0.3">
      <c r="A840" s="431" t="s">
        <v>789</v>
      </c>
      <c r="B840" s="426" t="s">
        <v>188</v>
      </c>
      <c r="C840" s="428">
        <v>96.665099999999995</v>
      </c>
      <c r="D840" s="428"/>
      <c r="E840" s="428" t="s">
        <v>790</v>
      </c>
      <c r="F840" s="428">
        <v>4.5</v>
      </c>
      <c r="G840" s="428">
        <v>4.5234387137801004</v>
      </c>
      <c r="H840" s="426" t="s">
        <v>189</v>
      </c>
      <c r="I840" s="427">
        <v>750000</v>
      </c>
      <c r="J840" s="427">
        <v>750000</v>
      </c>
      <c r="K840" s="427">
        <v>724987.92</v>
      </c>
      <c r="L840" s="433">
        <v>1</v>
      </c>
    </row>
    <row r="841" spans="1:12" s="377" customFormat="1" ht="15.6" x14ac:dyDescent="0.3">
      <c r="A841" s="431" t="s">
        <v>454</v>
      </c>
      <c r="B841" s="426" t="s">
        <v>188</v>
      </c>
      <c r="C841" s="428">
        <v>93.041300000000007</v>
      </c>
      <c r="D841" s="428"/>
      <c r="E841" s="428" t="s">
        <v>191</v>
      </c>
      <c r="F841" s="428">
        <v>7.5</v>
      </c>
      <c r="G841" s="428">
        <v>7.5007625215948996</v>
      </c>
      <c r="H841" s="426" t="s">
        <v>189</v>
      </c>
      <c r="I841" s="427">
        <v>600000</v>
      </c>
      <c r="J841" s="427">
        <v>600000</v>
      </c>
      <c r="K841" s="427">
        <v>558247.72</v>
      </c>
      <c r="L841" s="433">
        <v>2</v>
      </c>
    </row>
    <row r="842" spans="1:12" s="377" customFormat="1" ht="15.6" x14ac:dyDescent="0.3">
      <c r="A842" s="431" t="s">
        <v>454</v>
      </c>
      <c r="B842" s="426" t="s">
        <v>188</v>
      </c>
      <c r="C842" s="428">
        <v>94.117599999999996</v>
      </c>
      <c r="D842" s="428"/>
      <c r="E842" s="428" t="s">
        <v>251</v>
      </c>
      <c r="F842" s="428">
        <v>7.5</v>
      </c>
      <c r="G842" s="428">
        <v>7.5461149828062997</v>
      </c>
      <c r="H842" s="426" t="s">
        <v>189</v>
      </c>
      <c r="I842" s="427">
        <v>1017849</v>
      </c>
      <c r="J842" s="427">
        <v>1017849</v>
      </c>
      <c r="K842" s="427">
        <v>957975.53</v>
      </c>
      <c r="L842" s="433">
        <v>2</v>
      </c>
    </row>
    <row r="843" spans="1:12" s="377" customFormat="1" ht="15.6" x14ac:dyDescent="0.3">
      <c r="A843" s="431" t="s">
        <v>791</v>
      </c>
      <c r="B843" s="426" t="s">
        <v>188</v>
      </c>
      <c r="C843" s="428">
        <v>98.111400000000003</v>
      </c>
      <c r="D843" s="428"/>
      <c r="E843" s="428" t="s">
        <v>401</v>
      </c>
      <c r="F843" s="428">
        <v>7</v>
      </c>
      <c r="G843" s="428">
        <v>7.1794957662921002</v>
      </c>
      <c r="H843" s="426" t="s">
        <v>189</v>
      </c>
      <c r="I843" s="427">
        <v>327000</v>
      </c>
      <c r="J843" s="427">
        <v>327000</v>
      </c>
      <c r="K843" s="427">
        <v>320824.14</v>
      </c>
      <c r="L843" s="433">
        <v>1</v>
      </c>
    </row>
    <row r="844" spans="1:12" s="377" customFormat="1" ht="15.6" x14ac:dyDescent="0.3">
      <c r="A844" s="431" t="s">
        <v>792</v>
      </c>
      <c r="B844" s="426" t="s">
        <v>188</v>
      </c>
      <c r="C844" s="428">
        <v>99.767200000000003</v>
      </c>
      <c r="D844" s="428"/>
      <c r="E844" s="428" t="s">
        <v>458</v>
      </c>
      <c r="F844" s="428">
        <v>6</v>
      </c>
      <c r="G844" s="428">
        <v>6.1762336000706002</v>
      </c>
      <c r="H844" s="426" t="s">
        <v>189</v>
      </c>
      <c r="I844" s="427">
        <v>50000</v>
      </c>
      <c r="J844" s="427">
        <v>50000</v>
      </c>
      <c r="K844" s="427">
        <v>49883.6</v>
      </c>
      <c r="L844" s="433">
        <v>1</v>
      </c>
    </row>
    <row r="845" spans="1:12" s="377" customFormat="1" ht="15.6" x14ac:dyDescent="0.3">
      <c r="A845" s="431" t="s">
        <v>218</v>
      </c>
      <c r="B845" s="426" t="s">
        <v>188</v>
      </c>
      <c r="C845" s="428">
        <v>95.477400000000003</v>
      </c>
      <c r="D845" s="428"/>
      <c r="E845" s="428" t="s">
        <v>191</v>
      </c>
      <c r="F845" s="428">
        <v>4.75</v>
      </c>
      <c r="G845" s="428">
        <v>4.7503085474434998</v>
      </c>
      <c r="H845" s="426" t="s">
        <v>189</v>
      </c>
      <c r="I845" s="427">
        <v>6037500</v>
      </c>
      <c r="J845" s="427">
        <v>6037500</v>
      </c>
      <c r="K845" s="427">
        <v>5764449.25</v>
      </c>
      <c r="L845" s="433">
        <v>4</v>
      </c>
    </row>
    <row r="846" spans="1:12" s="377" customFormat="1" ht="15.6" x14ac:dyDescent="0.3">
      <c r="A846" s="431" t="s">
        <v>218</v>
      </c>
      <c r="B846" s="426" t="s">
        <v>188</v>
      </c>
      <c r="C846" s="428">
        <v>97.896600000000007</v>
      </c>
      <c r="D846" s="428"/>
      <c r="E846" s="428" t="s">
        <v>200</v>
      </c>
      <c r="F846" s="428">
        <v>4.25</v>
      </c>
      <c r="G846" s="428">
        <v>4.2946475231918999</v>
      </c>
      <c r="H846" s="426" t="s">
        <v>189</v>
      </c>
      <c r="I846" s="427">
        <v>3000000</v>
      </c>
      <c r="J846" s="427">
        <v>3000000</v>
      </c>
      <c r="K846" s="427">
        <v>2936897.49</v>
      </c>
      <c r="L846" s="433">
        <v>2</v>
      </c>
    </row>
    <row r="847" spans="1:12" s="377" customFormat="1" ht="15.6" x14ac:dyDescent="0.3">
      <c r="A847" s="431" t="s">
        <v>218</v>
      </c>
      <c r="B847" s="426" t="s">
        <v>188</v>
      </c>
      <c r="C847" s="428">
        <v>97.907899999999998</v>
      </c>
      <c r="D847" s="428"/>
      <c r="E847" s="428" t="s">
        <v>197</v>
      </c>
      <c r="F847" s="428">
        <v>4.25</v>
      </c>
      <c r="G847" s="428">
        <v>4.2949018666507</v>
      </c>
      <c r="H847" s="426" t="s">
        <v>189</v>
      </c>
      <c r="I847" s="427">
        <v>450000</v>
      </c>
      <c r="J847" s="427">
        <v>450000</v>
      </c>
      <c r="K847" s="427">
        <v>440585.54</v>
      </c>
      <c r="L847" s="433">
        <v>1</v>
      </c>
    </row>
    <row r="848" spans="1:12" s="377" customFormat="1" ht="15.6" x14ac:dyDescent="0.3">
      <c r="A848" s="431" t="s">
        <v>218</v>
      </c>
      <c r="B848" s="426" t="s">
        <v>188</v>
      </c>
      <c r="C848" s="428">
        <v>97.919200000000004</v>
      </c>
      <c r="D848" s="428"/>
      <c r="E848" s="428" t="s">
        <v>204</v>
      </c>
      <c r="F848" s="428">
        <v>4.25</v>
      </c>
      <c r="G848" s="428">
        <v>4.2951562499999003</v>
      </c>
      <c r="H848" s="426" t="s">
        <v>189</v>
      </c>
      <c r="I848" s="427">
        <v>50000</v>
      </c>
      <c r="J848" s="427">
        <v>50000</v>
      </c>
      <c r="K848" s="427">
        <v>48959.61</v>
      </c>
      <c r="L848" s="433">
        <v>1</v>
      </c>
    </row>
    <row r="849" spans="1:12" s="377" customFormat="1" ht="15.6" x14ac:dyDescent="0.3">
      <c r="A849" s="431" t="s">
        <v>219</v>
      </c>
      <c r="B849" s="426" t="s">
        <v>188</v>
      </c>
      <c r="C849" s="428">
        <v>93.743899999999996</v>
      </c>
      <c r="D849" s="428"/>
      <c r="E849" s="428" t="s">
        <v>358</v>
      </c>
      <c r="F849" s="428">
        <v>7.75</v>
      </c>
      <c r="G849" s="428">
        <v>7.7909548730470997</v>
      </c>
      <c r="H849" s="426" t="s">
        <v>189</v>
      </c>
      <c r="I849" s="427">
        <v>10672</v>
      </c>
      <c r="J849" s="427">
        <v>10672</v>
      </c>
      <c r="K849" s="427">
        <v>10004.35</v>
      </c>
      <c r="L849" s="433">
        <v>1</v>
      </c>
    </row>
    <row r="850" spans="1:12" s="377" customFormat="1" ht="15.6" x14ac:dyDescent="0.3">
      <c r="A850" s="431" t="s">
        <v>219</v>
      </c>
      <c r="B850" s="426" t="s">
        <v>188</v>
      </c>
      <c r="C850" s="428">
        <v>96.327500000000001</v>
      </c>
      <c r="D850" s="428"/>
      <c r="E850" s="428" t="s">
        <v>622</v>
      </c>
      <c r="F850" s="428">
        <v>7.5</v>
      </c>
      <c r="G850" s="428">
        <v>7.6382241913562998</v>
      </c>
      <c r="H850" s="426" t="s">
        <v>189</v>
      </c>
      <c r="I850" s="427">
        <v>20700</v>
      </c>
      <c r="J850" s="427">
        <v>20700</v>
      </c>
      <c r="K850" s="427">
        <v>19939.8</v>
      </c>
      <c r="L850" s="433">
        <v>1</v>
      </c>
    </row>
    <row r="851" spans="1:12" s="377" customFormat="1" ht="15.6" x14ac:dyDescent="0.3">
      <c r="A851" s="431" t="s">
        <v>219</v>
      </c>
      <c r="B851" s="426" t="s">
        <v>188</v>
      </c>
      <c r="C851" s="428">
        <v>96.346800000000002</v>
      </c>
      <c r="D851" s="428"/>
      <c r="E851" s="428" t="s">
        <v>200</v>
      </c>
      <c r="F851" s="428">
        <v>7.5</v>
      </c>
      <c r="G851" s="428">
        <v>7.6390242401104</v>
      </c>
      <c r="H851" s="426" t="s">
        <v>189</v>
      </c>
      <c r="I851" s="427">
        <v>60830</v>
      </c>
      <c r="J851" s="427">
        <v>60830</v>
      </c>
      <c r="K851" s="427">
        <v>58607.79</v>
      </c>
      <c r="L851" s="433">
        <v>1</v>
      </c>
    </row>
    <row r="852" spans="1:12" s="377" customFormat="1" ht="15.6" x14ac:dyDescent="0.3">
      <c r="A852" s="431" t="s">
        <v>219</v>
      </c>
      <c r="B852" s="426" t="s">
        <v>188</v>
      </c>
      <c r="C852" s="428">
        <v>96.366200000000006</v>
      </c>
      <c r="D852" s="428"/>
      <c r="E852" s="428" t="s">
        <v>197</v>
      </c>
      <c r="F852" s="428">
        <v>7.5</v>
      </c>
      <c r="G852" s="428">
        <v>7.6398245096241997</v>
      </c>
      <c r="H852" s="426" t="s">
        <v>189</v>
      </c>
      <c r="I852" s="427">
        <v>395043</v>
      </c>
      <c r="J852" s="427">
        <v>395043</v>
      </c>
      <c r="K852" s="427">
        <v>380687.9</v>
      </c>
      <c r="L852" s="433">
        <v>6</v>
      </c>
    </row>
    <row r="853" spans="1:12" s="377" customFormat="1" ht="15.6" x14ac:dyDescent="0.3">
      <c r="A853" s="431" t="s">
        <v>219</v>
      </c>
      <c r="B853" s="426" t="s">
        <v>188</v>
      </c>
      <c r="C853" s="428">
        <v>96.385499999999993</v>
      </c>
      <c r="D853" s="428"/>
      <c r="E853" s="428" t="s">
        <v>204</v>
      </c>
      <c r="F853" s="428">
        <v>7.5</v>
      </c>
      <c r="G853" s="428">
        <v>7.640625</v>
      </c>
      <c r="H853" s="426" t="s">
        <v>189</v>
      </c>
      <c r="I853" s="427">
        <v>14870</v>
      </c>
      <c r="J853" s="427">
        <v>14870</v>
      </c>
      <c r="K853" s="427">
        <v>14332.53</v>
      </c>
      <c r="L853" s="433">
        <v>1</v>
      </c>
    </row>
    <row r="854" spans="1:12" s="377" customFormat="1" ht="15.6" x14ac:dyDescent="0.3">
      <c r="A854" s="431" t="s">
        <v>220</v>
      </c>
      <c r="B854" s="426" t="s">
        <v>188</v>
      </c>
      <c r="C854" s="428">
        <v>90.114900000000006</v>
      </c>
      <c r="D854" s="428"/>
      <c r="E854" s="428" t="s">
        <v>191</v>
      </c>
      <c r="F854" s="428">
        <v>11</v>
      </c>
      <c r="G854" s="428">
        <v>11.0016224280382</v>
      </c>
      <c r="H854" s="426" t="s">
        <v>189</v>
      </c>
      <c r="I854" s="427">
        <v>303700</v>
      </c>
      <c r="J854" s="427">
        <v>303700</v>
      </c>
      <c r="K854" s="427">
        <v>273678.95</v>
      </c>
      <c r="L854" s="433">
        <v>3</v>
      </c>
    </row>
    <row r="855" spans="1:12" s="377" customFormat="1" ht="15.6" x14ac:dyDescent="0.3">
      <c r="A855" s="431" t="s">
        <v>220</v>
      </c>
      <c r="B855" s="426" t="s">
        <v>188</v>
      </c>
      <c r="C855" s="428">
        <v>90.164599999999993</v>
      </c>
      <c r="D855" s="428"/>
      <c r="E855" s="428" t="s">
        <v>209</v>
      </c>
      <c r="F855" s="428">
        <v>11</v>
      </c>
      <c r="G855" s="428">
        <v>11.004869158530401</v>
      </c>
      <c r="H855" s="426" t="s">
        <v>189</v>
      </c>
      <c r="I855" s="427">
        <v>166212</v>
      </c>
      <c r="J855" s="427">
        <v>166212</v>
      </c>
      <c r="K855" s="427">
        <v>149864.29999999999</v>
      </c>
      <c r="L855" s="433">
        <v>1</v>
      </c>
    </row>
    <row r="856" spans="1:12" s="377" customFormat="1" ht="15.6" x14ac:dyDescent="0.3">
      <c r="A856" s="431" t="s">
        <v>220</v>
      </c>
      <c r="B856" s="426" t="s">
        <v>188</v>
      </c>
      <c r="C856" s="428">
        <v>90.189400000000006</v>
      </c>
      <c r="D856" s="428"/>
      <c r="E856" s="428" t="s">
        <v>226</v>
      </c>
      <c r="F856" s="428">
        <v>11</v>
      </c>
      <c r="G856" s="428">
        <v>11.0064934617871</v>
      </c>
      <c r="H856" s="426" t="s">
        <v>189</v>
      </c>
      <c r="I856" s="427">
        <v>63000</v>
      </c>
      <c r="J856" s="427">
        <v>63000</v>
      </c>
      <c r="K856" s="427">
        <v>56819.32</v>
      </c>
      <c r="L856" s="433">
        <v>1</v>
      </c>
    </row>
    <row r="857" spans="1:12" s="377" customFormat="1" ht="15.6" x14ac:dyDescent="0.3">
      <c r="A857" s="431" t="s">
        <v>220</v>
      </c>
      <c r="B857" s="426" t="s">
        <v>188</v>
      </c>
      <c r="C857" s="428">
        <v>90.382800000000003</v>
      </c>
      <c r="D857" s="428"/>
      <c r="E857" s="428" t="s">
        <v>208</v>
      </c>
      <c r="F857" s="428">
        <v>10.7</v>
      </c>
      <c r="G857" s="428">
        <v>10.703073705012301</v>
      </c>
      <c r="H857" s="426" t="s">
        <v>189</v>
      </c>
      <c r="I857" s="427">
        <v>165811</v>
      </c>
      <c r="J857" s="427">
        <v>165811</v>
      </c>
      <c r="K857" s="427">
        <v>149864.57999999999</v>
      </c>
      <c r="L857" s="433">
        <v>1</v>
      </c>
    </row>
    <row r="858" spans="1:12" s="377" customFormat="1" ht="15.6" x14ac:dyDescent="0.3">
      <c r="A858" s="431" t="s">
        <v>220</v>
      </c>
      <c r="B858" s="426" t="s">
        <v>188</v>
      </c>
      <c r="C858" s="428">
        <v>90.569500000000005</v>
      </c>
      <c r="D858" s="428"/>
      <c r="E858" s="428" t="s">
        <v>209</v>
      </c>
      <c r="F858" s="428">
        <v>10.5</v>
      </c>
      <c r="G858" s="428">
        <v>10.5044433673045</v>
      </c>
      <c r="H858" s="426" t="s">
        <v>189</v>
      </c>
      <c r="I858" s="427">
        <v>49600</v>
      </c>
      <c r="J858" s="427">
        <v>49600</v>
      </c>
      <c r="K858" s="427">
        <v>44922.45</v>
      </c>
      <c r="L858" s="433">
        <v>1</v>
      </c>
    </row>
    <row r="859" spans="1:12" s="377" customFormat="1" ht="15.6" x14ac:dyDescent="0.3">
      <c r="A859" s="431" t="s">
        <v>220</v>
      </c>
      <c r="B859" s="426" t="s">
        <v>188</v>
      </c>
      <c r="C859" s="428">
        <v>90.932100000000005</v>
      </c>
      <c r="D859" s="428"/>
      <c r="E859" s="428" t="s">
        <v>191</v>
      </c>
      <c r="F859" s="428">
        <v>10</v>
      </c>
      <c r="G859" s="428">
        <v>10.0013450136257</v>
      </c>
      <c r="H859" s="426" t="s">
        <v>189</v>
      </c>
      <c r="I859" s="427">
        <v>41000</v>
      </c>
      <c r="J859" s="427">
        <v>41000</v>
      </c>
      <c r="K859" s="427">
        <v>37282.14</v>
      </c>
      <c r="L859" s="433">
        <v>1</v>
      </c>
    </row>
    <row r="860" spans="1:12" s="377" customFormat="1" ht="15.6" x14ac:dyDescent="0.3">
      <c r="A860" s="431" t="s">
        <v>220</v>
      </c>
      <c r="B860" s="426" t="s">
        <v>188</v>
      </c>
      <c r="C860" s="428">
        <v>90.954999999999998</v>
      </c>
      <c r="D860" s="428"/>
      <c r="E860" s="428" t="s">
        <v>208</v>
      </c>
      <c r="F860" s="428">
        <v>10</v>
      </c>
      <c r="G860" s="428">
        <v>10.002690500363199</v>
      </c>
      <c r="H860" s="426" t="s">
        <v>189</v>
      </c>
      <c r="I860" s="427">
        <v>3514</v>
      </c>
      <c r="J860" s="427">
        <v>3514</v>
      </c>
      <c r="K860" s="427">
        <v>3196.16</v>
      </c>
      <c r="L860" s="433">
        <v>1</v>
      </c>
    </row>
    <row r="861" spans="1:12" s="377" customFormat="1" ht="15.6" x14ac:dyDescent="0.3">
      <c r="A861" s="431" t="s">
        <v>220</v>
      </c>
      <c r="B861" s="426" t="s">
        <v>188</v>
      </c>
      <c r="C861" s="428">
        <v>90.977999999999994</v>
      </c>
      <c r="D861" s="428"/>
      <c r="E861" s="428" t="s">
        <v>209</v>
      </c>
      <c r="F861" s="428">
        <v>10</v>
      </c>
      <c r="G861" s="428">
        <v>10.004036460490299</v>
      </c>
      <c r="H861" s="426" t="s">
        <v>189</v>
      </c>
      <c r="I861" s="427">
        <v>55500</v>
      </c>
      <c r="J861" s="427">
        <v>55500</v>
      </c>
      <c r="K861" s="427">
        <v>50492.79</v>
      </c>
      <c r="L861" s="433">
        <v>2</v>
      </c>
    </row>
    <row r="862" spans="1:12" s="377" customFormat="1" ht="15.6" x14ac:dyDescent="0.3">
      <c r="A862" s="431" t="s">
        <v>220</v>
      </c>
      <c r="B862" s="426" t="s">
        <v>188</v>
      </c>
      <c r="C862" s="428">
        <v>91.001000000000005</v>
      </c>
      <c r="D862" s="428"/>
      <c r="E862" s="428" t="s">
        <v>226</v>
      </c>
      <c r="F862" s="428">
        <v>10</v>
      </c>
      <c r="G862" s="428">
        <v>10.0053828942851</v>
      </c>
      <c r="H862" s="426" t="s">
        <v>189</v>
      </c>
      <c r="I862" s="427">
        <v>4615</v>
      </c>
      <c r="J862" s="427">
        <v>4615</v>
      </c>
      <c r="K862" s="427">
        <v>4199.7</v>
      </c>
      <c r="L862" s="433">
        <v>1</v>
      </c>
    </row>
    <row r="863" spans="1:12" s="377" customFormat="1" ht="15.6" x14ac:dyDescent="0.3">
      <c r="A863" s="431" t="s">
        <v>220</v>
      </c>
      <c r="B863" s="426" t="s">
        <v>188</v>
      </c>
      <c r="C863" s="428">
        <v>91.324200000000005</v>
      </c>
      <c r="D863" s="428"/>
      <c r="E863" s="428" t="s">
        <v>443</v>
      </c>
      <c r="F863" s="428">
        <v>10</v>
      </c>
      <c r="G863" s="428">
        <v>10.0242828587911</v>
      </c>
      <c r="H863" s="426" t="s">
        <v>189</v>
      </c>
      <c r="I863" s="427">
        <v>1068</v>
      </c>
      <c r="J863" s="427">
        <v>1068</v>
      </c>
      <c r="K863" s="427">
        <v>975.34</v>
      </c>
      <c r="L863" s="433">
        <v>1</v>
      </c>
    </row>
    <row r="864" spans="1:12" s="377" customFormat="1" ht="15.6" x14ac:dyDescent="0.3">
      <c r="A864" s="431" t="s">
        <v>220</v>
      </c>
      <c r="B864" s="426" t="s">
        <v>188</v>
      </c>
      <c r="C864" s="428">
        <v>93.965299999999999</v>
      </c>
      <c r="D864" s="428"/>
      <c r="E864" s="428" t="s">
        <v>193</v>
      </c>
      <c r="F864" s="428">
        <v>8.5</v>
      </c>
      <c r="G864" s="428">
        <v>8.5870600425343007</v>
      </c>
      <c r="H864" s="426" t="s">
        <v>189</v>
      </c>
      <c r="I864" s="427">
        <v>50000</v>
      </c>
      <c r="J864" s="427">
        <v>50000</v>
      </c>
      <c r="K864" s="427">
        <v>46982.67</v>
      </c>
      <c r="L864" s="433">
        <v>1</v>
      </c>
    </row>
    <row r="865" spans="1:12" s="377" customFormat="1" ht="15.6" x14ac:dyDescent="0.3">
      <c r="A865" s="431" t="s">
        <v>220</v>
      </c>
      <c r="B865" s="426" t="s">
        <v>188</v>
      </c>
      <c r="C865" s="428">
        <v>93.986199999999997</v>
      </c>
      <c r="D865" s="428"/>
      <c r="E865" s="428" t="s">
        <v>235</v>
      </c>
      <c r="F865" s="428">
        <v>8.5</v>
      </c>
      <c r="G865" s="428">
        <v>8.5880628401896004</v>
      </c>
      <c r="H865" s="426" t="s">
        <v>189</v>
      </c>
      <c r="I865" s="427">
        <v>52760</v>
      </c>
      <c r="J865" s="427">
        <v>52760</v>
      </c>
      <c r="K865" s="427">
        <v>49587.12</v>
      </c>
      <c r="L865" s="433">
        <v>2</v>
      </c>
    </row>
    <row r="866" spans="1:12" s="377" customFormat="1" ht="15.6" x14ac:dyDescent="0.3">
      <c r="A866" s="431" t="s">
        <v>220</v>
      </c>
      <c r="B866" s="426" t="s">
        <v>188</v>
      </c>
      <c r="C866" s="428">
        <v>94.007099999999994</v>
      </c>
      <c r="D866" s="428"/>
      <c r="E866" s="428" t="s">
        <v>636</v>
      </c>
      <c r="F866" s="428">
        <v>8.5</v>
      </c>
      <c r="G866" s="428">
        <v>8.5890659454009004</v>
      </c>
      <c r="H866" s="426" t="s">
        <v>189</v>
      </c>
      <c r="I866" s="427">
        <v>85630</v>
      </c>
      <c r="J866" s="427">
        <v>85630</v>
      </c>
      <c r="K866" s="427">
        <v>80498.23</v>
      </c>
      <c r="L866" s="433">
        <v>4</v>
      </c>
    </row>
    <row r="867" spans="1:12" s="377" customFormat="1" ht="15.6" x14ac:dyDescent="0.3">
      <c r="A867" s="431" t="s">
        <v>220</v>
      </c>
      <c r="B867" s="426" t="s">
        <v>188</v>
      </c>
      <c r="C867" s="428">
        <v>96.539599999999993</v>
      </c>
      <c r="D867" s="428"/>
      <c r="E867" s="428" t="s">
        <v>200</v>
      </c>
      <c r="F867" s="428">
        <v>7.09</v>
      </c>
      <c r="G867" s="428">
        <v>7.2142415750783</v>
      </c>
      <c r="H867" s="426" t="s">
        <v>189</v>
      </c>
      <c r="I867" s="427">
        <v>51000</v>
      </c>
      <c r="J867" s="427">
        <v>51000</v>
      </c>
      <c r="K867" s="427">
        <v>49235.22</v>
      </c>
      <c r="L867" s="433">
        <v>1</v>
      </c>
    </row>
    <row r="868" spans="1:12" s="377" customFormat="1" ht="15.6" x14ac:dyDescent="0.3">
      <c r="A868" s="431" t="s">
        <v>220</v>
      </c>
      <c r="B868" s="426" t="s">
        <v>188</v>
      </c>
      <c r="C868" s="428">
        <v>97.881900000000002</v>
      </c>
      <c r="D868" s="428"/>
      <c r="E868" s="428" t="s">
        <v>630</v>
      </c>
      <c r="F868" s="428">
        <v>10.25</v>
      </c>
      <c r="G868" s="428">
        <v>10.672671128413301</v>
      </c>
      <c r="H868" s="426" t="s">
        <v>189</v>
      </c>
      <c r="I868" s="427">
        <v>6501</v>
      </c>
      <c r="J868" s="427">
        <v>6501</v>
      </c>
      <c r="K868" s="427">
        <v>6363.31</v>
      </c>
      <c r="L868" s="433">
        <v>1</v>
      </c>
    </row>
    <row r="869" spans="1:12" s="377" customFormat="1" ht="15.6" x14ac:dyDescent="0.3">
      <c r="A869" s="431" t="s">
        <v>220</v>
      </c>
      <c r="B869" s="426" t="s">
        <v>188</v>
      </c>
      <c r="C869" s="428">
        <v>98.092600000000004</v>
      </c>
      <c r="D869" s="428"/>
      <c r="E869" s="428" t="s">
        <v>263</v>
      </c>
      <c r="F869" s="428">
        <v>10</v>
      </c>
      <c r="G869" s="428">
        <v>10.4110683562758</v>
      </c>
      <c r="H869" s="426" t="s">
        <v>189</v>
      </c>
      <c r="I869" s="427">
        <v>6948</v>
      </c>
      <c r="J869" s="427">
        <v>6948</v>
      </c>
      <c r="K869" s="427">
        <v>6815.48</v>
      </c>
      <c r="L869" s="433">
        <v>1</v>
      </c>
    </row>
    <row r="870" spans="1:12" s="377" customFormat="1" ht="15.6" x14ac:dyDescent="0.3">
      <c r="A870" s="431" t="s">
        <v>221</v>
      </c>
      <c r="B870" s="426" t="s">
        <v>188</v>
      </c>
      <c r="C870" s="428">
        <v>91.1387</v>
      </c>
      <c r="D870" s="428"/>
      <c r="E870" s="428" t="s">
        <v>191</v>
      </c>
      <c r="F870" s="428">
        <v>9.75</v>
      </c>
      <c r="G870" s="428">
        <v>9.7512795988904006</v>
      </c>
      <c r="H870" s="426" t="s">
        <v>189</v>
      </c>
      <c r="I870" s="427">
        <v>207202</v>
      </c>
      <c r="J870" s="427">
        <v>207202</v>
      </c>
      <c r="K870" s="427">
        <v>188841.14</v>
      </c>
      <c r="L870" s="433">
        <v>3</v>
      </c>
    </row>
    <row r="871" spans="1:12" s="377" customFormat="1" ht="15.6" x14ac:dyDescent="0.3">
      <c r="A871" s="431" t="s">
        <v>221</v>
      </c>
      <c r="B871" s="426" t="s">
        <v>188</v>
      </c>
      <c r="C871" s="428">
        <v>91.161199999999994</v>
      </c>
      <c r="D871" s="428"/>
      <c r="E871" s="428" t="s">
        <v>208</v>
      </c>
      <c r="F871" s="428">
        <v>9.75</v>
      </c>
      <c r="G871" s="428">
        <v>9.7525596371747998</v>
      </c>
      <c r="H871" s="426" t="s">
        <v>189</v>
      </c>
      <c r="I871" s="427">
        <v>113442</v>
      </c>
      <c r="J871" s="427">
        <v>113442</v>
      </c>
      <c r="K871" s="427">
        <v>103415.03999999999</v>
      </c>
      <c r="L871" s="433">
        <v>3</v>
      </c>
    </row>
    <row r="872" spans="1:12" s="377" customFormat="1" ht="15.6" x14ac:dyDescent="0.3">
      <c r="A872" s="431" t="s">
        <v>221</v>
      </c>
      <c r="B872" s="426" t="s">
        <v>188</v>
      </c>
      <c r="C872" s="428">
        <v>93.302899999999994</v>
      </c>
      <c r="D872" s="428"/>
      <c r="E872" s="428" t="s">
        <v>193</v>
      </c>
      <c r="F872" s="428">
        <v>9.5</v>
      </c>
      <c r="G872" s="428">
        <v>9.6085719709911999</v>
      </c>
      <c r="H872" s="426" t="s">
        <v>189</v>
      </c>
      <c r="I872" s="427">
        <v>40000</v>
      </c>
      <c r="J872" s="427">
        <v>40000</v>
      </c>
      <c r="K872" s="427">
        <v>37321.17</v>
      </c>
      <c r="L872" s="433">
        <v>1</v>
      </c>
    </row>
    <row r="873" spans="1:12" s="377" customFormat="1" ht="15.6" x14ac:dyDescent="0.3">
      <c r="A873" s="431" t="s">
        <v>221</v>
      </c>
      <c r="B873" s="426" t="s">
        <v>188</v>
      </c>
      <c r="C873" s="428">
        <v>93.3489</v>
      </c>
      <c r="D873" s="428"/>
      <c r="E873" s="428" t="s">
        <v>636</v>
      </c>
      <c r="F873" s="428">
        <v>9.5</v>
      </c>
      <c r="G873" s="428">
        <v>9.6110773985504991</v>
      </c>
      <c r="H873" s="426" t="s">
        <v>189</v>
      </c>
      <c r="I873" s="427">
        <v>135876</v>
      </c>
      <c r="J873" s="427">
        <v>135876</v>
      </c>
      <c r="K873" s="427">
        <v>126838.74</v>
      </c>
      <c r="L873" s="433">
        <v>2</v>
      </c>
    </row>
    <row r="874" spans="1:12" s="377" customFormat="1" ht="15.6" x14ac:dyDescent="0.3">
      <c r="A874" s="431" t="s">
        <v>221</v>
      </c>
      <c r="B874" s="426" t="s">
        <v>188</v>
      </c>
      <c r="C874" s="428">
        <v>95.555999999999997</v>
      </c>
      <c r="D874" s="428"/>
      <c r="E874" s="428" t="s">
        <v>197</v>
      </c>
      <c r="F874" s="428">
        <v>9.25</v>
      </c>
      <c r="G874" s="428">
        <v>9.4626818646627004</v>
      </c>
      <c r="H874" s="426" t="s">
        <v>189</v>
      </c>
      <c r="I874" s="427">
        <v>216782</v>
      </c>
      <c r="J874" s="427">
        <v>216782</v>
      </c>
      <c r="K874" s="427">
        <v>207148.17</v>
      </c>
      <c r="L874" s="433">
        <v>2</v>
      </c>
    </row>
    <row r="875" spans="1:12" s="377" customFormat="1" ht="15.6" x14ac:dyDescent="0.3">
      <c r="A875" s="431" t="s">
        <v>221</v>
      </c>
      <c r="B875" s="426" t="s">
        <v>188</v>
      </c>
      <c r="C875" s="428">
        <v>95.579499999999996</v>
      </c>
      <c r="D875" s="428"/>
      <c r="E875" s="428" t="s">
        <v>204</v>
      </c>
      <c r="F875" s="428">
        <v>9.25</v>
      </c>
      <c r="G875" s="428">
        <v>9.4639062499998996</v>
      </c>
      <c r="H875" s="426" t="s">
        <v>189</v>
      </c>
      <c r="I875" s="427">
        <v>75670</v>
      </c>
      <c r="J875" s="427">
        <v>75670</v>
      </c>
      <c r="K875" s="427">
        <v>72324.97</v>
      </c>
      <c r="L875" s="433">
        <v>2</v>
      </c>
    </row>
    <row r="876" spans="1:12" s="377" customFormat="1" ht="15.6" x14ac:dyDescent="0.3">
      <c r="A876" s="431" t="s">
        <v>221</v>
      </c>
      <c r="B876" s="426" t="s">
        <v>188</v>
      </c>
      <c r="C876" s="428">
        <v>95.613399999999999</v>
      </c>
      <c r="D876" s="428"/>
      <c r="E876" s="428" t="s">
        <v>197</v>
      </c>
      <c r="F876" s="428">
        <v>9.125</v>
      </c>
      <c r="G876" s="428">
        <v>9.3319730133642995</v>
      </c>
      <c r="H876" s="426" t="s">
        <v>189</v>
      </c>
      <c r="I876" s="427">
        <v>15000</v>
      </c>
      <c r="J876" s="427">
        <v>15000</v>
      </c>
      <c r="K876" s="427">
        <v>14342.01</v>
      </c>
      <c r="L876" s="433">
        <v>1</v>
      </c>
    </row>
    <row r="877" spans="1:12" s="377" customFormat="1" ht="15.6" x14ac:dyDescent="0.3">
      <c r="A877" s="431" t="s">
        <v>793</v>
      </c>
      <c r="B877" s="426" t="s">
        <v>188</v>
      </c>
      <c r="C877" s="428">
        <v>98.421199999999999</v>
      </c>
      <c r="D877" s="428"/>
      <c r="E877" s="428" t="s">
        <v>324</v>
      </c>
      <c r="F877" s="428">
        <v>3.75</v>
      </c>
      <c r="G877" s="428">
        <v>3.7903068284567998</v>
      </c>
      <c r="H877" s="426" t="s">
        <v>189</v>
      </c>
      <c r="I877" s="427">
        <v>2390000</v>
      </c>
      <c r="J877" s="427">
        <v>2390000</v>
      </c>
      <c r="K877" s="427">
        <v>2352265.7400000002</v>
      </c>
      <c r="L877" s="433">
        <v>1</v>
      </c>
    </row>
    <row r="878" spans="1:12" s="377" customFormat="1" ht="15.6" x14ac:dyDescent="0.3">
      <c r="A878" s="431" t="s">
        <v>227</v>
      </c>
      <c r="B878" s="426" t="s">
        <v>188</v>
      </c>
      <c r="C878" s="428">
        <v>92.688000000000002</v>
      </c>
      <c r="D878" s="428"/>
      <c r="E878" s="428" t="s">
        <v>794</v>
      </c>
      <c r="F878" s="428">
        <v>8</v>
      </c>
      <c r="G878" s="428">
        <v>8.0043335290758009</v>
      </c>
      <c r="H878" s="426" t="s">
        <v>189</v>
      </c>
      <c r="I878" s="427">
        <v>6582</v>
      </c>
      <c r="J878" s="427">
        <v>6582</v>
      </c>
      <c r="K878" s="427">
        <v>6100.72</v>
      </c>
      <c r="L878" s="433">
        <v>1</v>
      </c>
    </row>
    <row r="879" spans="1:12" s="377" customFormat="1" ht="15.6" x14ac:dyDescent="0.3">
      <c r="A879" s="431" t="s">
        <v>227</v>
      </c>
      <c r="B879" s="426" t="s">
        <v>188</v>
      </c>
      <c r="C879" s="428">
        <v>92.821799999999996</v>
      </c>
      <c r="D879" s="428"/>
      <c r="E879" s="428" t="s">
        <v>795</v>
      </c>
      <c r="F879" s="428">
        <v>8</v>
      </c>
      <c r="G879" s="428">
        <v>8.0104108331881001</v>
      </c>
      <c r="H879" s="426" t="s">
        <v>189</v>
      </c>
      <c r="I879" s="427">
        <v>200000</v>
      </c>
      <c r="J879" s="427">
        <v>200000</v>
      </c>
      <c r="K879" s="427">
        <v>185643.56</v>
      </c>
      <c r="L879" s="433">
        <v>1</v>
      </c>
    </row>
    <row r="880" spans="1:12" s="377" customFormat="1" ht="15.6" x14ac:dyDescent="0.3">
      <c r="A880" s="431" t="s">
        <v>227</v>
      </c>
      <c r="B880" s="426" t="s">
        <v>188</v>
      </c>
      <c r="C880" s="428">
        <v>92.898399999999995</v>
      </c>
      <c r="D880" s="428"/>
      <c r="E880" s="428" t="s">
        <v>303</v>
      </c>
      <c r="F880" s="428">
        <v>8</v>
      </c>
      <c r="G880" s="428">
        <v>8.0138890206444007</v>
      </c>
      <c r="H880" s="426" t="s">
        <v>189</v>
      </c>
      <c r="I880" s="427">
        <v>1033000</v>
      </c>
      <c r="J880" s="427">
        <v>1033000</v>
      </c>
      <c r="K880" s="427">
        <v>959640.79</v>
      </c>
      <c r="L880" s="433">
        <v>1</v>
      </c>
    </row>
    <row r="881" spans="1:12" s="377" customFormat="1" ht="15.6" x14ac:dyDescent="0.3">
      <c r="A881" s="431" t="s">
        <v>227</v>
      </c>
      <c r="B881" s="426" t="s">
        <v>188</v>
      </c>
      <c r="C881" s="428">
        <v>92.975200000000001</v>
      </c>
      <c r="D881" s="428"/>
      <c r="E881" s="428" t="s">
        <v>796</v>
      </c>
      <c r="F881" s="428">
        <v>8</v>
      </c>
      <c r="G881" s="428">
        <v>8.0173711755398998</v>
      </c>
      <c r="H881" s="426" t="s">
        <v>189</v>
      </c>
      <c r="I881" s="427">
        <v>824000</v>
      </c>
      <c r="J881" s="427">
        <v>824000</v>
      </c>
      <c r="K881" s="427">
        <v>766115.7</v>
      </c>
      <c r="L881" s="433">
        <v>1</v>
      </c>
    </row>
    <row r="882" spans="1:12" s="377" customFormat="1" ht="15.6" x14ac:dyDescent="0.3">
      <c r="A882" s="431" t="s">
        <v>227</v>
      </c>
      <c r="B882" s="426" t="s">
        <v>188</v>
      </c>
      <c r="C882" s="428">
        <v>96.385499999999993</v>
      </c>
      <c r="D882" s="428"/>
      <c r="E882" s="428" t="s">
        <v>204</v>
      </c>
      <c r="F882" s="428">
        <v>7.5</v>
      </c>
      <c r="G882" s="428">
        <v>7.640625</v>
      </c>
      <c r="H882" s="426" t="s">
        <v>189</v>
      </c>
      <c r="I882" s="427">
        <v>98740</v>
      </c>
      <c r="J882" s="427">
        <v>98740</v>
      </c>
      <c r="K882" s="427">
        <v>95171.09</v>
      </c>
      <c r="L882" s="433">
        <v>4</v>
      </c>
    </row>
    <row r="883" spans="1:12" s="377" customFormat="1" ht="15.6" x14ac:dyDescent="0.3">
      <c r="A883" s="431" t="s">
        <v>227</v>
      </c>
      <c r="B883" s="426" t="s">
        <v>188</v>
      </c>
      <c r="C883" s="428">
        <v>96.969700000000003</v>
      </c>
      <c r="D883" s="428"/>
      <c r="E883" s="428" t="s">
        <v>325</v>
      </c>
      <c r="F883" s="428">
        <v>7.5</v>
      </c>
      <c r="G883" s="428">
        <v>7.6647429210205997</v>
      </c>
      <c r="H883" s="426" t="s">
        <v>189</v>
      </c>
      <c r="I883" s="427">
        <v>472975</v>
      </c>
      <c r="J883" s="427">
        <v>472975</v>
      </c>
      <c r="K883" s="427">
        <v>458642.42</v>
      </c>
      <c r="L883" s="433">
        <v>1</v>
      </c>
    </row>
    <row r="884" spans="1:12" s="377" customFormat="1" ht="15.6" x14ac:dyDescent="0.3">
      <c r="A884" s="431" t="s">
        <v>227</v>
      </c>
      <c r="B884" s="426" t="s">
        <v>188</v>
      </c>
      <c r="C884" s="428">
        <v>97.028499999999994</v>
      </c>
      <c r="D884" s="428"/>
      <c r="E884" s="428" t="s">
        <v>604</v>
      </c>
      <c r="F884" s="428">
        <v>7.5</v>
      </c>
      <c r="G884" s="428">
        <v>7.6671657578670001</v>
      </c>
      <c r="H884" s="426" t="s">
        <v>189</v>
      </c>
      <c r="I884" s="427">
        <v>25770</v>
      </c>
      <c r="J884" s="427">
        <v>25770</v>
      </c>
      <c r="K884" s="427">
        <v>25004.240000000002</v>
      </c>
      <c r="L884" s="433">
        <v>2</v>
      </c>
    </row>
    <row r="885" spans="1:12" s="377" customFormat="1" ht="15.6" x14ac:dyDescent="0.3">
      <c r="A885" s="431" t="s">
        <v>227</v>
      </c>
      <c r="B885" s="426" t="s">
        <v>188</v>
      </c>
      <c r="C885" s="428">
        <v>97.185699999999997</v>
      </c>
      <c r="D885" s="428"/>
      <c r="E885" s="428" t="s">
        <v>427</v>
      </c>
      <c r="F885" s="428">
        <v>7.5</v>
      </c>
      <c r="G885" s="428">
        <v>7.6736365361673</v>
      </c>
      <c r="H885" s="426" t="s">
        <v>189</v>
      </c>
      <c r="I885" s="427">
        <v>30645</v>
      </c>
      <c r="J885" s="427">
        <v>30645</v>
      </c>
      <c r="K885" s="427">
        <v>29782.55</v>
      </c>
      <c r="L885" s="433">
        <v>1</v>
      </c>
    </row>
    <row r="886" spans="1:12" s="377" customFormat="1" ht="15.6" x14ac:dyDescent="0.3">
      <c r="A886" s="431" t="s">
        <v>227</v>
      </c>
      <c r="B886" s="426" t="s">
        <v>188</v>
      </c>
      <c r="C886" s="428">
        <v>97.257900000000006</v>
      </c>
      <c r="D886" s="428"/>
      <c r="E886" s="428" t="s">
        <v>402</v>
      </c>
      <c r="F886" s="428">
        <v>7</v>
      </c>
      <c r="G886" s="428">
        <v>7.1469809013376002</v>
      </c>
      <c r="H886" s="426" t="s">
        <v>189</v>
      </c>
      <c r="I886" s="427">
        <v>5000</v>
      </c>
      <c r="J886" s="427">
        <v>5000</v>
      </c>
      <c r="K886" s="427">
        <v>4862.8900000000003</v>
      </c>
      <c r="L886" s="433">
        <v>1</v>
      </c>
    </row>
    <row r="887" spans="1:12" s="377" customFormat="1" ht="15.6" x14ac:dyDescent="0.3">
      <c r="A887" s="431" t="s">
        <v>227</v>
      </c>
      <c r="B887" s="426" t="s">
        <v>188</v>
      </c>
      <c r="C887" s="428">
        <v>98.142099999999999</v>
      </c>
      <c r="D887" s="428"/>
      <c r="E887" s="428" t="s">
        <v>462</v>
      </c>
      <c r="F887" s="428">
        <v>7.25</v>
      </c>
      <c r="G887" s="428">
        <v>7.4464402020896001</v>
      </c>
      <c r="H887" s="426" t="s">
        <v>189</v>
      </c>
      <c r="I887" s="427">
        <v>609208</v>
      </c>
      <c r="J887" s="427">
        <v>609208</v>
      </c>
      <c r="K887" s="427">
        <v>597889.62</v>
      </c>
      <c r="L887" s="433">
        <v>3</v>
      </c>
    </row>
    <row r="888" spans="1:12" s="377" customFormat="1" ht="15.6" x14ac:dyDescent="0.3">
      <c r="A888" s="431" t="s">
        <v>227</v>
      </c>
      <c r="B888" s="426" t="s">
        <v>188</v>
      </c>
      <c r="C888" s="428">
        <v>98.219800000000006</v>
      </c>
      <c r="D888" s="428"/>
      <c r="E888" s="428" t="s">
        <v>210</v>
      </c>
      <c r="F888" s="428">
        <v>7.25</v>
      </c>
      <c r="G888" s="428">
        <v>7.4495019055327996</v>
      </c>
      <c r="H888" s="426" t="s">
        <v>189</v>
      </c>
      <c r="I888" s="427">
        <v>25000</v>
      </c>
      <c r="J888" s="427">
        <v>25000</v>
      </c>
      <c r="K888" s="427">
        <v>24554.94</v>
      </c>
      <c r="L888" s="433">
        <v>1</v>
      </c>
    </row>
    <row r="889" spans="1:12" s="377" customFormat="1" ht="15.6" x14ac:dyDescent="0.3">
      <c r="A889" s="431" t="s">
        <v>227</v>
      </c>
      <c r="B889" s="426" t="s">
        <v>188</v>
      </c>
      <c r="C889" s="428">
        <v>99.3172</v>
      </c>
      <c r="D889" s="428"/>
      <c r="E889" s="428" t="s">
        <v>453</v>
      </c>
      <c r="F889" s="428">
        <v>7.5</v>
      </c>
      <c r="G889" s="428">
        <v>7.7607561510267997</v>
      </c>
      <c r="H889" s="426" t="s">
        <v>189</v>
      </c>
      <c r="I889" s="427">
        <v>50000</v>
      </c>
      <c r="J889" s="427">
        <v>50000</v>
      </c>
      <c r="K889" s="427">
        <v>49658.6</v>
      </c>
      <c r="L889" s="433">
        <v>1</v>
      </c>
    </row>
    <row r="890" spans="1:12" s="377" customFormat="1" ht="15.6" x14ac:dyDescent="0.3">
      <c r="A890" s="431" t="s">
        <v>253</v>
      </c>
      <c r="B890" s="426" t="s">
        <v>188</v>
      </c>
      <c r="C890" s="428">
        <v>94.173000000000002</v>
      </c>
      <c r="D890" s="428"/>
      <c r="E890" s="428" t="s">
        <v>636</v>
      </c>
      <c r="F890" s="428">
        <v>8.25</v>
      </c>
      <c r="G890" s="428">
        <v>8.3339375011934003</v>
      </c>
      <c r="H890" s="426" t="s">
        <v>189</v>
      </c>
      <c r="I890" s="427">
        <v>38000</v>
      </c>
      <c r="J890" s="427">
        <v>38000</v>
      </c>
      <c r="K890" s="427">
        <v>35785.760000000002</v>
      </c>
      <c r="L890" s="433">
        <v>1</v>
      </c>
    </row>
    <row r="891" spans="1:12" s="377" customFormat="1" ht="15.6" x14ac:dyDescent="0.3">
      <c r="A891" s="431" t="s">
        <v>253</v>
      </c>
      <c r="B891" s="426" t="s">
        <v>188</v>
      </c>
      <c r="C891" s="428">
        <v>97.450100000000006</v>
      </c>
      <c r="D891" s="428"/>
      <c r="E891" s="428" t="s">
        <v>225</v>
      </c>
      <c r="F891" s="428">
        <v>7.85</v>
      </c>
      <c r="G891" s="428">
        <v>8.0571999504629002</v>
      </c>
      <c r="H891" s="426" t="s">
        <v>189</v>
      </c>
      <c r="I891" s="427">
        <v>395000</v>
      </c>
      <c r="J891" s="427">
        <v>395000</v>
      </c>
      <c r="K891" s="427">
        <v>384927.72</v>
      </c>
      <c r="L891" s="433">
        <v>2</v>
      </c>
    </row>
    <row r="892" spans="1:12" s="377" customFormat="1" ht="15.6" x14ac:dyDescent="0.3">
      <c r="A892" s="431" t="s">
        <v>253</v>
      </c>
      <c r="B892" s="426" t="s">
        <v>188</v>
      </c>
      <c r="C892" s="428">
        <v>97.470799999999997</v>
      </c>
      <c r="D892" s="428"/>
      <c r="E892" s="428" t="s">
        <v>271</v>
      </c>
      <c r="F892" s="428">
        <v>7.85</v>
      </c>
      <c r="G892" s="428">
        <v>8.0580935659213999</v>
      </c>
      <c r="H892" s="426" t="s">
        <v>189</v>
      </c>
      <c r="I892" s="427">
        <v>105000</v>
      </c>
      <c r="J892" s="427">
        <v>105000</v>
      </c>
      <c r="K892" s="427">
        <v>102344.31</v>
      </c>
      <c r="L892" s="433">
        <v>1</v>
      </c>
    </row>
    <row r="893" spans="1:12" s="377" customFormat="1" ht="15.6" x14ac:dyDescent="0.3">
      <c r="A893" s="431" t="s">
        <v>253</v>
      </c>
      <c r="B893" s="426" t="s">
        <v>188</v>
      </c>
      <c r="C893" s="428">
        <v>98.078599999999994</v>
      </c>
      <c r="D893" s="428"/>
      <c r="E893" s="428" t="s">
        <v>199</v>
      </c>
      <c r="F893" s="428">
        <v>7.75</v>
      </c>
      <c r="G893" s="428">
        <v>7.9772798888066001</v>
      </c>
      <c r="H893" s="426" t="s">
        <v>189</v>
      </c>
      <c r="I893" s="427">
        <v>100000</v>
      </c>
      <c r="J893" s="427">
        <v>100000</v>
      </c>
      <c r="K893" s="427">
        <v>98078.61</v>
      </c>
      <c r="L893" s="433">
        <v>1</v>
      </c>
    </row>
    <row r="894" spans="1:12" s="377" customFormat="1" ht="15.6" x14ac:dyDescent="0.3">
      <c r="A894" s="431" t="s">
        <v>222</v>
      </c>
      <c r="B894" s="426" t="s">
        <v>188</v>
      </c>
      <c r="C894" s="428">
        <v>91.568100000000001</v>
      </c>
      <c r="D894" s="428"/>
      <c r="E894" s="428" t="s">
        <v>796</v>
      </c>
      <c r="F894" s="428">
        <v>9.75</v>
      </c>
      <c r="G894" s="428">
        <v>9.7756757508786993</v>
      </c>
      <c r="H894" s="426" t="s">
        <v>189</v>
      </c>
      <c r="I894" s="427">
        <v>500000</v>
      </c>
      <c r="J894" s="427">
        <v>500000</v>
      </c>
      <c r="K894" s="427">
        <v>457840.52</v>
      </c>
      <c r="L894" s="433">
        <v>1</v>
      </c>
    </row>
    <row r="895" spans="1:12" s="377" customFormat="1" ht="15.6" x14ac:dyDescent="0.3">
      <c r="A895" s="431" t="s">
        <v>222</v>
      </c>
      <c r="B895" s="426" t="s">
        <v>188</v>
      </c>
      <c r="C895" s="428">
        <v>92.047499999999999</v>
      </c>
      <c r="D895" s="428"/>
      <c r="E895" s="428" t="s">
        <v>247</v>
      </c>
      <c r="F895" s="428">
        <v>9.75</v>
      </c>
      <c r="G895" s="428">
        <v>9.8028265642908003</v>
      </c>
      <c r="H895" s="426" t="s">
        <v>189</v>
      </c>
      <c r="I895" s="427">
        <v>500000</v>
      </c>
      <c r="J895" s="427">
        <v>500000</v>
      </c>
      <c r="K895" s="427">
        <v>460237.41</v>
      </c>
      <c r="L895" s="433">
        <v>1</v>
      </c>
    </row>
    <row r="896" spans="1:12" s="377" customFormat="1" ht="15.6" x14ac:dyDescent="0.3">
      <c r="A896" s="431" t="s">
        <v>222</v>
      </c>
      <c r="B896" s="426" t="s">
        <v>188</v>
      </c>
      <c r="C896" s="428">
        <v>92.393000000000001</v>
      </c>
      <c r="D896" s="428"/>
      <c r="E896" s="428" t="s">
        <v>438</v>
      </c>
      <c r="F896" s="428">
        <v>9.75</v>
      </c>
      <c r="G896" s="428">
        <v>9.8223412647824002</v>
      </c>
      <c r="H896" s="426" t="s">
        <v>189</v>
      </c>
      <c r="I896" s="427">
        <v>111567</v>
      </c>
      <c r="J896" s="427">
        <v>111567</v>
      </c>
      <c r="K896" s="427">
        <v>103080.07</v>
      </c>
      <c r="L896" s="433">
        <v>2</v>
      </c>
    </row>
    <row r="897" spans="1:12" s="377" customFormat="1" ht="15.6" x14ac:dyDescent="0.3">
      <c r="A897" s="431" t="s">
        <v>222</v>
      </c>
      <c r="B897" s="426" t="s">
        <v>188</v>
      </c>
      <c r="C897" s="428">
        <v>92.601500000000001</v>
      </c>
      <c r="D897" s="428"/>
      <c r="E897" s="428" t="s">
        <v>797</v>
      </c>
      <c r="F897" s="428">
        <v>9.75</v>
      </c>
      <c r="G897" s="428">
        <v>9.8340990131015005</v>
      </c>
      <c r="H897" s="426" t="s">
        <v>189</v>
      </c>
      <c r="I897" s="427">
        <v>500000</v>
      </c>
      <c r="J897" s="427">
        <v>500000</v>
      </c>
      <c r="K897" s="427">
        <v>463007.62</v>
      </c>
      <c r="L897" s="433">
        <v>1</v>
      </c>
    </row>
    <row r="898" spans="1:12" s="377" customFormat="1" ht="15.6" x14ac:dyDescent="0.3">
      <c r="A898" s="431" t="s">
        <v>222</v>
      </c>
      <c r="B898" s="426" t="s">
        <v>188</v>
      </c>
      <c r="C898" s="428">
        <v>92.9512</v>
      </c>
      <c r="D898" s="428"/>
      <c r="E898" s="428" t="s">
        <v>467</v>
      </c>
      <c r="F898" s="428">
        <v>9.75</v>
      </c>
      <c r="G898" s="428">
        <v>9.8537774256942008</v>
      </c>
      <c r="H898" s="426" t="s">
        <v>189</v>
      </c>
      <c r="I898" s="427">
        <v>500000</v>
      </c>
      <c r="J898" s="427">
        <v>500000</v>
      </c>
      <c r="K898" s="427">
        <v>464756</v>
      </c>
      <c r="L898" s="433">
        <v>1</v>
      </c>
    </row>
    <row r="899" spans="1:12" s="377" customFormat="1" ht="15.6" x14ac:dyDescent="0.3">
      <c r="A899" s="431" t="s">
        <v>222</v>
      </c>
      <c r="B899" s="426" t="s">
        <v>188</v>
      </c>
      <c r="C899" s="428">
        <v>94.458399999999997</v>
      </c>
      <c r="D899" s="428"/>
      <c r="E899" s="428" t="s">
        <v>357</v>
      </c>
      <c r="F899" s="428">
        <v>9.6</v>
      </c>
      <c r="G899" s="428">
        <v>9.7779504907216008</v>
      </c>
      <c r="H899" s="426" t="s">
        <v>189</v>
      </c>
      <c r="I899" s="427">
        <v>206740</v>
      </c>
      <c r="J899" s="427">
        <v>206740</v>
      </c>
      <c r="K899" s="427">
        <v>195283.38</v>
      </c>
      <c r="L899" s="433">
        <v>1</v>
      </c>
    </row>
    <row r="900" spans="1:12" s="377" customFormat="1" ht="15.6" x14ac:dyDescent="0.3">
      <c r="A900" s="431" t="s">
        <v>222</v>
      </c>
      <c r="B900" s="426" t="s">
        <v>188</v>
      </c>
      <c r="C900" s="428">
        <v>94.697000000000003</v>
      </c>
      <c r="D900" s="428"/>
      <c r="E900" s="428" t="s">
        <v>202</v>
      </c>
      <c r="F900" s="428">
        <v>9.6</v>
      </c>
      <c r="G900" s="428">
        <v>9.7909939741327001</v>
      </c>
      <c r="H900" s="426" t="s">
        <v>189</v>
      </c>
      <c r="I900" s="427">
        <v>168140</v>
      </c>
      <c r="J900" s="427">
        <v>168140</v>
      </c>
      <c r="K900" s="427">
        <v>159223.48000000001</v>
      </c>
      <c r="L900" s="433">
        <v>1</v>
      </c>
    </row>
    <row r="901" spans="1:12" s="377" customFormat="1" ht="15.6" x14ac:dyDescent="0.3">
      <c r="A901" s="431" t="s">
        <v>222</v>
      </c>
      <c r="B901" s="426" t="s">
        <v>188</v>
      </c>
      <c r="C901" s="428">
        <v>94.768799999999999</v>
      </c>
      <c r="D901" s="428"/>
      <c r="E901" s="428" t="s">
        <v>635</v>
      </c>
      <c r="F901" s="428">
        <v>9.6</v>
      </c>
      <c r="G901" s="428">
        <v>9.7949159281477005</v>
      </c>
      <c r="H901" s="426" t="s">
        <v>189</v>
      </c>
      <c r="I901" s="427">
        <v>7650</v>
      </c>
      <c r="J901" s="427">
        <v>7650</v>
      </c>
      <c r="K901" s="427">
        <v>7249.81</v>
      </c>
      <c r="L901" s="433">
        <v>1</v>
      </c>
    </row>
    <row r="902" spans="1:12" s="377" customFormat="1" ht="15.6" x14ac:dyDescent="0.3">
      <c r="A902" s="431" t="s">
        <v>222</v>
      </c>
      <c r="B902" s="426" t="s">
        <v>188</v>
      </c>
      <c r="C902" s="428">
        <v>94.912700000000001</v>
      </c>
      <c r="D902" s="428"/>
      <c r="E902" s="428" t="s">
        <v>634</v>
      </c>
      <c r="F902" s="428">
        <v>9.6</v>
      </c>
      <c r="G902" s="428">
        <v>9.8027722175104</v>
      </c>
      <c r="H902" s="426" t="s">
        <v>189</v>
      </c>
      <c r="I902" s="427">
        <v>9399</v>
      </c>
      <c r="J902" s="427">
        <v>9399</v>
      </c>
      <c r="K902" s="427">
        <v>8920.84</v>
      </c>
      <c r="L902" s="433">
        <v>1</v>
      </c>
    </row>
    <row r="903" spans="1:12" s="377" customFormat="1" ht="15.6" x14ac:dyDescent="0.3">
      <c r="A903" s="431" t="s">
        <v>222</v>
      </c>
      <c r="B903" s="426" t="s">
        <v>188</v>
      </c>
      <c r="C903" s="428">
        <v>95.057000000000002</v>
      </c>
      <c r="D903" s="428"/>
      <c r="E903" s="428" t="s">
        <v>361</v>
      </c>
      <c r="F903" s="428">
        <v>9.6</v>
      </c>
      <c r="G903" s="428">
        <v>9.8106450637826992</v>
      </c>
      <c r="H903" s="426" t="s">
        <v>189</v>
      </c>
      <c r="I903" s="427">
        <v>21002</v>
      </c>
      <c r="J903" s="427">
        <v>21002</v>
      </c>
      <c r="K903" s="427">
        <v>19963.88</v>
      </c>
      <c r="L903" s="433">
        <v>1</v>
      </c>
    </row>
    <row r="904" spans="1:12" s="377" customFormat="1" ht="15.6" x14ac:dyDescent="0.3">
      <c r="A904" s="431" t="s">
        <v>222</v>
      </c>
      <c r="B904" s="426" t="s">
        <v>188</v>
      </c>
      <c r="C904" s="428">
        <v>95.081100000000006</v>
      </c>
      <c r="D904" s="428"/>
      <c r="E904" s="428" t="s">
        <v>798</v>
      </c>
      <c r="F904" s="428">
        <v>9.6</v>
      </c>
      <c r="G904" s="428">
        <v>9.8119588186249995</v>
      </c>
      <c r="H904" s="426" t="s">
        <v>189</v>
      </c>
      <c r="I904" s="427">
        <v>35952</v>
      </c>
      <c r="J904" s="427">
        <v>35952</v>
      </c>
      <c r="K904" s="427">
        <v>34183.57</v>
      </c>
      <c r="L904" s="433">
        <v>1</v>
      </c>
    </row>
    <row r="905" spans="1:12" s="377" customFormat="1" ht="15.6" x14ac:dyDescent="0.3">
      <c r="A905" s="431" t="s">
        <v>222</v>
      </c>
      <c r="B905" s="426" t="s">
        <v>188</v>
      </c>
      <c r="C905" s="428">
        <v>95.215400000000002</v>
      </c>
      <c r="D905" s="428"/>
      <c r="E905" s="428" t="s">
        <v>634</v>
      </c>
      <c r="F905" s="428">
        <v>9</v>
      </c>
      <c r="G905" s="428">
        <v>9.1782582402463007</v>
      </c>
      <c r="H905" s="426" t="s">
        <v>189</v>
      </c>
      <c r="I905" s="427">
        <v>29871</v>
      </c>
      <c r="J905" s="427">
        <v>29871</v>
      </c>
      <c r="K905" s="427">
        <v>28441.8</v>
      </c>
      <c r="L905" s="433">
        <v>2</v>
      </c>
    </row>
    <row r="906" spans="1:12" s="377" customFormat="1" ht="15.6" x14ac:dyDescent="0.3">
      <c r="A906" s="431" t="s">
        <v>222</v>
      </c>
      <c r="B906" s="426" t="s">
        <v>188</v>
      </c>
      <c r="C906" s="428">
        <v>95.297300000000007</v>
      </c>
      <c r="D906" s="428"/>
      <c r="E906" s="428" t="s">
        <v>375</v>
      </c>
      <c r="F906" s="428">
        <v>9.5</v>
      </c>
      <c r="G906" s="428">
        <v>9.7165871172602003</v>
      </c>
      <c r="H906" s="426" t="s">
        <v>189</v>
      </c>
      <c r="I906" s="427">
        <v>9341</v>
      </c>
      <c r="J906" s="427">
        <v>9341</v>
      </c>
      <c r="K906" s="427">
        <v>8901.7199999999993</v>
      </c>
      <c r="L906" s="433">
        <v>1</v>
      </c>
    </row>
    <row r="907" spans="1:12" s="377" customFormat="1" ht="15.6" x14ac:dyDescent="0.3">
      <c r="A907" s="431" t="s">
        <v>222</v>
      </c>
      <c r="B907" s="426" t="s">
        <v>188</v>
      </c>
      <c r="C907" s="428">
        <v>95.321299999999994</v>
      </c>
      <c r="D907" s="428"/>
      <c r="E907" s="428" t="s">
        <v>799</v>
      </c>
      <c r="F907" s="428">
        <v>9.5</v>
      </c>
      <c r="G907" s="428">
        <v>9.7178768934029005</v>
      </c>
      <c r="H907" s="426" t="s">
        <v>189</v>
      </c>
      <c r="I907" s="427">
        <v>2550</v>
      </c>
      <c r="J907" s="427">
        <v>2550</v>
      </c>
      <c r="K907" s="427">
        <v>2430.69</v>
      </c>
      <c r="L907" s="433">
        <v>1</v>
      </c>
    </row>
    <row r="908" spans="1:12" s="377" customFormat="1" ht="15.6" x14ac:dyDescent="0.3">
      <c r="A908" s="431" t="s">
        <v>222</v>
      </c>
      <c r="B908" s="426" t="s">
        <v>188</v>
      </c>
      <c r="C908" s="428">
        <v>95.345299999999995</v>
      </c>
      <c r="D908" s="428"/>
      <c r="E908" s="428" t="s">
        <v>252</v>
      </c>
      <c r="F908" s="428">
        <v>9.5</v>
      </c>
      <c r="G908" s="428">
        <v>9.7191671190962001</v>
      </c>
      <c r="H908" s="426" t="s">
        <v>189</v>
      </c>
      <c r="I908" s="427">
        <v>6420</v>
      </c>
      <c r="J908" s="427">
        <v>6420</v>
      </c>
      <c r="K908" s="427">
        <v>6121.17</v>
      </c>
      <c r="L908" s="433">
        <v>1</v>
      </c>
    </row>
    <row r="909" spans="1:12" s="377" customFormat="1" ht="15.6" x14ac:dyDescent="0.3">
      <c r="A909" s="431" t="s">
        <v>222</v>
      </c>
      <c r="B909" s="426" t="s">
        <v>188</v>
      </c>
      <c r="C909" s="428">
        <v>95.393299999999996</v>
      </c>
      <c r="D909" s="428"/>
      <c r="E909" s="428" t="s">
        <v>622</v>
      </c>
      <c r="F909" s="428">
        <v>9.5</v>
      </c>
      <c r="G909" s="428">
        <v>9.7217489201827991</v>
      </c>
      <c r="H909" s="426" t="s">
        <v>189</v>
      </c>
      <c r="I909" s="427">
        <v>13452</v>
      </c>
      <c r="J909" s="427">
        <v>13452</v>
      </c>
      <c r="K909" s="427">
        <v>12832.31</v>
      </c>
      <c r="L909" s="433">
        <v>1</v>
      </c>
    </row>
    <row r="910" spans="1:12" s="377" customFormat="1" ht="15.6" x14ac:dyDescent="0.3">
      <c r="A910" s="431" t="s">
        <v>222</v>
      </c>
      <c r="B910" s="426" t="s">
        <v>188</v>
      </c>
      <c r="C910" s="428">
        <v>95.417299999999997</v>
      </c>
      <c r="D910" s="428"/>
      <c r="E910" s="428" t="s">
        <v>200</v>
      </c>
      <c r="F910" s="428">
        <v>9.5</v>
      </c>
      <c r="G910" s="428">
        <v>9.7230404961009</v>
      </c>
      <c r="H910" s="426" t="s">
        <v>189</v>
      </c>
      <c r="I910" s="427">
        <v>50718</v>
      </c>
      <c r="J910" s="427">
        <v>50718</v>
      </c>
      <c r="K910" s="427">
        <v>48393.75</v>
      </c>
      <c r="L910" s="433">
        <v>2</v>
      </c>
    </row>
    <row r="911" spans="1:12" s="377" customFormat="1" ht="15.6" x14ac:dyDescent="0.3">
      <c r="A911" s="431" t="s">
        <v>222</v>
      </c>
      <c r="B911" s="426" t="s">
        <v>188</v>
      </c>
      <c r="C911" s="428">
        <v>95.441299999999998</v>
      </c>
      <c r="D911" s="428"/>
      <c r="E911" s="428" t="s">
        <v>197</v>
      </c>
      <c r="F911" s="428">
        <v>9.5</v>
      </c>
      <c r="G911" s="428">
        <v>9.7243325226188997</v>
      </c>
      <c r="H911" s="426" t="s">
        <v>189</v>
      </c>
      <c r="I911" s="427">
        <v>28618</v>
      </c>
      <c r="J911" s="427">
        <v>28618</v>
      </c>
      <c r="K911" s="427">
        <v>27313.4</v>
      </c>
      <c r="L911" s="433">
        <v>2</v>
      </c>
    </row>
    <row r="912" spans="1:12" s="377" customFormat="1" ht="15.6" x14ac:dyDescent="0.3">
      <c r="A912" s="431" t="s">
        <v>228</v>
      </c>
      <c r="B912" s="426" t="s">
        <v>188</v>
      </c>
      <c r="C912" s="428">
        <v>96.912300000000002</v>
      </c>
      <c r="D912" s="428"/>
      <c r="E912" s="428" t="s">
        <v>360</v>
      </c>
      <c r="F912" s="428">
        <v>9.25</v>
      </c>
      <c r="G912" s="428">
        <v>9.5331430909039003</v>
      </c>
      <c r="H912" s="426" t="s">
        <v>189</v>
      </c>
      <c r="I912" s="427">
        <v>47915</v>
      </c>
      <c r="J912" s="427">
        <v>47915</v>
      </c>
      <c r="K912" s="427">
        <v>46435.51</v>
      </c>
      <c r="L912" s="433">
        <v>1</v>
      </c>
    </row>
    <row r="913" spans="1:12" s="377" customFormat="1" ht="15.6" x14ac:dyDescent="0.3">
      <c r="A913" s="431" t="s">
        <v>228</v>
      </c>
      <c r="B913" s="426" t="s">
        <v>188</v>
      </c>
      <c r="C913" s="428">
        <v>97.008899999999997</v>
      </c>
      <c r="D913" s="428"/>
      <c r="E913" s="428" t="s">
        <v>225</v>
      </c>
      <c r="F913" s="428">
        <v>9.25</v>
      </c>
      <c r="G913" s="428">
        <v>9.5381396412035997</v>
      </c>
      <c r="H913" s="426" t="s">
        <v>189</v>
      </c>
      <c r="I913" s="427">
        <v>254753</v>
      </c>
      <c r="J913" s="427">
        <v>254753</v>
      </c>
      <c r="K913" s="427">
        <v>247133.08</v>
      </c>
      <c r="L913" s="433">
        <v>11</v>
      </c>
    </row>
    <row r="914" spans="1:12" s="377" customFormat="1" ht="15.6" x14ac:dyDescent="0.3">
      <c r="A914" s="431" t="s">
        <v>228</v>
      </c>
      <c r="B914" s="426" t="s">
        <v>188</v>
      </c>
      <c r="C914" s="428">
        <v>97.033100000000005</v>
      </c>
      <c r="D914" s="428"/>
      <c r="E914" s="428" t="s">
        <v>271</v>
      </c>
      <c r="F914" s="428">
        <v>9.25</v>
      </c>
      <c r="G914" s="428">
        <v>9.5393898550277996</v>
      </c>
      <c r="H914" s="426" t="s">
        <v>189</v>
      </c>
      <c r="I914" s="427">
        <v>20386</v>
      </c>
      <c r="J914" s="427">
        <v>20386</v>
      </c>
      <c r="K914" s="427">
        <v>19781.16</v>
      </c>
      <c r="L914" s="433">
        <v>1</v>
      </c>
    </row>
    <row r="915" spans="1:12" s="377" customFormat="1" ht="15.6" x14ac:dyDescent="0.3">
      <c r="A915" s="431" t="s">
        <v>228</v>
      </c>
      <c r="B915" s="426" t="s">
        <v>188</v>
      </c>
      <c r="C915" s="428">
        <v>97.775599999999997</v>
      </c>
      <c r="D915" s="428"/>
      <c r="E915" s="428" t="s">
        <v>199</v>
      </c>
      <c r="F915" s="428">
        <v>9</v>
      </c>
      <c r="G915" s="428">
        <v>9.3071383412351008</v>
      </c>
      <c r="H915" s="426" t="s">
        <v>189</v>
      </c>
      <c r="I915" s="427">
        <v>31325</v>
      </c>
      <c r="J915" s="427">
        <v>31325</v>
      </c>
      <c r="K915" s="427">
        <v>30628.21</v>
      </c>
      <c r="L915" s="433">
        <v>2</v>
      </c>
    </row>
    <row r="916" spans="1:12" s="377" customFormat="1" ht="15.6" x14ac:dyDescent="0.3">
      <c r="A916" s="431" t="s">
        <v>228</v>
      </c>
      <c r="B916" s="426" t="s">
        <v>188</v>
      </c>
      <c r="C916" s="428">
        <v>97.799499999999995</v>
      </c>
      <c r="D916" s="428"/>
      <c r="E916" s="428" t="s">
        <v>210</v>
      </c>
      <c r="F916" s="428">
        <v>9</v>
      </c>
      <c r="G916" s="428">
        <v>9.3083318789062002</v>
      </c>
      <c r="H916" s="426" t="s">
        <v>189</v>
      </c>
      <c r="I916" s="427">
        <v>174762</v>
      </c>
      <c r="J916" s="427">
        <v>174762</v>
      </c>
      <c r="K916" s="427">
        <v>170916.39</v>
      </c>
      <c r="L916" s="433">
        <v>6</v>
      </c>
    </row>
    <row r="917" spans="1:12" s="377" customFormat="1" ht="15.6" x14ac:dyDescent="0.3">
      <c r="A917" s="431" t="s">
        <v>223</v>
      </c>
      <c r="B917" s="426" t="s">
        <v>188</v>
      </c>
      <c r="C917" s="428">
        <v>93.224999999999994</v>
      </c>
      <c r="D917" s="428"/>
      <c r="E917" s="428" t="s">
        <v>392</v>
      </c>
      <c r="F917" s="428">
        <v>8.75</v>
      </c>
      <c r="G917" s="428">
        <v>8.8136539160260003</v>
      </c>
      <c r="H917" s="426" t="s">
        <v>189</v>
      </c>
      <c r="I917" s="427">
        <v>450000</v>
      </c>
      <c r="J917" s="427">
        <v>450000</v>
      </c>
      <c r="K917" s="427">
        <v>419512.51</v>
      </c>
      <c r="L917" s="433">
        <v>1</v>
      </c>
    </row>
    <row r="918" spans="1:12" s="377" customFormat="1" ht="15.6" x14ac:dyDescent="0.3">
      <c r="A918" s="431" t="s">
        <v>223</v>
      </c>
      <c r="B918" s="426" t="s">
        <v>188</v>
      </c>
      <c r="C918" s="428">
        <v>93.224999999999994</v>
      </c>
      <c r="D918" s="428"/>
      <c r="E918" s="428" t="s">
        <v>392</v>
      </c>
      <c r="F918" s="428">
        <v>8.75</v>
      </c>
      <c r="G918" s="428">
        <v>8.8136539160260003</v>
      </c>
      <c r="H918" s="426" t="s">
        <v>189</v>
      </c>
      <c r="I918" s="427">
        <v>200000</v>
      </c>
      <c r="J918" s="427">
        <v>200000</v>
      </c>
      <c r="K918" s="427">
        <v>186450</v>
      </c>
      <c r="L918" s="433">
        <v>1</v>
      </c>
    </row>
    <row r="919" spans="1:12" s="377" customFormat="1" ht="15.6" x14ac:dyDescent="0.3">
      <c r="A919" s="431" t="s">
        <v>223</v>
      </c>
      <c r="B919" s="426" t="s">
        <v>188</v>
      </c>
      <c r="C919" s="428">
        <v>93.246099999999998</v>
      </c>
      <c r="D919" s="428"/>
      <c r="E919" s="428" t="s">
        <v>800</v>
      </c>
      <c r="F919" s="428">
        <v>8.75</v>
      </c>
      <c r="G919" s="428">
        <v>8.8147075571523992</v>
      </c>
      <c r="H919" s="426" t="s">
        <v>189</v>
      </c>
      <c r="I919" s="427">
        <v>62200</v>
      </c>
      <c r="J919" s="427">
        <v>62200</v>
      </c>
      <c r="K919" s="427">
        <v>57999.1</v>
      </c>
      <c r="L919" s="433">
        <v>2</v>
      </c>
    </row>
    <row r="920" spans="1:12" s="377" customFormat="1" ht="15.6" x14ac:dyDescent="0.3">
      <c r="A920" s="431" t="s">
        <v>223</v>
      </c>
      <c r="B920" s="426" t="s">
        <v>188</v>
      </c>
      <c r="C920" s="428">
        <v>93.330699999999993</v>
      </c>
      <c r="D920" s="428"/>
      <c r="E920" s="428" t="s">
        <v>801</v>
      </c>
      <c r="F920" s="428">
        <v>8.75</v>
      </c>
      <c r="G920" s="428">
        <v>8.8189254285064997</v>
      </c>
      <c r="H920" s="426" t="s">
        <v>189</v>
      </c>
      <c r="I920" s="427">
        <v>42693</v>
      </c>
      <c r="J920" s="427">
        <v>42693</v>
      </c>
      <c r="K920" s="427">
        <v>39845.69</v>
      </c>
      <c r="L920" s="433">
        <v>3</v>
      </c>
    </row>
    <row r="921" spans="1:12" s="377" customFormat="1" ht="15.6" x14ac:dyDescent="0.3">
      <c r="A921" s="431" t="s">
        <v>223</v>
      </c>
      <c r="B921" s="426" t="s">
        <v>188</v>
      </c>
      <c r="C921" s="428">
        <v>93.351900000000001</v>
      </c>
      <c r="D921" s="428"/>
      <c r="E921" s="428" t="s">
        <v>621</v>
      </c>
      <c r="F921" s="428">
        <v>8.75</v>
      </c>
      <c r="G921" s="428">
        <v>8.8199807239249992</v>
      </c>
      <c r="H921" s="426" t="s">
        <v>189</v>
      </c>
      <c r="I921" s="427">
        <v>213651</v>
      </c>
      <c r="J921" s="427">
        <v>213651</v>
      </c>
      <c r="K921" s="427">
        <v>199447.3</v>
      </c>
      <c r="L921" s="433">
        <v>1</v>
      </c>
    </row>
    <row r="922" spans="1:12" s="377" customFormat="1" ht="15.6" x14ac:dyDescent="0.3">
      <c r="A922" s="431" t="s">
        <v>223</v>
      </c>
      <c r="B922" s="426" t="s">
        <v>188</v>
      </c>
      <c r="C922" s="428">
        <v>93.479200000000006</v>
      </c>
      <c r="D922" s="428"/>
      <c r="E922" s="428" t="s">
        <v>356</v>
      </c>
      <c r="F922" s="428">
        <v>8.75</v>
      </c>
      <c r="G922" s="428">
        <v>8.8263194615027007</v>
      </c>
      <c r="H922" s="426" t="s">
        <v>189</v>
      </c>
      <c r="I922" s="427">
        <v>2137648</v>
      </c>
      <c r="J922" s="427">
        <v>2137648</v>
      </c>
      <c r="K922" s="427">
        <v>1998255.78</v>
      </c>
      <c r="L922" s="433">
        <v>7</v>
      </c>
    </row>
    <row r="923" spans="1:12" s="377" customFormat="1" ht="15.6" x14ac:dyDescent="0.3">
      <c r="A923" s="431" t="s">
        <v>223</v>
      </c>
      <c r="B923" s="426" t="s">
        <v>188</v>
      </c>
      <c r="C923" s="428">
        <v>93.500399999999999</v>
      </c>
      <c r="D923" s="428"/>
      <c r="E923" s="428" t="s">
        <v>802</v>
      </c>
      <c r="F923" s="428">
        <v>8.75</v>
      </c>
      <c r="G923" s="428">
        <v>8.8273770802373992</v>
      </c>
      <c r="H923" s="426" t="s">
        <v>189</v>
      </c>
      <c r="I923" s="427">
        <v>222302</v>
      </c>
      <c r="J923" s="427">
        <v>222302</v>
      </c>
      <c r="K923" s="427">
        <v>207853.31</v>
      </c>
      <c r="L923" s="433">
        <v>6</v>
      </c>
    </row>
    <row r="924" spans="1:12" s="377" customFormat="1" ht="15.6" x14ac:dyDescent="0.3">
      <c r="A924" s="431" t="s">
        <v>223</v>
      </c>
      <c r="B924" s="426" t="s">
        <v>188</v>
      </c>
      <c r="C924" s="428">
        <v>93.542900000000003</v>
      </c>
      <c r="D924" s="428"/>
      <c r="E924" s="428" t="s">
        <v>803</v>
      </c>
      <c r="F924" s="428">
        <v>8.75</v>
      </c>
      <c r="G924" s="428">
        <v>8.8294933156831004</v>
      </c>
      <c r="H924" s="426" t="s">
        <v>189</v>
      </c>
      <c r="I924" s="427">
        <v>429919</v>
      </c>
      <c r="J924" s="427">
        <v>429919</v>
      </c>
      <c r="K924" s="427">
        <v>402158.86</v>
      </c>
      <c r="L924" s="433">
        <v>5</v>
      </c>
    </row>
    <row r="925" spans="1:12" s="377" customFormat="1" ht="15.6" x14ac:dyDescent="0.3">
      <c r="A925" s="431" t="s">
        <v>223</v>
      </c>
      <c r="B925" s="426" t="s">
        <v>188</v>
      </c>
      <c r="C925" s="428">
        <v>93.5642</v>
      </c>
      <c r="D925" s="428"/>
      <c r="E925" s="428" t="s">
        <v>804</v>
      </c>
      <c r="F925" s="428">
        <v>8.75</v>
      </c>
      <c r="G925" s="428">
        <v>8.8305519327441004</v>
      </c>
      <c r="H925" s="426" t="s">
        <v>189</v>
      </c>
      <c r="I925" s="427">
        <v>702939</v>
      </c>
      <c r="J925" s="427">
        <v>702939</v>
      </c>
      <c r="K925" s="427">
        <v>657699.34</v>
      </c>
      <c r="L925" s="433">
        <v>2</v>
      </c>
    </row>
    <row r="926" spans="1:12" s="377" customFormat="1" ht="15.6" x14ac:dyDescent="0.3">
      <c r="A926" s="431" t="s">
        <v>223</v>
      </c>
      <c r="B926" s="426" t="s">
        <v>188</v>
      </c>
      <c r="C926" s="428">
        <v>93.628100000000003</v>
      </c>
      <c r="D926" s="428"/>
      <c r="E926" s="428" t="s">
        <v>467</v>
      </c>
      <c r="F926" s="428">
        <v>8.75</v>
      </c>
      <c r="G926" s="428">
        <v>8.8337297833825996</v>
      </c>
      <c r="H926" s="426" t="s">
        <v>189</v>
      </c>
      <c r="I926" s="427">
        <v>64014</v>
      </c>
      <c r="J926" s="427">
        <v>64014</v>
      </c>
      <c r="K926" s="427">
        <v>59935.09</v>
      </c>
      <c r="L926" s="433">
        <v>2</v>
      </c>
    </row>
    <row r="927" spans="1:12" s="377" customFormat="1" ht="15.6" x14ac:dyDescent="0.3">
      <c r="A927" s="431" t="s">
        <v>223</v>
      </c>
      <c r="B927" s="426" t="s">
        <v>188</v>
      </c>
      <c r="C927" s="428">
        <v>93.628100000000003</v>
      </c>
      <c r="D927" s="428"/>
      <c r="E927" s="428" t="s">
        <v>467</v>
      </c>
      <c r="F927" s="428">
        <v>8.75</v>
      </c>
      <c r="G927" s="428">
        <v>8.8337297833825996</v>
      </c>
      <c r="H927" s="426" t="s">
        <v>189</v>
      </c>
      <c r="I927" s="427">
        <v>409989</v>
      </c>
      <c r="J927" s="427">
        <v>409989</v>
      </c>
      <c r="K927" s="427">
        <v>383864.86</v>
      </c>
      <c r="L927" s="433">
        <v>2</v>
      </c>
    </row>
    <row r="928" spans="1:12" s="377" customFormat="1" ht="15.6" x14ac:dyDescent="0.3">
      <c r="A928" s="431" t="s">
        <v>223</v>
      </c>
      <c r="B928" s="426" t="s">
        <v>188</v>
      </c>
      <c r="C928" s="428">
        <v>93.6494</v>
      </c>
      <c r="D928" s="428"/>
      <c r="E928" s="428" t="s">
        <v>288</v>
      </c>
      <c r="F928" s="428">
        <v>8.75</v>
      </c>
      <c r="G928" s="428">
        <v>8.8347897339988002</v>
      </c>
      <c r="H928" s="426" t="s">
        <v>189</v>
      </c>
      <c r="I928" s="427">
        <v>6952</v>
      </c>
      <c r="J928" s="427">
        <v>6952</v>
      </c>
      <c r="K928" s="427">
        <v>6510.51</v>
      </c>
      <c r="L928" s="433">
        <v>1</v>
      </c>
    </row>
    <row r="929" spans="1:12" s="377" customFormat="1" ht="15.6" x14ac:dyDescent="0.3">
      <c r="A929" s="431" t="s">
        <v>223</v>
      </c>
      <c r="B929" s="426" t="s">
        <v>188</v>
      </c>
      <c r="C929" s="428">
        <v>93.692099999999996</v>
      </c>
      <c r="D929" s="428"/>
      <c r="E929" s="428" t="s">
        <v>805</v>
      </c>
      <c r="F929" s="428">
        <v>8.75</v>
      </c>
      <c r="G929" s="428">
        <v>8.8369106368900994</v>
      </c>
      <c r="H929" s="426" t="s">
        <v>189</v>
      </c>
      <c r="I929" s="427">
        <v>10651</v>
      </c>
      <c r="J929" s="427">
        <v>10651</v>
      </c>
      <c r="K929" s="427">
        <v>9979.14</v>
      </c>
      <c r="L929" s="433">
        <v>1</v>
      </c>
    </row>
    <row r="930" spans="1:12" s="377" customFormat="1" ht="15.6" x14ac:dyDescent="0.3">
      <c r="A930" s="431" t="s">
        <v>223</v>
      </c>
      <c r="B930" s="426" t="s">
        <v>188</v>
      </c>
      <c r="C930" s="428">
        <v>93.777500000000003</v>
      </c>
      <c r="D930" s="428"/>
      <c r="E930" s="428" t="s">
        <v>256</v>
      </c>
      <c r="F930" s="428">
        <v>8.75</v>
      </c>
      <c r="G930" s="428">
        <v>8.8411564542373995</v>
      </c>
      <c r="H930" s="426" t="s">
        <v>189</v>
      </c>
      <c r="I930" s="427">
        <v>113379</v>
      </c>
      <c r="J930" s="427">
        <v>113379</v>
      </c>
      <c r="K930" s="427">
        <v>106323.96</v>
      </c>
      <c r="L930" s="433">
        <v>2</v>
      </c>
    </row>
    <row r="931" spans="1:12" s="377" customFormat="1" ht="15.6" x14ac:dyDescent="0.3">
      <c r="A931" s="431" t="s">
        <v>223</v>
      </c>
      <c r="B931" s="426" t="s">
        <v>188</v>
      </c>
      <c r="C931" s="428">
        <v>94.154600000000002</v>
      </c>
      <c r="D931" s="428"/>
      <c r="E931" s="428" t="s">
        <v>800</v>
      </c>
      <c r="F931" s="428">
        <v>7.5</v>
      </c>
      <c r="G931" s="428">
        <v>7.5476650051989997</v>
      </c>
      <c r="H931" s="426" t="s">
        <v>189</v>
      </c>
      <c r="I931" s="427">
        <v>65000</v>
      </c>
      <c r="J931" s="427">
        <v>65000</v>
      </c>
      <c r="K931" s="427">
        <v>61200.47</v>
      </c>
      <c r="L931" s="433">
        <v>1</v>
      </c>
    </row>
    <row r="932" spans="1:12" s="377" customFormat="1" ht="15.6" x14ac:dyDescent="0.3">
      <c r="A932" s="431" t="s">
        <v>223</v>
      </c>
      <c r="B932" s="426" t="s">
        <v>188</v>
      </c>
      <c r="C932" s="428">
        <v>94.642799999999994</v>
      </c>
      <c r="D932" s="428"/>
      <c r="E932" s="428" t="s">
        <v>780</v>
      </c>
      <c r="F932" s="428">
        <v>7.15</v>
      </c>
      <c r="G932" s="428">
        <v>7.2025298970353004</v>
      </c>
      <c r="H932" s="426" t="s">
        <v>189</v>
      </c>
      <c r="I932" s="427">
        <v>85000</v>
      </c>
      <c r="J932" s="427">
        <v>85000</v>
      </c>
      <c r="K932" s="427">
        <v>80446.399999999994</v>
      </c>
      <c r="L932" s="433">
        <v>1</v>
      </c>
    </row>
    <row r="933" spans="1:12" s="377" customFormat="1" ht="15.6" x14ac:dyDescent="0.3">
      <c r="A933" s="431" t="s">
        <v>223</v>
      </c>
      <c r="B933" s="426" t="s">
        <v>188</v>
      </c>
      <c r="C933" s="428">
        <v>96.845799999999997</v>
      </c>
      <c r="D933" s="428"/>
      <c r="E933" s="428" t="s">
        <v>468</v>
      </c>
      <c r="F933" s="428">
        <v>8.75</v>
      </c>
      <c r="G933" s="428">
        <v>8.9921079305540008</v>
      </c>
      <c r="H933" s="426" t="s">
        <v>189</v>
      </c>
      <c r="I933" s="427">
        <v>217446</v>
      </c>
      <c r="J933" s="427">
        <v>217446</v>
      </c>
      <c r="K933" s="427">
        <v>210587.29</v>
      </c>
      <c r="L933" s="433">
        <v>1</v>
      </c>
    </row>
    <row r="934" spans="1:12" s="377" customFormat="1" ht="15.6" x14ac:dyDescent="0.3">
      <c r="A934" s="431" t="s">
        <v>223</v>
      </c>
      <c r="B934" s="426" t="s">
        <v>188</v>
      </c>
      <c r="C934" s="428">
        <v>96.937100000000001</v>
      </c>
      <c r="D934" s="428"/>
      <c r="E934" s="428" t="s">
        <v>806</v>
      </c>
      <c r="F934" s="428">
        <v>8.75</v>
      </c>
      <c r="G934" s="428">
        <v>8.9965525760269998</v>
      </c>
      <c r="H934" s="426" t="s">
        <v>189</v>
      </c>
      <c r="I934" s="427">
        <v>1556201</v>
      </c>
      <c r="J934" s="427">
        <v>1556201</v>
      </c>
      <c r="K934" s="427">
        <v>1508535.47</v>
      </c>
      <c r="L934" s="433">
        <v>1</v>
      </c>
    </row>
    <row r="935" spans="1:12" s="377" customFormat="1" ht="15.6" x14ac:dyDescent="0.3">
      <c r="A935" s="431" t="s">
        <v>223</v>
      </c>
      <c r="B935" s="426" t="s">
        <v>188</v>
      </c>
      <c r="C935" s="428">
        <v>97.005799999999994</v>
      </c>
      <c r="D935" s="428"/>
      <c r="E935" s="428" t="s">
        <v>399</v>
      </c>
      <c r="F935" s="428">
        <v>8.8188700000000004</v>
      </c>
      <c r="G935" s="428">
        <v>9.0739026799490006</v>
      </c>
      <c r="H935" s="426" t="s">
        <v>189</v>
      </c>
      <c r="I935" s="427">
        <v>356234</v>
      </c>
      <c r="J935" s="427">
        <v>356234</v>
      </c>
      <c r="K935" s="427">
        <v>345567.69</v>
      </c>
      <c r="L935" s="433">
        <v>1</v>
      </c>
    </row>
    <row r="936" spans="1:12" s="377" customFormat="1" ht="15.6" x14ac:dyDescent="0.3">
      <c r="A936" s="431" t="s">
        <v>223</v>
      </c>
      <c r="B936" s="426" t="s">
        <v>188</v>
      </c>
      <c r="C936" s="428">
        <v>97.257900000000006</v>
      </c>
      <c r="D936" s="428"/>
      <c r="E936" s="428" t="s">
        <v>459</v>
      </c>
      <c r="F936" s="428">
        <v>8.75</v>
      </c>
      <c r="G936" s="428">
        <v>9.0121544727242</v>
      </c>
      <c r="H936" s="426" t="s">
        <v>189</v>
      </c>
      <c r="I936" s="427">
        <v>200000</v>
      </c>
      <c r="J936" s="427">
        <v>200000</v>
      </c>
      <c r="K936" s="427">
        <v>194515.74</v>
      </c>
      <c r="L936" s="433">
        <v>1</v>
      </c>
    </row>
    <row r="937" spans="1:12" s="377" customFormat="1" ht="15.6" x14ac:dyDescent="0.3">
      <c r="A937" s="430" t="s">
        <v>194</v>
      </c>
      <c r="B937" s="424" t="s">
        <v>194</v>
      </c>
      <c r="C937" s="429" t="s">
        <v>194</v>
      </c>
      <c r="D937" s="429" t="s">
        <v>194</v>
      </c>
      <c r="E937" s="429" t="s">
        <v>194</v>
      </c>
      <c r="F937" s="429" t="s">
        <v>194</v>
      </c>
      <c r="G937" s="429" t="s">
        <v>194</v>
      </c>
      <c r="H937" s="424" t="s">
        <v>194</v>
      </c>
      <c r="I937" s="425">
        <f>SUM(I787:I936)</f>
        <v>44826625</v>
      </c>
      <c r="J937" s="425">
        <f t="shared" ref="J937:K937" si="14">SUM(J787:J936)</f>
        <v>44826625</v>
      </c>
      <c r="K937" s="425">
        <f t="shared" si="14"/>
        <v>42588811.710000001</v>
      </c>
      <c r="L937" s="432">
        <f>SUM(L787:L936)</f>
        <v>274</v>
      </c>
    </row>
    <row r="938" spans="1:12" s="377" customFormat="1" ht="15.6" x14ac:dyDescent="0.3">
      <c r="A938" s="430" t="s">
        <v>238</v>
      </c>
      <c r="B938" s="424"/>
      <c r="C938" s="429"/>
      <c r="D938" s="429"/>
      <c r="E938" s="429"/>
      <c r="F938" s="429"/>
      <c r="G938" s="429"/>
      <c r="H938" s="424"/>
      <c r="I938" s="425"/>
      <c r="J938" s="425"/>
      <c r="K938" s="425"/>
      <c r="L938" s="432"/>
    </row>
    <row r="939" spans="1:12" s="377" customFormat="1" ht="15.6" x14ac:dyDescent="0.3">
      <c r="A939" s="431" t="s">
        <v>236</v>
      </c>
      <c r="B939" s="426" t="s">
        <v>188</v>
      </c>
      <c r="C939" s="428">
        <v>99.776200000000003</v>
      </c>
      <c r="D939" s="428">
        <v>8</v>
      </c>
      <c r="E939" s="428" t="s">
        <v>807</v>
      </c>
      <c r="F939" s="428">
        <v>8.5</v>
      </c>
      <c r="G939" s="428">
        <v>8.7221490067282001</v>
      </c>
      <c r="H939" s="426" t="s">
        <v>189</v>
      </c>
      <c r="I939" s="427">
        <v>1007.83</v>
      </c>
      <c r="J939" s="427">
        <v>967</v>
      </c>
      <c r="K939" s="427">
        <v>964.84</v>
      </c>
      <c r="L939" s="433">
        <v>1</v>
      </c>
    </row>
    <row r="940" spans="1:12" s="377" customFormat="1" ht="15.6" x14ac:dyDescent="0.3">
      <c r="A940" s="431" t="s">
        <v>229</v>
      </c>
      <c r="B940" s="426" t="s">
        <v>188</v>
      </c>
      <c r="C940" s="428">
        <v>99.022599999999997</v>
      </c>
      <c r="D940" s="428">
        <v>8.5</v>
      </c>
      <c r="E940" s="428" t="s">
        <v>808</v>
      </c>
      <c r="F940" s="428">
        <v>10.5</v>
      </c>
      <c r="G940" s="428">
        <v>10.778794530948</v>
      </c>
      <c r="H940" s="426" t="s">
        <v>189</v>
      </c>
      <c r="I940" s="427">
        <v>7292.51</v>
      </c>
      <c r="J940" s="427">
        <v>6948</v>
      </c>
      <c r="K940" s="427">
        <v>6880.09</v>
      </c>
      <c r="L940" s="433">
        <v>1</v>
      </c>
    </row>
    <row r="941" spans="1:12" s="377" customFormat="1" ht="15.6" x14ac:dyDescent="0.3">
      <c r="A941" s="431" t="s">
        <v>229</v>
      </c>
      <c r="B941" s="426" t="s">
        <v>188</v>
      </c>
      <c r="C941" s="428">
        <v>99.243200000000002</v>
      </c>
      <c r="D941" s="428">
        <v>8.5</v>
      </c>
      <c r="E941" s="428" t="s">
        <v>808</v>
      </c>
      <c r="F941" s="428">
        <v>10</v>
      </c>
      <c r="G941" s="428">
        <v>10.2528702895127</v>
      </c>
      <c r="H941" s="426" t="s">
        <v>189</v>
      </c>
      <c r="I941" s="427">
        <v>6678.03</v>
      </c>
      <c r="J941" s="427">
        <v>6344</v>
      </c>
      <c r="K941" s="427">
        <v>6295.99</v>
      </c>
      <c r="L941" s="433">
        <v>1</v>
      </c>
    </row>
    <row r="942" spans="1:12" s="377" customFormat="1" ht="15.6" x14ac:dyDescent="0.3">
      <c r="A942" s="430" t="s">
        <v>194</v>
      </c>
      <c r="B942" s="424" t="s">
        <v>194</v>
      </c>
      <c r="C942" s="429" t="s">
        <v>194</v>
      </c>
      <c r="D942" s="429" t="s">
        <v>194</v>
      </c>
      <c r="E942" s="429" t="s">
        <v>194</v>
      </c>
      <c r="F942" s="429" t="s">
        <v>194</v>
      </c>
      <c r="G942" s="429" t="s">
        <v>194</v>
      </c>
      <c r="H942" s="424" t="s">
        <v>194</v>
      </c>
      <c r="I942" s="425">
        <f>SUM(I939:I941)</f>
        <v>14978.369999999999</v>
      </c>
      <c r="J942" s="425">
        <f t="shared" ref="J942:K942" si="15">SUM(J939:J941)</f>
        <v>14259</v>
      </c>
      <c r="K942" s="425">
        <f t="shared" si="15"/>
        <v>14140.92</v>
      </c>
      <c r="L942" s="432">
        <f>SUM(L939:L941)</f>
        <v>3</v>
      </c>
    </row>
    <row r="943" spans="1:12" s="377" customFormat="1" ht="15.6" x14ac:dyDescent="0.3">
      <c r="A943" s="430" t="s">
        <v>132</v>
      </c>
      <c r="B943" s="424"/>
      <c r="C943" s="429"/>
      <c r="D943" s="429"/>
      <c r="E943" s="429"/>
      <c r="F943" s="429"/>
      <c r="G943" s="429"/>
      <c r="H943" s="424"/>
      <c r="I943" s="425"/>
      <c r="J943" s="425"/>
      <c r="K943" s="425"/>
      <c r="L943" s="432"/>
    </row>
    <row r="944" spans="1:12" s="377" customFormat="1" ht="15.6" x14ac:dyDescent="0.3">
      <c r="A944" s="431" t="s">
        <v>192</v>
      </c>
      <c r="B944" s="426" t="s">
        <v>188</v>
      </c>
      <c r="C944" s="428">
        <v>100</v>
      </c>
      <c r="D944" s="428">
        <v>2.7323</v>
      </c>
      <c r="E944" s="428" t="s">
        <v>289</v>
      </c>
      <c r="F944" s="428">
        <v>2.7323</v>
      </c>
      <c r="G944" s="428">
        <v>2.7500224326742999</v>
      </c>
      <c r="H944" s="426" t="s">
        <v>189</v>
      </c>
      <c r="I944" s="427">
        <v>2941599.27</v>
      </c>
      <c r="J944" s="427">
        <v>2900000</v>
      </c>
      <c r="K944" s="427">
        <v>2900000</v>
      </c>
      <c r="L944" s="433">
        <v>2</v>
      </c>
    </row>
    <row r="945" spans="1:12" s="377" customFormat="1" ht="15.6" x14ac:dyDescent="0.3">
      <c r="A945" s="431" t="s">
        <v>192</v>
      </c>
      <c r="B945" s="426" t="s">
        <v>188</v>
      </c>
      <c r="C945" s="428">
        <v>100</v>
      </c>
      <c r="D945" s="428">
        <v>4.4000000000000004</v>
      </c>
      <c r="E945" s="428" t="s">
        <v>225</v>
      </c>
      <c r="F945" s="428">
        <v>4.4000000000000004</v>
      </c>
      <c r="G945" s="428">
        <v>4.4648488296295996</v>
      </c>
      <c r="H945" s="426" t="s">
        <v>189</v>
      </c>
      <c r="I945" s="427">
        <v>304400</v>
      </c>
      <c r="J945" s="427">
        <v>300000</v>
      </c>
      <c r="K945" s="427">
        <v>300000</v>
      </c>
      <c r="L945" s="433">
        <v>1</v>
      </c>
    </row>
    <row r="946" spans="1:12" s="377" customFormat="1" ht="15.6" x14ac:dyDescent="0.3">
      <c r="A946" s="431" t="s">
        <v>192</v>
      </c>
      <c r="B946" s="426" t="s">
        <v>188</v>
      </c>
      <c r="C946" s="428">
        <v>100</v>
      </c>
      <c r="D946" s="428">
        <v>5.6</v>
      </c>
      <c r="E946" s="428" t="s">
        <v>614</v>
      </c>
      <c r="F946" s="428">
        <v>5.6</v>
      </c>
      <c r="G946" s="428">
        <v>5.6616079015384999</v>
      </c>
      <c r="H946" s="426" t="s">
        <v>189</v>
      </c>
      <c r="I946" s="427">
        <v>10752675.560000001</v>
      </c>
      <c r="J946" s="427">
        <v>10400000</v>
      </c>
      <c r="K946" s="427">
        <v>10400000</v>
      </c>
      <c r="L946" s="433">
        <v>1</v>
      </c>
    </row>
    <row r="947" spans="1:12" s="377" customFormat="1" ht="15.6" x14ac:dyDescent="0.3">
      <c r="A947" s="431" t="s">
        <v>192</v>
      </c>
      <c r="B947" s="426" t="s">
        <v>188</v>
      </c>
      <c r="C947" s="428">
        <v>100.00360000000001</v>
      </c>
      <c r="D947" s="428">
        <v>4.5999999999999996</v>
      </c>
      <c r="E947" s="428" t="s">
        <v>457</v>
      </c>
      <c r="F947" s="428">
        <v>4.5</v>
      </c>
      <c r="G947" s="428">
        <v>4.5945680147571997</v>
      </c>
      <c r="H947" s="426" t="s">
        <v>189</v>
      </c>
      <c r="I947" s="427">
        <v>627813.28</v>
      </c>
      <c r="J947" s="427">
        <v>618254.38</v>
      </c>
      <c r="K947" s="427">
        <v>618276.67000000004</v>
      </c>
      <c r="L947" s="433">
        <v>1</v>
      </c>
    </row>
    <row r="948" spans="1:12" s="377" customFormat="1" ht="15.6" x14ac:dyDescent="0.3">
      <c r="A948" s="431" t="s">
        <v>192</v>
      </c>
      <c r="B948" s="426" t="s">
        <v>188</v>
      </c>
      <c r="C948" s="428">
        <v>100.04089999999999</v>
      </c>
      <c r="D948" s="428">
        <v>4.4000000000000004</v>
      </c>
      <c r="E948" s="428" t="s">
        <v>354</v>
      </c>
      <c r="F948" s="428">
        <v>4.3</v>
      </c>
      <c r="G948" s="428">
        <v>4.3501366582132004</v>
      </c>
      <c r="H948" s="426" t="s">
        <v>189</v>
      </c>
      <c r="I948" s="427">
        <v>357785.56</v>
      </c>
      <c r="J948" s="427">
        <v>350000</v>
      </c>
      <c r="K948" s="427">
        <v>350143.26</v>
      </c>
      <c r="L948" s="433">
        <v>1</v>
      </c>
    </row>
    <row r="949" spans="1:12" s="377" customFormat="1" ht="15.6" x14ac:dyDescent="0.3">
      <c r="A949" s="431" t="s">
        <v>192</v>
      </c>
      <c r="B949" s="426" t="s">
        <v>188</v>
      </c>
      <c r="C949" s="428">
        <v>100.2278</v>
      </c>
      <c r="D949" s="428">
        <v>5.7</v>
      </c>
      <c r="E949" s="428" t="s">
        <v>618</v>
      </c>
      <c r="F949" s="428">
        <v>4.3</v>
      </c>
      <c r="G949" s="428">
        <v>4.3753939743877002</v>
      </c>
      <c r="H949" s="426" t="s">
        <v>189</v>
      </c>
      <c r="I949" s="427">
        <v>158668.75</v>
      </c>
      <c r="J949" s="427">
        <v>150000</v>
      </c>
      <c r="K949" s="427">
        <v>150341.74</v>
      </c>
      <c r="L949" s="433">
        <v>1</v>
      </c>
    </row>
    <row r="950" spans="1:12" s="377" customFormat="1" ht="15.6" x14ac:dyDescent="0.3">
      <c r="A950" s="430" t="s">
        <v>194</v>
      </c>
      <c r="B950" s="424" t="s">
        <v>194</v>
      </c>
      <c r="C950" s="429" t="s">
        <v>194</v>
      </c>
      <c r="D950" s="429" t="s">
        <v>194</v>
      </c>
      <c r="E950" s="429" t="s">
        <v>194</v>
      </c>
      <c r="F950" s="429" t="s">
        <v>194</v>
      </c>
      <c r="G950" s="429" t="s">
        <v>194</v>
      </c>
      <c r="H950" s="424" t="s">
        <v>194</v>
      </c>
      <c r="I950" s="425">
        <v>15142942.42</v>
      </c>
      <c r="J950" s="425">
        <v>14718254.380000001</v>
      </c>
      <c r="K950" s="425">
        <v>14718761.67</v>
      </c>
      <c r="L950" s="432">
        <v>7</v>
      </c>
    </row>
    <row r="951" spans="1:12" s="377" customFormat="1" ht="15.6" x14ac:dyDescent="0.3">
      <c r="A951" s="430" t="s">
        <v>133</v>
      </c>
      <c r="B951" s="424"/>
      <c r="C951" s="429"/>
      <c r="D951" s="429"/>
      <c r="E951" s="429"/>
      <c r="F951" s="429"/>
      <c r="G951" s="429"/>
      <c r="H951" s="424"/>
      <c r="I951" s="425"/>
      <c r="J951" s="425"/>
      <c r="K951" s="425"/>
      <c r="L951" s="432"/>
    </row>
    <row r="952" spans="1:12" s="377" customFormat="1" ht="15.6" x14ac:dyDescent="0.3">
      <c r="A952" s="431" t="s">
        <v>362</v>
      </c>
      <c r="B952" s="426" t="s">
        <v>188</v>
      </c>
      <c r="C952" s="428">
        <v>99.994799999999998</v>
      </c>
      <c r="D952" s="428">
        <v>11</v>
      </c>
      <c r="E952" s="428" t="s">
        <v>809</v>
      </c>
      <c r="F952" s="428">
        <v>11</v>
      </c>
      <c r="G952" s="428">
        <v>11.4621259414062</v>
      </c>
      <c r="H952" s="426" t="s">
        <v>196</v>
      </c>
      <c r="I952" s="427">
        <v>39802</v>
      </c>
      <c r="J952" s="427">
        <v>39802</v>
      </c>
      <c r="K952" s="427">
        <v>39799.93</v>
      </c>
      <c r="L952" s="433">
        <v>1</v>
      </c>
    </row>
    <row r="953" spans="1:12" s="377" customFormat="1" ht="15.6" x14ac:dyDescent="0.3">
      <c r="A953" s="431" t="s">
        <v>362</v>
      </c>
      <c r="B953" s="426" t="s">
        <v>188</v>
      </c>
      <c r="C953" s="428">
        <v>99.995099999999994</v>
      </c>
      <c r="D953" s="428">
        <v>11</v>
      </c>
      <c r="E953" s="428" t="s">
        <v>810</v>
      </c>
      <c r="F953" s="428">
        <v>11</v>
      </c>
      <c r="G953" s="428">
        <v>11.4621259414062</v>
      </c>
      <c r="H953" s="426" t="s">
        <v>196</v>
      </c>
      <c r="I953" s="427">
        <v>31000</v>
      </c>
      <c r="J953" s="427">
        <v>31000</v>
      </c>
      <c r="K953" s="427">
        <v>30998.48</v>
      </c>
      <c r="L953" s="433">
        <v>1</v>
      </c>
    </row>
    <row r="954" spans="1:12" s="377" customFormat="1" ht="15.6" x14ac:dyDescent="0.3">
      <c r="A954" s="431" t="s">
        <v>811</v>
      </c>
      <c r="B954" s="426" t="s">
        <v>188</v>
      </c>
      <c r="C954" s="428">
        <v>101.79</v>
      </c>
      <c r="D954" s="428">
        <v>8.25</v>
      </c>
      <c r="E954" s="428" t="s">
        <v>812</v>
      </c>
      <c r="F954" s="428">
        <v>5.9</v>
      </c>
      <c r="G954" s="428">
        <v>6.0318258520940997</v>
      </c>
      <c r="H954" s="426" t="s">
        <v>196</v>
      </c>
      <c r="I954" s="427">
        <v>2000000</v>
      </c>
      <c r="J954" s="427">
        <v>2000000</v>
      </c>
      <c r="K954" s="427">
        <v>2035799.54</v>
      </c>
      <c r="L954" s="433">
        <v>1</v>
      </c>
    </row>
    <row r="955" spans="1:12" s="377" customFormat="1" ht="15.6" x14ac:dyDescent="0.3">
      <c r="A955" s="431" t="s">
        <v>811</v>
      </c>
      <c r="B955" s="426" t="s">
        <v>188</v>
      </c>
      <c r="C955" s="428">
        <v>103.6888</v>
      </c>
      <c r="D955" s="428">
        <v>8.5</v>
      </c>
      <c r="E955" s="428" t="s">
        <v>317</v>
      </c>
      <c r="F955" s="428">
        <v>6.15</v>
      </c>
      <c r="G955" s="428">
        <v>6.2932937653963998</v>
      </c>
      <c r="H955" s="426" t="s">
        <v>196</v>
      </c>
      <c r="I955" s="427">
        <v>1000000</v>
      </c>
      <c r="J955" s="427">
        <v>1000000</v>
      </c>
      <c r="K955" s="427">
        <v>1036887.78</v>
      </c>
      <c r="L955" s="433">
        <v>1</v>
      </c>
    </row>
    <row r="956" spans="1:12" s="377" customFormat="1" ht="15.6" x14ac:dyDescent="0.3">
      <c r="A956" s="431" t="s">
        <v>813</v>
      </c>
      <c r="B956" s="426" t="s">
        <v>188</v>
      </c>
      <c r="C956" s="428">
        <v>99.505300000000005</v>
      </c>
      <c r="D956" s="428">
        <v>9</v>
      </c>
      <c r="E956" s="428" t="s">
        <v>488</v>
      </c>
      <c r="F956" s="428">
        <v>9.6999999999999993</v>
      </c>
      <c r="G956" s="428">
        <v>10.1430796048452</v>
      </c>
      <c r="H956" s="426" t="s">
        <v>196</v>
      </c>
      <c r="I956" s="427">
        <v>41000</v>
      </c>
      <c r="J956" s="427">
        <v>74545.45</v>
      </c>
      <c r="K956" s="427">
        <v>40797.19</v>
      </c>
      <c r="L956" s="433">
        <v>1</v>
      </c>
    </row>
    <row r="957" spans="1:12" s="377" customFormat="1" ht="15.6" x14ac:dyDescent="0.3">
      <c r="A957" s="431" t="s">
        <v>814</v>
      </c>
      <c r="B957" s="426" t="s">
        <v>188</v>
      </c>
      <c r="C957" s="428">
        <v>99.997</v>
      </c>
      <c r="D957" s="428">
        <v>9.5</v>
      </c>
      <c r="E957" s="428" t="s">
        <v>610</v>
      </c>
      <c r="F957" s="428">
        <v>9.5</v>
      </c>
      <c r="G957" s="428">
        <v>9.8438279104003001</v>
      </c>
      <c r="H957" s="426" t="s">
        <v>196</v>
      </c>
      <c r="I957" s="427">
        <v>24000</v>
      </c>
      <c r="J957" s="427">
        <v>24000</v>
      </c>
      <c r="K957" s="427">
        <v>23999.279999999999</v>
      </c>
      <c r="L957" s="433">
        <v>1</v>
      </c>
    </row>
    <row r="958" spans="1:12" s="377" customFormat="1" ht="15.6" x14ac:dyDescent="0.3">
      <c r="A958" s="431" t="s">
        <v>814</v>
      </c>
      <c r="B958" s="426" t="s">
        <v>188</v>
      </c>
      <c r="C958" s="428">
        <v>99.998500000000007</v>
      </c>
      <c r="D958" s="428">
        <v>9.5</v>
      </c>
      <c r="E958" s="428" t="s">
        <v>815</v>
      </c>
      <c r="F958" s="428">
        <v>9.5</v>
      </c>
      <c r="G958" s="428">
        <v>9.8438279104003001</v>
      </c>
      <c r="H958" s="426" t="s">
        <v>196</v>
      </c>
      <c r="I958" s="427">
        <v>17000</v>
      </c>
      <c r="J958" s="427">
        <v>17000</v>
      </c>
      <c r="K958" s="427">
        <v>16999.75</v>
      </c>
      <c r="L958" s="433">
        <v>1</v>
      </c>
    </row>
    <row r="959" spans="1:12" s="377" customFormat="1" ht="15.6" x14ac:dyDescent="0.3">
      <c r="A959" s="431" t="s">
        <v>814</v>
      </c>
      <c r="B959" s="426" t="s">
        <v>188</v>
      </c>
      <c r="C959" s="428">
        <v>99.999399999999994</v>
      </c>
      <c r="D959" s="428">
        <v>9.5</v>
      </c>
      <c r="E959" s="428" t="s">
        <v>445</v>
      </c>
      <c r="F959" s="428">
        <v>9.5</v>
      </c>
      <c r="G959" s="428">
        <v>9.8438279104003001</v>
      </c>
      <c r="H959" s="426" t="s">
        <v>196</v>
      </c>
      <c r="I959" s="427">
        <v>30000</v>
      </c>
      <c r="J959" s="427">
        <v>30000</v>
      </c>
      <c r="K959" s="427">
        <v>29999.82</v>
      </c>
      <c r="L959" s="433">
        <v>1</v>
      </c>
    </row>
    <row r="960" spans="1:12" s="377" customFormat="1" ht="15.6" x14ac:dyDescent="0.3">
      <c r="A960" s="430" t="s">
        <v>194</v>
      </c>
      <c r="B960" s="424" t="s">
        <v>194</v>
      </c>
      <c r="C960" s="429" t="s">
        <v>194</v>
      </c>
      <c r="D960" s="429" t="s">
        <v>194</v>
      </c>
      <c r="E960" s="429" t="s">
        <v>194</v>
      </c>
      <c r="F960" s="429" t="s">
        <v>194</v>
      </c>
      <c r="G960" s="429" t="s">
        <v>194</v>
      </c>
      <c r="H960" s="424" t="s">
        <v>194</v>
      </c>
      <c r="I960" s="425">
        <v>3182802</v>
      </c>
      <c r="J960" s="425">
        <v>3216347.45</v>
      </c>
      <c r="K960" s="425">
        <v>3255281.77</v>
      </c>
      <c r="L960" s="432">
        <v>8</v>
      </c>
    </row>
    <row r="961" spans="1:12" s="377" customFormat="1" ht="15.6" x14ac:dyDescent="0.3">
      <c r="A961" s="430" t="s">
        <v>279</v>
      </c>
      <c r="B961" s="424"/>
      <c r="C961" s="429"/>
      <c r="D961" s="429"/>
      <c r="E961" s="429"/>
      <c r="F961" s="429"/>
      <c r="G961" s="429"/>
      <c r="H961" s="424"/>
      <c r="I961" s="425"/>
      <c r="J961" s="425"/>
      <c r="K961" s="425"/>
      <c r="L961" s="432"/>
    </row>
    <row r="962" spans="1:12" s="377" customFormat="1" ht="15.6" x14ac:dyDescent="0.3">
      <c r="A962" s="431" t="s">
        <v>207</v>
      </c>
      <c r="B962" s="426" t="s">
        <v>188</v>
      </c>
      <c r="C962" s="428"/>
      <c r="D962" s="428"/>
      <c r="E962" s="428" t="s">
        <v>816</v>
      </c>
      <c r="F962" s="428">
        <v>8</v>
      </c>
      <c r="G962" s="428"/>
      <c r="H962" s="426"/>
      <c r="I962" s="427">
        <v>6578.85</v>
      </c>
      <c r="J962" s="427">
        <v>6579</v>
      </c>
      <c r="K962" s="427">
        <v>6837.62</v>
      </c>
      <c r="L962" s="433">
        <v>1</v>
      </c>
    </row>
    <row r="963" spans="1:12" s="377" customFormat="1" ht="15.6" x14ac:dyDescent="0.3">
      <c r="A963" s="431" t="s">
        <v>207</v>
      </c>
      <c r="B963" s="426" t="s">
        <v>188</v>
      </c>
      <c r="C963" s="428"/>
      <c r="D963" s="428"/>
      <c r="E963" s="428" t="s">
        <v>204</v>
      </c>
      <c r="F963" s="428">
        <v>8</v>
      </c>
      <c r="G963" s="428"/>
      <c r="H963" s="426"/>
      <c r="I963" s="427">
        <v>5658</v>
      </c>
      <c r="J963" s="427">
        <v>5658</v>
      </c>
      <c r="K963" s="427">
        <v>5884.32</v>
      </c>
      <c r="L963" s="433">
        <v>1</v>
      </c>
    </row>
    <row r="964" spans="1:12" s="377" customFormat="1" ht="15.6" x14ac:dyDescent="0.3">
      <c r="A964" s="431" t="s">
        <v>230</v>
      </c>
      <c r="B964" s="426" t="s">
        <v>188</v>
      </c>
      <c r="C964" s="428"/>
      <c r="D964" s="428"/>
      <c r="E964" s="428" t="s">
        <v>808</v>
      </c>
      <c r="F964" s="428">
        <v>8</v>
      </c>
      <c r="G964" s="428"/>
      <c r="H964" s="426"/>
      <c r="I964" s="427">
        <v>29803</v>
      </c>
      <c r="J964" s="427">
        <v>29803</v>
      </c>
      <c r="K964" s="427">
        <v>30981.88</v>
      </c>
      <c r="L964" s="433">
        <v>2</v>
      </c>
    </row>
    <row r="965" spans="1:12" s="377" customFormat="1" ht="15.6" x14ac:dyDescent="0.3">
      <c r="A965" s="431" t="s">
        <v>230</v>
      </c>
      <c r="B965" s="426" t="s">
        <v>188</v>
      </c>
      <c r="C965" s="428"/>
      <c r="D965" s="428"/>
      <c r="E965" s="428" t="s">
        <v>204</v>
      </c>
      <c r="F965" s="428">
        <v>7.3</v>
      </c>
      <c r="G965" s="428"/>
      <c r="H965" s="426"/>
      <c r="I965" s="427">
        <v>25000</v>
      </c>
      <c r="J965" s="427">
        <v>25000</v>
      </c>
      <c r="K965" s="427">
        <v>25912.5</v>
      </c>
      <c r="L965" s="433">
        <v>1</v>
      </c>
    </row>
    <row r="966" spans="1:12" s="377" customFormat="1" ht="15.6" x14ac:dyDescent="0.3">
      <c r="A966" s="431" t="s">
        <v>230</v>
      </c>
      <c r="B966" s="426" t="s">
        <v>188</v>
      </c>
      <c r="C966" s="428"/>
      <c r="D966" s="428"/>
      <c r="E966" s="428" t="s">
        <v>204</v>
      </c>
      <c r="F966" s="428">
        <v>8</v>
      </c>
      <c r="G966" s="428"/>
      <c r="H966" s="426"/>
      <c r="I966" s="427">
        <v>64831</v>
      </c>
      <c r="J966" s="427">
        <v>64831</v>
      </c>
      <c r="K966" s="427">
        <v>67424.240000000005</v>
      </c>
      <c r="L966" s="433">
        <v>1</v>
      </c>
    </row>
    <row r="967" spans="1:12" s="377" customFormat="1" ht="15.6" x14ac:dyDescent="0.3">
      <c r="A967" s="431" t="s">
        <v>230</v>
      </c>
      <c r="B967" s="426" t="s">
        <v>188</v>
      </c>
      <c r="C967" s="428"/>
      <c r="D967" s="428"/>
      <c r="E967" s="428" t="s">
        <v>204</v>
      </c>
      <c r="F967" s="428">
        <v>9</v>
      </c>
      <c r="G967" s="428"/>
      <c r="H967" s="426"/>
      <c r="I967" s="427">
        <v>44537.85</v>
      </c>
      <c r="J967" s="427">
        <v>44537.95</v>
      </c>
      <c r="K967" s="427">
        <v>46542.05</v>
      </c>
      <c r="L967" s="433">
        <v>4</v>
      </c>
    </row>
    <row r="968" spans="1:12" s="377" customFormat="1" ht="15.6" x14ac:dyDescent="0.3">
      <c r="A968" s="431" t="s">
        <v>220</v>
      </c>
      <c r="B968" s="426" t="s">
        <v>188</v>
      </c>
      <c r="C968" s="428"/>
      <c r="D968" s="428"/>
      <c r="E968" s="428" t="s">
        <v>468</v>
      </c>
      <c r="F968" s="428">
        <v>7.09</v>
      </c>
      <c r="G968" s="428"/>
      <c r="H968" s="426"/>
      <c r="I968" s="427">
        <v>42928</v>
      </c>
      <c r="J968" s="427">
        <v>42928</v>
      </c>
      <c r="K968" s="427">
        <v>44060.89</v>
      </c>
      <c r="L968" s="433">
        <v>1</v>
      </c>
    </row>
    <row r="969" spans="1:12" s="377" customFormat="1" ht="15.6" x14ac:dyDescent="0.3">
      <c r="A969" s="431" t="s">
        <v>220</v>
      </c>
      <c r="B969" s="426" t="s">
        <v>188</v>
      </c>
      <c r="C969" s="428"/>
      <c r="D969" s="428"/>
      <c r="E969" s="428" t="s">
        <v>468</v>
      </c>
      <c r="F969" s="428">
        <v>10.59</v>
      </c>
      <c r="G969" s="428"/>
      <c r="H969" s="426"/>
      <c r="I969" s="427">
        <v>78165</v>
      </c>
      <c r="J969" s="427">
        <v>78165</v>
      </c>
      <c r="K969" s="427">
        <v>81246.13</v>
      </c>
      <c r="L969" s="433">
        <v>1</v>
      </c>
    </row>
    <row r="970" spans="1:12" s="377" customFormat="1" ht="15.6" x14ac:dyDescent="0.3">
      <c r="A970" s="431" t="s">
        <v>220</v>
      </c>
      <c r="B970" s="426" t="s">
        <v>188</v>
      </c>
      <c r="C970" s="428"/>
      <c r="D970" s="428"/>
      <c r="E970" s="428" t="s">
        <v>301</v>
      </c>
      <c r="F970" s="428">
        <v>10.59</v>
      </c>
      <c r="G970" s="428"/>
      <c r="H970" s="426"/>
      <c r="I970" s="427">
        <v>27235</v>
      </c>
      <c r="J970" s="427">
        <v>27235</v>
      </c>
      <c r="K970" s="427">
        <v>28316.57</v>
      </c>
      <c r="L970" s="433">
        <v>1</v>
      </c>
    </row>
    <row r="971" spans="1:12" s="377" customFormat="1" ht="15.6" x14ac:dyDescent="0.3">
      <c r="A971" s="431" t="s">
        <v>220</v>
      </c>
      <c r="B971" s="426" t="s">
        <v>188</v>
      </c>
      <c r="C971" s="428"/>
      <c r="D971" s="428"/>
      <c r="E971" s="428" t="s">
        <v>325</v>
      </c>
      <c r="F971" s="428">
        <v>8</v>
      </c>
      <c r="G971" s="428"/>
      <c r="H971" s="426"/>
      <c r="I971" s="427">
        <v>17210.419999999998</v>
      </c>
      <c r="J971" s="427">
        <v>17210.419999999998</v>
      </c>
      <c r="K971" s="427">
        <v>17784.099999999999</v>
      </c>
      <c r="L971" s="433">
        <v>2</v>
      </c>
    </row>
    <row r="972" spans="1:12" s="377" customFormat="1" ht="15.6" x14ac:dyDescent="0.3">
      <c r="A972" s="431" t="s">
        <v>220</v>
      </c>
      <c r="B972" s="426" t="s">
        <v>188</v>
      </c>
      <c r="C972" s="428"/>
      <c r="D972" s="428"/>
      <c r="E972" s="428" t="s">
        <v>808</v>
      </c>
      <c r="F972" s="428">
        <v>8.75</v>
      </c>
      <c r="G972" s="428"/>
      <c r="H972" s="426"/>
      <c r="I972" s="427">
        <v>500000</v>
      </c>
      <c r="J972" s="427">
        <v>500000</v>
      </c>
      <c r="K972" s="427">
        <v>521631.94</v>
      </c>
      <c r="L972" s="433">
        <v>1</v>
      </c>
    </row>
    <row r="973" spans="1:12" s="377" customFormat="1" ht="15.6" x14ac:dyDescent="0.3">
      <c r="A973" s="431" t="s">
        <v>220</v>
      </c>
      <c r="B973" s="426" t="s">
        <v>188</v>
      </c>
      <c r="C973" s="428"/>
      <c r="D973" s="428"/>
      <c r="E973" s="428" t="s">
        <v>778</v>
      </c>
      <c r="F973" s="428">
        <v>7.09</v>
      </c>
      <c r="G973" s="428"/>
      <c r="H973" s="426"/>
      <c r="I973" s="427">
        <v>65000</v>
      </c>
      <c r="J973" s="427">
        <v>65000</v>
      </c>
      <c r="K973" s="427">
        <v>67291.45</v>
      </c>
      <c r="L973" s="433">
        <v>1</v>
      </c>
    </row>
    <row r="974" spans="1:12" s="377" customFormat="1" ht="15.6" x14ac:dyDescent="0.3">
      <c r="A974" s="431" t="s">
        <v>220</v>
      </c>
      <c r="B974" s="426" t="s">
        <v>188</v>
      </c>
      <c r="C974" s="428"/>
      <c r="D974" s="428"/>
      <c r="E974" s="428" t="s">
        <v>457</v>
      </c>
      <c r="F974" s="428">
        <v>7.09</v>
      </c>
      <c r="G974" s="428"/>
      <c r="H974" s="426"/>
      <c r="I974" s="427">
        <v>255850</v>
      </c>
      <c r="J974" s="427">
        <v>255850</v>
      </c>
      <c r="K974" s="427">
        <v>257260.87</v>
      </c>
      <c r="L974" s="433">
        <v>2</v>
      </c>
    </row>
    <row r="975" spans="1:12" s="377" customFormat="1" ht="15.6" x14ac:dyDescent="0.3">
      <c r="A975" s="431" t="s">
        <v>220</v>
      </c>
      <c r="B975" s="426" t="s">
        <v>188</v>
      </c>
      <c r="C975" s="428"/>
      <c r="D975" s="428"/>
      <c r="E975" s="428" t="s">
        <v>457</v>
      </c>
      <c r="F975" s="428">
        <v>8</v>
      </c>
      <c r="G975" s="428"/>
      <c r="H975" s="426"/>
      <c r="I975" s="427">
        <v>11149</v>
      </c>
      <c r="J975" s="427">
        <v>11149</v>
      </c>
      <c r="K975" s="427">
        <v>11218.37</v>
      </c>
      <c r="L975" s="433">
        <v>1</v>
      </c>
    </row>
    <row r="976" spans="1:12" s="377" customFormat="1" ht="15.6" x14ac:dyDescent="0.3">
      <c r="A976" s="431" t="s">
        <v>220</v>
      </c>
      <c r="B976" s="426" t="s">
        <v>188</v>
      </c>
      <c r="C976" s="428"/>
      <c r="D976" s="428"/>
      <c r="E976" s="428" t="s">
        <v>457</v>
      </c>
      <c r="F976" s="428">
        <v>8.5</v>
      </c>
      <c r="G976" s="428"/>
      <c r="H976" s="426"/>
      <c r="I976" s="427">
        <v>30297</v>
      </c>
      <c r="J976" s="427">
        <v>30297</v>
      </c>
      <c r="K976" s="427">
        <v>30497.3</v>
      </c>
      <c r="L976" s="433">
        <v>1</v>
      </c>
    </row>
    <row r="977" spans="1:14" s="377" customFormat="1" ht="15.6" x14ac:dyDescent="0.3">
      <c r="A977" s="431" t="s">
        <v>220</v>
      </c>
      <c r="B977" s="426" t="s">
        <v>188</v>
      </c>
      <c r="C977" s="428"/>
      <c r="D977" s="428"/>
      <c r="E977" s="428" t="s">
        <v>457</v>
      </c>
      <c r="F977" s="428">
        <v>10</v>
      </c>
      <c r="G977" s="428"/>
      <c r="H977" s="426"/>
      <c r="I977" s="427">
        <v>37263.43</v>
      </c>
      <c r="J977" s="427">
        <v>37263.43</v>
      </c>
      <c r="K977" s="427">
        <v>37553.26</v>
      </c>
      <c r="L977" s="433">
        <v>1</v>
      </c>
    </row>
    <row r="978" spans="1:14" s="377" customFormat="1" ht="15.6" x14ac:dyDescent="0.3">
      <c r="A978" s="431" t="s">
        <v>220</v>
      </c>
      <c r="B978" s="426" t="s">
        <v>188</v>
      </c>
      <c r="C978" s="428"/>
      <c r="D978" s="428"/>
      <c r="E978" s="428" t="s">
        <v>457</v>
      </c>
      <c r="F978" s="428">
        <v>10.34</v>
      </c>
      <c r="G978" s="428"/>
      <c r="H978" s="426"/>
      <c r="I978" s="427">
        <v>421970.22</v>
      </c>
      <c r="J978" s="427">
        <v>421970.22</v>
      </c>
      <c r="K978" s="427">
        <v>425363.8</v>
      </c>
      <c r="L978" s="433">
        <v>1</v>
      </c>
    </row>
    <row r="979" spans="1:14" s="377" customFormat="1" ht="15.6" x14ac:dyDescent="0.3">
      <c r="A979" s="431" t="s">
        <v>220</v>
      </c>
      <c r="B979" s="426" t="s">
        <v>188</v>
      </c>
      <c r="C979" s="428"/>
      <c r="D979" s="428"/>
      <c r="E979" s="428" t="s">
        <v>457</v>
      </c>
      <c r="F979" s="428">
        <v>10.59</v>
      </c>
      <c r="G979" s="428"/>
      <c r="H979" s="426"/>
      <c r="I979" s="427">
        <v>24400</v>
      </c>
      <c r="J979" s="427">
        <v>24400</v>
      </c>
      <c r="K979" s="427">
        <v>24600.97</v>
      </c>
      <c r="L979" s="433">
        <v>1</v>
      </c>
    </row>
    <row r="980" spans="1:14" s="377" customFormat="1" ht="15.6" x14ac:dyDescent="0.3">
      <c r="A980" s="431" t="s">
        <v>220</v>
      </c>
      <c r="B980" s="426" t="s">
        <v>188</v>
      </c>
      <c r="C980" s="428"/>
      <c r="D980" s="428"/>
      <c r="E980" s="428" t="s">
        <v>205</v>
      </c>
      <c r="F980" s="428">
        <v>8.75</v>
      </c>
      <c r="G980" s="428"/>
      <c r="H980" s="426"/>
      <c r="I980" s="427">
        <v>100000</v>
      </c>
      <c r="J980" s="427">
        <v>100000</v>
      </c>
      <c r="K980" s="427">
        <v>100729.17</v>
      </c>
      <c r="L980" s="433">
        <v>1</v>
      </c>
    </row>
    <row r="981" spans="1:14" s="377" customFormat="1" ht="15.6" x14ac:dyDescent="0.3">
      <c r="A981" s="431" t="s">
        <v>220</v>
      </c>
      <c r="B981" s="426" t="s">
        <v>188</v>
      </c>
      <c r="C981" s="428"/>
      <c r="D981" s="428"/>
      <c r="E981" s="428" t="s">
        <v>205</v>
      </c>
      <c r="F981" s="428">
        <v>10</v>
      </c>
      <c r="G981" s="428"/>
      <c r="H981" s="426"/>
      <c r="I981" s="427">
        <v>55000</v>
      </c>
      <c r="J981" s="427">
        <v>55000</v>
      </c>
      <c r="K981" s="427">
        <v>55458.33</v>
      </c>
      <c r="L981" s="433">
        <v>1</v>
      </c>
    </row>
    <row r="982" spans="1:14" s="377" customFormat="1" ht="15.6" x14ac:dyDescent="0.3">
      <c r="A982" s="431" t="s">
        <v>220</v>
      </c>
      <c r="B982" s="426" t="s">
        <v>188</v>
      </c>
      <c r="C982" s="428"/>
      <c r="D982" s="428"/>
      <c r="E982" s="428" t="s">
        <v>205</v>
      </c>
      <c r="F982" s="428">
        <v>10.59</v>
      </c>
      <c r="G982" s="428"/>
      <c r="H982" s="426"/>
      <c r="I982" s="427">
        <v>48379</v>
      </c>
      <c r="J982" s="427">
        <v>48379</v>
      </c>
      <c r="K982" s="427">
        <v>48805.94</v>
      </c>
      <c r="L982" s="433">
        <v>1</v>
      </c>
    </row>
    <row r="983" spans="1:14" s="377" customFormat="1" ht="15.6" x14ac:dyDescent="0.3">
      <c r="A983" s="431" t="s">
        <v>220</v>
      </c>
      <c r="B983" s="426" t="s">
        <v>188</v>
      </c>
      <c r="C983" s="428"/>
      <c r="D983" s="428"/>
      <c r="E983" s="428" t="s">
        <v>205</v>
      </c>
      <c r="F983" s="428">
        <v>10.79</v>
      </c>
      <c r="G983" s="428"/>
      <c r="H983" s="426"/>
      <c r="I983" s="427">
        <v>305061.74</v>
      </c>
      <c r="J983" s="427">
        <v>305061.74</v>
      </c>
      <c r="K983" s="427">
        <v>307804.75</v>
      </c>
      <c r="L983" s="433">
        <v>1</v>
      </c>
    </row>
    <row r="984" spans="1:14" s="377" customFormat="1" ht="15.6" x14ac:dyDescent="0.3">
      <c r="A984" s="431" t="s">
        <v>220</v>
      </c>
      <c r="B984" s="426" t="s">
        <v>188</v>
      </c>
      <c r="C984" s="428"/>
      <c r="D984" s="428"/>
      <c r="E984" s="428" t="s">
        <v>453</v>
      </c>
      <c r="F984" s="428">
        <v>10.7</v>
      </c>
      <c r="G984" s="428"/>
      <c r="H984" s="426"/>
      <c r="I984" s="427">
        <v>79993.53</v>
      </c>
      <c r="J984" s="427">
        <v>79993.53</v>
      </c>
      <c r="K984" s="427">
        <v>80778.13</v>
      </c>
      <c r="L984" s="433">
        <v>1</v>
      </c>
    </row>
    <row r="985" spans="1:14" s="377" customFormat="1" ht="15.6" x14ac:dyDescent="0.3">
      <c r="A985" s="378" t="s">
        <v>194</v>
      </c>
      <c r="B985" s="415" t="s">
        <v>194</v>
      </c>
      <c r="C985" s="416" t="s">
        <v>194</v>
      </c>
      <c r="D985" s="416" t="s">
        <v>194</v>
      </c>
      <c r="E985" s="418" t="s">
        <v>194</v>
      </c>
      <c r="F985" s="416" t="s">
        <v>194</v>
      </c>
      <c r="G985" s="416" t="s">
        <v>194</v>
      </c>
      <c r="H985" s="415" t="s">
        <v>194</v>
      </c>
      <c r="I985" s="417">
        <f>SUM(I962:I984)</f>
        <v>2276311.0399999996</v>
      </c>
      <c r="J985" s="417">
        <f>SUM(J962:J984)</f>
        <v>2276311.2899999996</v>
      </c>
      <c r="K985" s="417">
        <f>SUM(K962:K984)</f>
        <v>2323984.58</v>
      </c>
      <c r="L985" s="379">
        <f>SUM(L962:L984)</f>
        <v>29</v>
      </c>
    </row>
    <row r="986" spans="1:14" s="285" customFormat="1" ht="16.95" customHeight="1" x14ac:dyDescent="0.25">
      <c r="A986" s="409" t="s">
        <v>194</v>
      </c>
      <c r="B986" s="410" t="s">
        <v>194</v>
      </c>
      <c r="C986" s="411" t="s">
        <v>194</v>
      </c>
      <c r="D986" s="411" t="s">
        <v>194</v>
      </c>
      <c r="E986" s="412" t="s">
        <v>194</v>
      </c>
      <c r="F986" s="411" t="s">
        <v>194</v>
      </c>
      <c r="G986" s="411" t="s">
        <v>194</v>
      </c>
      <c r="H986" s="410" t="s">
        <v>194</v>
      </c>
      <c r="I986" s="413"/>
      <c r="J986" s="413"/>
      <c r="K986" s="413"/>
      <c r="L986" s="414"/>
    </row>
    <row r="987" spans="1:14" ht="20.399999999999999" x14ac:dyDescent="0.3">
      <c r="A987" s="245" t="s">
        <v>134</v>
      </c>
      <c r="B987" s="246" t="s">
        <v>181</v>
      </c>
      <c r="C987" s="247" t="s">
        <v>181</v>
      </c>
      <c r="D987" s="247" t="s">
        <v>181</v>
      </c>
      <c r="E987" s="246" t="s">
        <v>181</v>
      </c>
      <c r="F987" s="247" t="s">
        <v>181</v>
      </c>
      <c r="G987" s="247" t="s">
        <v>181</v>
      </c>
      <c r="H987" s="247" t="s">
        <v>181</v>
      </c>
      <c r="I987" s="249">
        <f>I58+I64+I69+I72+I81+I190+I228+I278+I285+I297+I308+I358+I367+I377+I408+I471+I483+I488+I588+I785+I937+I942+I950+I960+I985</f>
        <v>788290454.08999979</v>
      </c>
      <c r="J987" s="249">
        <f>J58+J64+J69+J72+J81+J190+J228+J278+J285+J297+J308+J358+J367+J377+J408+J471+J483+J488+J588+J785+J937+J942+J950+J960+J985</f>
        <v>783828895.62</v>
      </c>
      <c r="K987" s="249">
        <f>K58+K64+K69+K72+K81+K190+K228+K278+K285+K297+K308+K358+K367+K377+K408+K471+K483+K488+K588+K785+K937+K942+K950+K960+K985</f>
        <v>777368977.85000002</v>
      </c>
      <c r="L987" s="387">
        <f>L58+L64+L69+L72+L81+L190+L228+L278+L285+L297+L308+L358+L367+L377+L408+L471+L483+L488+L588+L785+L937+L942+L950+L960+L985</f>
        <v>1581</v>
      </c>
      <c r="M987" s="238" t="s">
        <v>181</v>
      </c>
      <c r="N987" s="61"/>
    </row>
    <row r="988" spans="1:14" s="285" customFormat="1" ht="20.399999999999999" x14ac:dyDescent="0.3">
      <c r="A988" s="282" t="s">
        <v>181</v>
      </c>
      <c r="B988" s="283" t="s">
        <v>181</v>
      </c>
      <c r="C988" s="283" t="s">
        <v>181</v>
      </c>
      <c r="D988" s="283" t="s">
        <v>181</v>
      </c>
      <c r="E988" s="284" t="s">
        <v>181</v>
      </c>
      <c r="F988" s="283" t="s">
        <v>181</v>
      </c>
      <c r="G988" s="283" t="s">
        <v>181</v>
      </c>
      <c r="H988" s="302" t="s">
        <v>181</v>
      </c>
      <c r="I988" s="286"/>
      <c r="J988" s="286" t="s">
        <v>181</v>
      </c>
      <c r="K988" s="286" t="s">
        <v>181</v>
      </c>
      <c r="L988" s="306" t="s">
        <v>181</v>
      </c>
      <c r="M988" s="285" t="s">
        <v>181</v>
      </c>
      <c r="N988" s="285" t="s">
        <v>181</v>
      </c>
    </row>
    <row r="989" spans="1:14" ht="24.6" x14ac:dyDescent="0.3">
      <c r="A989" s="275" t="s">
        <v>13</v>
      </c>
      <c r="B989" s="276" t="s">
        <v>181</v>
      </c>
      <c r="C989" s="277" t="s">
        <v>181</v>
      </c>
      <c r="D989" s="277" t="s">
        <v>181</v>
      </c>
      <c r="E989" s="276" t="s">
        <v>181</v>
      </c>
      <c r="F989" s="277" t="s">
        <v>181</v>
      </c>
      <c r="G989" s="277" t="s">
        <v>181</v>
      </c>
      <c r="H989" s="385" t="s">
        <v>181</v>
      </c>
      <c r="I989" s="380"/>
      <c r="J989" s="380">
        <f>J987+J48</f>
        <v>784439271.62</v>
      </c>
      <c r="K989" s="380">
        <f>K987+K48</f>
        <v>778519897.96420002</v>
      </c>
      <c r="L989" s="280">
        <f>L987+L48</f>
        <v>1680</v>
      </c>
      <c r="M989" s="238" t="s">
        <v>181</v>
      </c>
      <c r="N989" s="238" t="s">
        <v>181</v>
      </c>
    </row>
  </sheetData>
  <mergeCells count="3">
    <mergeCell ref="A1:F1"/>
    <mergeCell ref="A3:L3"/>
    <mergeCell ref="A50:L50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3A7BB-D832-4448-9229-019A43617631}">
  <sheetPr>
    <pageSetUpPr fitToPage="1"/>
  </sheetPr>
  <dimension ref="A1:G40"/>
  <sheetViews>
    <sheetView showGridLines="0" zoomScale="60" zoomScaleNormal="60" workbookViewId="0">
      <selection activeCell="A2" sqref="A2"/>
    </sheetView>
  </sheetViews>
  <sheetFormatPr baseColWidth="10" defaultColWidth="12.88671875" defaultRowHeight="13.2" x14ac:dyDescent="0.25"/>
  <cols>
    <col min="1" max="1" width="1.109375" style="208" customWidth="1"/>
    <col min="2" max="2" width="63" style="205" customWidth="1"/>
    <col min="3" max="3" width="42.5546875" style="206" customWidth="1"/>
    <col min="4" max="4" width="17.33203125" style="207" customWidth="1"/>
    <col min="5" max="5" width="4.88671875" style="207" customWidth="1"/>
    <col min="6" max="6" width="30.6640625" style="206" customWidth="1"/>
    <col min="7" max="7" width="13.109375" style="207" customWidth="1"/>
    <col min="8" max="16384" width="12.88671875" style="208"/>
  </cols>
  <sheetData>
    <row r="1" spans="2:7" ht="4.5" customHeight="1" x14ac:dyDescent="0.25"/>
    <row r="2" spans="2:7" ht="112.5" customHeight="1" x14ac:dyDescent="0.25">
      <c r="B2" s="472" t="s">
        <v>817</v>
      </c>
      <c r="C2" s="472"/>
      <c r="D2" s="209"/>
      <c r="E2" s="210"/>
      <c r="F2" s="211"/>
      <c r="G2" s="210"/>
    </row>
    <row r="3" spans="2:7" ht="19.8" x14ac:dyDescent="0.25">
      <c r="B3" s="212"/>
      <c r="C3" s="211"/>
      <c r="D3" s="210"/>
      <c r="E3" s="210"/>
      <c r="F3" s="211"/>
      <c r="G3" s="210"/>
    </row>
    <row r="4" spans="2:7" ht="25.5" customHeight="1" x14ac:dyDescent="0.25">
      <c r="B4" s="213" t="s">
        <v>40</v>
      </c>
      <c r="C4" s="214" t="s">
        <v>117</v>
      </c>
      <c r="D4" s="215" t="s">
        <v>76</v>
      </c>
      <c r="E4" s="215"/>
      <c r="F4" s="214" t="s">
        <v>118</v>
      </c>
      <c r="G4" s="215" t="s">
        <v>76</v>
      </c>
    </row>
    <row r="5" spans="2:7" ht="19.5" customHeight="1" x14ac:dyDescent="0.45">
      <c r="B5" s="216" t="s">
        <v>119</v>
      </c>
      <c r="C5" s="217"/>
      <c r="D5" s="218"/>
      <c r="E5" s="218"/>
      <c r="F5" s="217"/>
      <c r="G5" s="396"/>
    </row>
    <row r="6" spans="2:7" ht="22.5" customHeight="1" x14ac:dyDescent="0.25">
      <c r="B6" s="219" t="s">
        <v>185</v>
      </c>
      <c r="C6" s="220">
        <v>553776</v>
      </c>
      <c r="D6" s="369">
        <f>(C6/$C$38)*100</f>
        <v>7.0595139743113419E-2</v>
      </c>
      <c r="E6" s="370"/>
      <c r="F6" s="220">
        <v>1094445.82</v>
      </c>
      <c r="G6" s="397">
        <f>(F6/$F$38)*100</f>
        <v>0.14058032721603317</v>
      </c>
    </row>
    <row r="7" spans="2:7" ht="22.5" customHeight="1" x14ac:dyDescent="0.25">
      <c r="B7" s="219" t="s">
        <v>186</v>
      </c>
      <c r="C7" s="220">
        <v>56600</v>
      </c>
      <c r="D7" s="369">
        <f>(C7/$C$38)*100</f>
        <v>7.2153450302292251E-3</v>
      </c>
      <c r="E7" s="370"/>
      <c r="F7" s="220">
        <v>56474.294200000004</v>
      </c>
      <c r="G7" s="397">
        <f>(F7/$F$38)*100</f>
        <v>7.2540591894540065E-3</v>
      </c>
    </row>
    <row r="8" spans="2:7" ht="18.75" customHeight="1" x14ac:dyDescent="0.25">
      <c r="B8" s="222"/>
      <c r="C8" s="223">
        <f>SUM(C6:C7)</f>
        <v>610376</v>
      </c>
      <c r="D8" s="369"/>
      <c r="E8" s="371"/>
      <c r="F8" s="223">
        <f>SUM(F6:F7)</f>
        <v>1150920.1142000002</v>
      </c>
      <c r="G8" s="398"/>
    </row>
    <row r="9" spans="2:7" ht="7.5" customHeight="1" x14ac:dyDescent="0.25">
      <c r="B9" s="224"/>
      <c r="C9" s="225"/>
      <c r="D9" s="372"/>
      <c r="E9" s="373"/>
      <c r="F9" s="374"/>
      <c r="G9" s="399"/>
    </row>
    <row r="10" spans="2:7" ht="15.75" customHeight="1" x14ac:dyDescent="0.45">
      <c r="B10" s="216" t="s">
        <v>120</v>
      </c>
      <c r="C10" s="225"/>
      <c r="D10" s="372"/>
      <c r="E10" s="373"/>
      <c r="F10" s="374"/>
      <c r="G10" s="399"/>
    </row>
    <row r="11" spans="2:7" ht="22.5" customHeight="1" x14ac:dyDescent="0.25">
      <c r="B11" s="219" t="s">
        <v>122</v>
      </c>
      <c r="C11" s="220">
        <v>1470539.99</v>
      </c>
      <c r="D11" s="369">
        <f t="shared" ref="D11:D35" si="0">(C11/$C$38)*100</f>
        <v>0.18746384114133982</v>
      </c>
      <c r="E11" s="370"/>
      <c r="F11" s="220">
        <v>1452311.89</v>
      </c>
      <c r="G11" s="397">
        <f t="shared" ref="G11:G35" si="1">(F11/$F$38)*100</f>
        <v>0.18654781898288539</v>
      </c>
    </row>
    <row r="12" spans="2:7" ht="22.5" customHeight="1" x14ac:dyDescent="0.25">
      <c r="B12" s="219" t="s">
        <v>305</v>
      </c>
      <c r="C12" s="220">
        <v>6229905.3799999999</v>
      </c>
      <c r="D12" s="369">
        <f t="shared" si="0"/>
        <v>0.79418580958270868</v>
      </c>
      <c r="E12" s="370"/>
      <c r="F12" s="220">
        <v>6279631.3099999996</v>
      </c>
      <c r="G12" s="397">
        <f t="shared" si="1"/>
        <v>0.80661153638089367</v>
      </c>
    </row>
    <row r="13" spans="2:7" ht="22.5" customHeight="1" x14ac:dyDescent="0.25">
      <c r="B13" s="219" t="s">
        <v>113</v>
      </c>
      <c r="C13" s="220">
        <v>186289.5</v>
      </c>
      <c r="D13" s="369">
        <f t="shared" si="0"/>
        <v>2.3748109858814263E-2</v>
      </c>
      <c r="E13" s="370"/>
      <c r="F13" s="220">
        <v>167806.69</v>
      </c>
      <c r="G13" s="397">
        <f t="shared" si="1"/>
        <v>2.1554579457610284E-2</v>
      </c>
    </row>
    <row r="14" spans="2:7" ht="22.5" customHeight="1" x14ac:dyDescent="0.25">
      <c r="B14" s="219" t="s">
        <v>266</v>
      </c>
      <c r="C14" s="220">
        <v>100000</v>
      </c>
      <c r="D14" s="369">
        <f t="shared" si="0"/>
        <v>1.2747959417366121E-2</v>
      </c>
      <c r="E14" s="370"/>
      <c r="F14" s="220">
        <v>97043.7</v>
      </c>
      <c r="G14" s="397">
        <f t="shared" si="1"/>
        <v>1.2465153460273218E-2</v>
      </c>
    </row>
    <row r="15" spans="2:7" ht="22.5" customHeight="1" x14ac:dyDescent="0.25">
      <c r="B15" s="219" t="s">
        <v>114</v>
      </c>
      <c r="C15" s="220">
        <v>150497.73000000001</v>
      </c>
      <c r="D15" s="369">
        <f t="shared" si="0"/>
        <v>1.918538954445724E-2</v>
      </c>
      <c r="E15" s="370"/>
      <c r="F15" s="220">
        <v>138440.43</v>
      </c>
      <c r="G15" s="397">
        <f t="shared" si="1"/>
        <v>1.7782516588466968E-2</v>
      </c>
    </row>
    <row r="16" spans="2:7" ht="22.5" customHeight="1" x14ac:dyDescent="0.25">
      <c r="B16" s="219" t="s">
        <v>242</v>
      </c>
      <c r="C16" s="220">
        <v>95586650.890000001</v>
      </c>
      <c r="D16" s="369">
        <f t="shared" si="0"/>
        <v>12.185347463876631</v>
      </c>
      <c r="E16" s="370"/>
      <c r="F16" s="220">
        <v>95076129.859999999</v>
      </c>
      <c r="G16" s="397">
        <f t="shared" si="1"/>
        <v>12.212421302091375</v>
      </c>
    </row>
    <row r="17" spans="2:7" ht="22.5" customHeight="1" x14ac:dyDescent="0.25">
      <c r="B17" s="219" t="s">
        <v>254</v>
      </c>
      <c r="C17" s="220">
        <v>2491994.96</v>
      </c>
      <c r="D17" s="369">
        <f t="shared" si="0"/>
        <v>0.3176785061836091</v>
      </c>
      <c r="E17" s="370"/>
      <c r="F17" s="220">
        <v>2323230.87</v>
      </c>
      <c r="G17" s="397">
        <f t="shared" si="1"/>
        <v>0.29841637652103187</v>
      </c>
    </row>
    <row r="18" spans="2:7" ht="22.5" customHeight="1" x14ac:dyDescent="0.25">
      <c r="B18" s="219" t="s">
        <v>386</v>
      </c>
      <c r="C18" s="220">
        <v>2339165</v>
      </c>
      <c r="D18" s="369">
        <f t="shared" si="0"/>
        <v>0.29819580490523223</v>
      </c>
      <c r="E18" s="370"/>
      <c r="F18" s="220">
        <v>2096340.96</v>
      </c>
      <c r="G18" s="397">
        <f t="shared" si="1"/>
        <v>0.2692726243069512</v>
      </c>
    </row>
    <row r="19" spans="2:7" ht="22.5" customHeight="1" x14ac:dyDescent="0.25">
      <c r="B19" s="219" t="s">
        <v>318</v>
      </c>
      <c r="C19" s="220">
        <v>3249497.6</v>
      </c>
      <c r="D19" s="369">
        <f t="shared" si="0"/>
        <v>0.41424463531628608</v>
      </c>
      <c r="E19" s="370"/>
      <c r="F19" s="220">
        <v>3232062.26</v>
      </c>
      <c r="G19" s="397">
        <f t="shared" si="1"/>
        <v>0.41515474022587223</v>
      </c>
    </row>
    <row r="20" spans="2:7" ht="22.5" customHeight="1" x14ac:dyDescent="0.25">
      <c r="B20" s="219" t="s">
        <v>123</v>
      </c>
      <c r="C20" s="220">
        <v>5406293.8300000001</v>
      </c>
      <c r="D20" s="369">
        <f t="shared" si="0"/>
        <v>0.68919214343196855</v>
      </c>
      <c r="E20" s="370"/>
      <c r="F20" s="220">
        <v>5303593.51</v>
      </c>
      <c r="G20" s="397">
        <f t="shared" si="1"/>
        <v>0.68124058535545395</v>
      </c>
    </row>
    <row r="21" spans="2:7" ht="22.5" customHeight="1" x14ac:dyDescent="0.25">
      <c r="B21" s="219" t="s">
        <v>124</v>
      </c>
      <c r="C21" s="220">
        <v>431880</v>
      </c>
      <c r="D21" s="369">
        <f t="shared" si="0"/>
        <v>5.5055887131720813E-2</v>
      </c>
      <c r="E21" s="370"/>
      <c r="F21" s="220">
        <v>389042.71</v>
      </c>
      <c r="G21" s="397">
        <f t="shared" si="1"/>
        <v>4.9972095898554669E-2</v>
      </c>
    </row>
    <row r="22" spans="2:7" ht="22.5" customHeight="1" x14ac:dyDescent="0.25">
      <c r="B22" s="219" t="s">
        <v>125</v>
      </c>
      <c r="C22" s="220">
        <v>134449000</v>
      </c>
      <c r="D22" s="369">
        <f t="shared" si="0"/>
        <v>17.139503957054579</v>
      </c>
      <c r="E22" s="370"/>
      <c r="F22" s="220">
        <v>134562058.03999999</v>
      </c>
      <c r="G22" s="397">
        <f t="shared" si="1"/>
        <v>17.28434409857406</v>
      </c>
    </row>
    <row r="23" spans="2:7" ht="22.5" customHeight="1" x14ac:dyDescent="0.25">
      <c r="B23" s="219" t="s">
        <v>126</v>
      </c>
      <c r="C23" s="220">
        <v>24000000</v>
      </c>
      <c r="D23" s="369">
        <f t="shared" si="0"/>
        <v>3.059510260167869</v>
      </c>
      <c r="E23" s="370"/>
      <c r="F23" s="220">
        <v>24000000</v>
      </c>
      <c r="G23" s="397">
        <f t="shared" si="1"/>
        <v>3.0827728440543511</v>
      </c>
    </row>
    <row r="24" spans="2:7" ht="22.5" customHeight="1" x14ac:dyDescent="0.25">
      <c r="B24" s="219" t="s">
        <v>127</v>
      </c>
      <c r="C24" s="220">
        <v>84026247.829999998</v>
      </c>
      <c r="D24" s="369">
        <f t="shared" si="0"/>
        <v>10.711631973303881</v>
      </c>
      <c r="E24" s="370"/>
      <c r="F24" s="220">
        <v>83014705.489999995</v>
      </c>
      <c r="G24" s="397">
        <f t="shared" si="1"/>
        <v>10.663144989239234</v>
      </c>
    </row>
    <row r="25" spans="2:7" ht="22.5" customHeight="1" x14ac:dyDescent="0.25">
      <c r="B25" s="219" t="s">
        <v>128</v>
      </c>
      <c r="C25" s="220">
        <v>129968353.26000002</v>
      </c>
      <c r="D25" s="369">
        <f t="shared" si="0"/>
        <v>16.568312929003842</v>
      </c>
      <c r="E25" s="370"/>
      <c r="F25" s="220">
        <v>129973257.8</v>
      </c>
      <c r="G25" s="397">
        <f t="shared" si="1"/>
        <v>16.694917899963137</v>
      </c>
    </row>
    <row r="26" spans="2:7" ht="22.5" customHeight="1" x14ac:dyDescent="0.25">
      <c r="B26" s="219" t="s">
        <v>115</v>
      </c>
      <c r="C26" s="220">
        <v>29279478.640000004</v>
      </c>
      <c r="D26" s="369">
        <f t="shared" si="0"/>
        <v>3.7325360546435822</v>
      </c>
      <c r="E26" s="370"/>
      <c r="F26" s="220">
        <v>29210690.18</v>
      </c>
      <c r="G26" s="397">
        <f t="shared" si="1"/>
        <v>3.7520801017912122</v>
      </c>
    </row>
    <row r="27" spans="2:7" ht="22.5" customHeight="1" x14ac:dyDescent="0.25">
      <c r="B27" s="219" t="s">
        <v>129</v>
      </c>
      <c r="C27" s="220">
        <v>5515760.8499999996</v>
      </c>
      <c r="D27" s="369">
        <f t="shared" si="0"/>
        <v>0.70314695471696853</v>
      </c>
      <c r="E27" s="370"/>
      <c r="F27" s="220">
        <v>5499329.8099999996</v>
      </c>
      <c r="G27" s="397">
        <f t="shared" si="1"/>
        <v>0.70638269161527378</v>
      </c>
    </row>
    <row r="28" spans="2:7" ht="22.5" customHeight="1" x14ac:dyDescent="0.25">
      <c r="B28" s="219" t="s">
        <v>244</v>
      </c>
      <c r="C28" s="220">
        <v>140000000</v>
      </c>
      <c r="D28" s="369">
        <f t="shared" si="0"/>
        <v>17.847143184312568</v>
      </c>
      <c r="E28" s="370"/>
      <c r="F28" s="220">
        <v>138894723.56999999</v>
      </c>
      <c r="G28" s="397">
        <f t="shared" si="1"/>
        <v>17.840870083501322</v>
      </c>
    </row>
    <row r="29" spans="2:7" ht="22.5" customHeight="1" x14ac:dyDescent="0.25">
      <c r="B29" s="219" t="s">
        <v>130</v>
      </c>
      <c r="C29" s="220">
        <v>33080357.010000002</v>
      </c>
      <c r="D29" s="369">
        <f t="shared" si="0"/>
        <v>4.2170704867546291</v>
      </c>
      <c r="E29" s="370"/>
      <c r="F29" s="220">
        <v>32436851.909999993</v>
      </c>
      <c r="G29" s="397">
        <f t="shared" si="1"/>
        <v>4.1664769256150205</v>
      </c>
    </row>
    <row r="30" spans="2:7" ht="22.5" customHeight="1" x14ac:dyDescent="0.25">
      <c r="B30" s="219" t="s">
        <v>116</v>
      </c>
      <c r="C30" s="220">
        <v>20815186.030000001</v>
      </c>
      <c r="D30" s="369">
        <f t="shared" si="0"/>
        <v>2.6535114677536624</v>
      </c>
      <c r="E30" s="370"/>
      <c r="F30" s="220">
        <v>20320746.210000012</v>
      </c>
      <c r="G30" s="397">
        <f t="shared" si="1"/>
        <v>2.6101768577961839</v>
      </c>
    </row>
    <row r="31" spans="2:7" ht="22.5" customHeight="1" x14ac:dyDescent="0.25">
      <c r="B31" s="219" t="s">
        <v>131</v>
      </c>
      <c r="C31" s="220">
        <v>44826625</v>
      </c>
      <c r="D31" s="369">
        <f t="shared" si="0"/>
        <v>5.7144799631748961</v>
      </c>
      <c r="E31" s="370"/>
      <c r="F31" s="220">
        <v>42588811.710000001</v>
      </c>
      <c r="G31" s="397">
        <f t="shared" si="1"/>
        <v>5.4704846750054976</v>
      </c>
    </row>
    <row r="32" spans="2:7" ht="22.5" customHeight="1" x14ac:dyDescent="0.25">
      <c r="B32" s="219" t="s">
        <v>238</v>
      </c>
      <c r="C32" s="220">
        <v>14259</v>
      </c>
      <c r="D32" s="369">
        <f t="shared" si="0"/>
        <v>1.8177315333222353E-3</v>
      </c>
      <c r="E32" s="370"/>
      <c r="F32" s="220">
        <v>14140.92</v>
      </c>
      <c r="G32" s="397">
        <f t="shared" si="1"/>
        <v>1.8163851735810441E-3</v>
      </c>
    </row>
    <row r="33" spans="1:7" ht="22.5" customHeight="1" x14ac:dyDescent="0.25">
      <c r="B33" s="219" t="s">
        <v>132</v>
      </c>
      <c r="C33" s="220">
        <v>14718254.380000001</v>
      </c>
      <c r="D33" s="369">
        <f t="shared" si="0"/>
        <v>1.8762770953071117</v>
      </c>
      <c r="E33" s="370"/>
      <c r="F33" s="220">
        <v>14718761.67</v>
      </c>
      <c r="G33" s="397">
        <f t="shared" si="1"/>
        <v>1.8906082822660029</v>
      </c>
    </row>
    <row r="34" spans="1:7" ht="22.5" customHeight="1" x14ac:dyDescent="0.25">
      <c r="B34" s="219" t="s">
        <v>133</v>
      </c>
      <c r="C34" s="220">
        <v>3216347.45</v>
      </c>
      <c r="D34" s="369">
        <f t="shared" si="0"/>
        <v>0.41001866764749018</v>
      </c>
      <c r="E34" s="370"/>
      <c r="F34" s="220">
        <v>3255281.77</v>
      </c>
      <c r="G34" s="397">
        <f t="shared" si="1"/>
        <v>0.41813726001254925</v>
      </c>
    </row>
    <row r="35" spans="1:7" ht="22.5" customHeight="1" x14ac:dyDescent="0.25">
      <c r="B35" s="219" t="s">
        <v>279</v>
      </c>
      <c r="C35" s="220">
        <v>2276311.2899999996</v>
      </c>
      <c r="D35" s="369">
        <f t="shared" si="0"/>
        <v>0.29018323946212321</v>
      </c>
      <c r="E35" s="370"/>
      <c r="F35" s="220">
        <v>2323984.58</v>
      </c>
      <c r="G35" s="397">
        <f t="shared" si="1"/>
        <v>0.29851318971771068</v>
      </c>
    </row>
    <row r="36" spans="1:7" ht="22.5" customHeight="1" x14ac:dyDescent="0.25">
      <c r="B36" s="219"/>
      <c r="C36" s="223">
        <f>SUM(C11:C35)</f>
        <v>783828895.62</v>
      </c>
      <c r="D36" s="357"/>
      <c r="E36" s="221"/>
      <c r="F36" s="223">
        <f>SUM(F11:F35)</f>
        <v>777368977.85000002</v>
      </c>
      <c r="G36" s="400"/>
    </row>
    <row r="37" spans="1:7" x14ac:dyDescent="0.25">
      <c r="C37" s="226"/>
      <c r="F37" s="226"/>
    </row>
    <row r="38" spans="1:7" ht="24.6" x14ac:dyDescent="0.25">
      <c r="B38" s="227" t="s">
        <v>121</v>
      </c>
      <c r="C38" s="228">
        <f>C36+C8</f>
        <v>784439271.62</v>
      </c>
      <c r="D38" s="229">
        <v>100</v>
      </c>
      <c r="E38" s="230"/>
      <c r="F38" s="228">
        <f>F36+F8</f>
        <v>778519897.96420002</v>
      </c>
      <c r="G38" s="229">
        <f>(F38/F38)*100</f>
        <v>100</v>
      </c>
    </row>
    <row r="40" spans="1:7" s="206" customFormat="1" x14ac:dyDescent="0.25">
      <c r="A40" s="208"/>
      <c r="B40" s="205"/>
      <c r="D40" s="207"/>
      <c r="E40" s="207"/>
      <c r="F40" s="231"/>
      <c r="G40" s="207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2025-11-11T15:37:18Z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